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F:\USERS\tlinda\Dokument\1Výkresy, projekty\1KO_sál FZS\KO_1NP_PD_fin\KOLLAROVA_ZMENA_UZIVANI_CASTI_1NP_PD_03_2024\"/>
    </mc:Choice>
  </mc:AlternateContent>
  <xr:revisionPtr revIDLastSave="0" documentId="13_ncr:1_{DBFD9515-371F-47AF-A9D8-7CA38BAA64E9}" xr6:coauthVersionLast="47" xr6:coauthVersionMax="47" xr10:uidLastSave="{00000000-0000-0000-0000-000000000000}"/>
  <bookViews>
    <workbookView xWindow="-110" yWindow="-110" windowWidth="25820" windowHeight="14020" activeTab="1" xr2:uid="{00000000-000D-0000-FFFF-FFFF00000000}"/>
  </bookViews>
  <sheets>
    <sheet name="Rekapitulace stavby" sheetId="1" r:id="rId1"/>
    <sheet name="D.1. - Bourací práce" sheetId="2" r:id="rId2"/>
    <sheet name="D.2. - Architektonické a ..." sheetId="3" r:id="rId3"/>
    <sheet name="D.3. - Elektroinstalace" sheetId="4" r:id="rId4"/>
    <sheet name="D.4. - Zdravotní instalac..." sheetId="5" r:id="rId5"/>
    <sheet name="D.5. - Slaboproud" sheetId="6" r:id="rId6"/>
    <sheet name="D.6. - Vedlejší a ostatní..." sheetId="7" r:id="rId7"/>
  </sheets>
  <definedNames>
    <definedName name="_xlnm._FilterDatabase" localSheetId="1" hidden="1">'D.1. - Bourací práce'!$C$127:$K$375</definedName>
    <definedName name="_xlnm._FilterDatabase" localSheetId="2" hidden="1">'D.2. - Architektonické a ...'!$C$134:$K$1795</definedName>
    <definedName name="_xlnm._FilterDatabase" localSheetId="3" hidden="1">'D.3. - Elektroinstalace'!$C$118:$K$389</definedName>
    <definedName name="_xlnm._FilterDatabase" localSheetId="4" hidden="1">'D.4. - Zdravotní instalac...'!$C$134:$K$461</definedName>
    <definedName name="_xlnm._FilterDatabase" localSheetId="5" hidden="1">'D.5. - Slaboproud'!$C$121:$K$228</definedName>
    <definedName name="_xlnm._FilterDatabase" localSheetId="6" hidden="1">'D.6. - Vedlejší a ostatní...'!$C$121:$K$156</definedName>
    <definedName name="_xlnm.Print_Titles" localSheetId="1">'D.1. - Bourací práce'!$127:$127</definedName>
    <definedName name="_xlnm.Print_Titles" localSheetId="2">'D.2. - Architektonické a ...'!$134:$134</definedName>
    <definedName name="_xlnm.Print_Titles" localSheetId="3">'D.3. - Elektroinstalace'!$118:$118</definedName>
    <definedName name="_xlnm.Print_Titles" localSheetId="4">'D.4. - Zdravotní instalac...'!$134:$134</definedName>
    <definedName name="_xlnm.Print_Titles" localSheetId="5">'D.5. - Slaboproud'!$121:$121</definedName>
    <definedName name="_xlnm.Print_Titles" localSheetId="6">'D.6. - Vedlejší a ostatní...'!$121:$121</definedName>
    <definedName name="_xlnm.Print_Titles" localSheetId="0">'Rekapitulace stavby'!$92:$92</definedName>
    <definedName name="_xlnm.Print_Area" localSheetId="1">'D.1. - Bourací práce'!$C$4:$J$76,'D.1. - Bourací práce'!$C$115:$K$375</definedName>
    <definedName name="_xlnm.Print_Area" localSheetId="2">'D.2. - Architektonické a ...'!$C$4:$J$76,'D.2. - Architektonické a ...'!$C$122:$K$1795</definedName>
    <definedName name="_xlnm.Print_Area" localSheetId="3">'D.3. - Elektroinstalace'!$C$4:$J$76,'D.3. - Elektroinstalace'!$C$106:$K$389</definedName>
    <definedName name="_xlnm.Print_Area" localSheetId="4">'D.4. - Zdravotní instalac...'!$C$4:$J$76,'D.4. - Zdravotní instalac...'!$C$122:$K$461</definedName>
    <definedName name="_xlnm.Print_Area" localSheetId="5">'D.5. - Slaboproud'!$C$4:$J$76,'D.5. - Slaboproud'!$C$109:$K$228</definedName>
    <definedName name="_xlnm.Print_Area" localSheetId="6">'D.6. - Vedlejší a ostatní...'!$C$4:$J$76,'D.6. - Vedlejší a ostatní...'!$C$109:$K$156</definedName>
    <definedName name="_xlnm.Print_Area" localSheetId="0">'Rekapitulace stavby'!$D$4:$AO$76,'Rekapitulace stavby'!$C$82:$AQ$101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100" i="1" s="1"/>
  <c r="J35" i="7"/>
  <c r="AX100" i="1"/>
  <c r="BI154" i="7"/>
  <c r="BH154" i="7"/>
  <c r="BG154" i="7"/>
  <c r="BF154" i="7"/>
  <c r="T154" i="7"/>
  <c r="R154" i="7"/>
  <c r="P154" i="7"/>
  <c r="BI151" i="7"/>
  <c r="BH151" i="7"/>
  <c r="BG151" i="7"/>
  <c r="BF151" i="7"/>
  <c r="T151" i="7"/>
  <c r="R151" i="7"/>
  <c r="P151" i="7"/>
  <c r="BI148" i="7"/>
  <c r="BH148" i="7"/>
  <c r="BG148" i="7"/>
  <c r="BF148" i="7"/>
  <c r="T148" i="7"/>
  <c r="T147" i="7"/>
  <c r="R148" i="7"/>
  <c r="R147" i="7"/>
  <c r="P148" i="7"/>
  <c r="P147" i="7"/>
  <c r="BI144" i="7"/>
  <c r="BH144" i="7"/>
  <c r="BG144" i="7"/>
  <c r="BF144" i="7"/>
  <c r="T144" i="7"/>
  <c r="R144" i="7"/>
  <c r="P144" i="7"/>
  <c r="BI142" i="7"/>
  <c r="BH142" i="7"/>
  <c r="BG142" i="7"/>
  <c r="BF142" i="7"/>
  <c r="T142" i="7"/>
  <c r="R142" i="7"/>
  <c r="P142" i="7"/>
  <c r="BI139" i="7"/>
  <c r="BH139" i="7"/>
  <c r="BG139" i="7"/>
  <c r="BF139" i="7"/>
  <c r="T139" i="7"/>
  <c r="R139" i="7"/>
  <c r="P139" i="7"/>
  <c r="BI135" i="7"/>
  <c r="BH135" i="7"/>
  <c r="BG135" i="7"/>
  <c r="BF135" i="7"/>
  <c r="T135" i="7"/>
  <c r="R135" i="7"/>
  <c r="P135" i="7"/>
  <c r="BI132" i="7"/>
  <c r="BH132" i="7"/>
  <c r="BG132" i="7"/>
  <c r="BF132" i="7"/>
  <c r="T132" i="7"/>
  <c r="R132" i="7"/>
  <c r="P132" i="7"/>
  <c r="BI128" i="7"/>
  <c r="BH128" i="7"/>
  <c r="BG128" i="7"/>
  <c r="BF128" i="7"/>
  <c r="T128" i="7"/>
  <c r="R128" i="7"/>
  <c r="P128" i="7"/>
  <c r="BI125" i="7"/>
  <c r="BH125" i="7"/>
  <c r="BG125" i="7"/>
  <c r="BF125" i="7"/>
  <c r="T125" i="7"/>
  <c r="R125" i="7"/>
  <c r="P125" i="7"/>
  <c r="J118" i="7"/>
  <c r="F118" i="7"/>
  <c r="F116" i="7"/>
  <c r="E114" i="7"/>
  <c r="J91" i="7"/>
  <c r="F91" i="7"/>
  <c r="F89" i="7"/>
  <c r="E87" i="7"/>
  <c r="J24" i="7"/>
  <c r="E24" i="7"/>
  <c r="J119" i="7"/>
  <c r="J23" i="7"/>
  <c r="J18" i="7"/>
  <c r="E18" i="7"/>
  <c r="F119" i="7" s="1"/>
  <c r="J17" i="7"/>
  <c r="J12" i="7"/>
  <c r="J116" i="7"/>
  <c r="E7" i="7"/>
  <c r="E112" i="7" s="1"/>
  <c r="J37" i="6"/>
  <c r="J36" i="6"/>
  <c r="AY99" i="1"/>
  <c r="J35" i="6"/>
  <c r="AX99" i="1"/>
  <c r="BI227" i="6"/>
  <c r="BH227" i="6"/>
  <c r="BG227" i="6"/>
  <c r="BF227" i="6"/>
  <c r="T227" i="6"/>
  <c r="R227" i="6"/>
  <c r="P227" i="6"/>
  <c r="BI225" i="6"/>
  <c r="BH225" i="6"/>
  <c r="BG225" i="6"/>
  <c r="BF225" i="6"/>
  <c r="T225" i="6"/>
  <c r="R225" i="6"/>
  <c r="P225" i="6"/>
  <c r="BI223" i="6"/>
  <c r="BH223" i="6"/>
  <c r="BG223" i="6"/>
  <c r="BF223" i="6"/>
  <c r="T223" i="6"/>
  <c r="R223" i="6"/>
  <c r="P223" i="6"/>
  <c r="BI220" i="6"/>
  <c r="BH220" i="6"/>
  <c r="BG220" i="6"/>
  <c r="BF220" i="6"/>
  <c r="T220" i="6"/>
  <c r="R220" i="6"/>
  <c r="P220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4" i="6"/>
  <c r="BH214" i="6"/>
  <c r="BG214" i="6"/>
  <c r="BF214" i="6"/>
  <c r="T214" i="6"/>
  <c r="R214" i="6"/>
  <c r="P214" i="6"/>
  <c r="BI211" i="6"/>
  <c r="BH211" i="6"/>
  <c r="BG211" i="6"/>
  <c r="BF211" i="6"/>
  <c r="T211" i="6"/>
  <c r="R211" i="6"/>
  <c r="P211" i="6"/>
  <c r="BI209" i="6"/>
  <c r="BH209" i="6"/>
  <c r="BG209" i="6"/>
  <c r="BF209" i="6"/>
  <c r="T209" i="6"/>
  <c r="R209" i="6"/>
  <c r="P209" i="6"/>
  <c r="BI207" i="6"/>
  <c r="BH207" i="6"/>
  <c r="BG207" i="6"/>
  <c r="BF207" i="6"/>
  <c r="T207" i="6"/>
  <c r="R207" i="6"/>
  <c r="P207" i="6"/>
  <c r="BI205" i="6"/>
  <c r="BH205" i="6"/>
  <c r="BG205" i="6"/>
  <c r="BF205" i="6"/>
  <c r="T205" i="6"/>
  <c r="R205" i="6"/>
  <c r="P205" i="6"/>
  <c r="BI203" i="6"/>
  <c r="BH203" i="6"/>
  <c r="BG203" i="6"/>
  <c r="BF203" i="6"/>
  <c r="T203" i="6"/>
  <c r="R203" i="6"/>
  <c r="P203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R199" i="6"/>
  <c r="P199" i="6"/>
  <c r="BI197" i="6"/>
  <c r="BH197" i="6"/>
  <c r="BG197" i="6"/>
  <c r="BF197" i="6"/>
  <c r="T197" i="6"/>
  <c r="R197" i="6"/>
  <c r="P197" i="6"/>
  <c r="BI195" i="6"/>
  <c r="BH195" i="6"/>
  <c r="BG195" i="6"/>
  <c r="BF195" i="6"/>
  <c r="T195" i="6"/>
  <c r="R195" i="6"/>
  <c r="P195" i="6"/>
  <c r="BI193" i="6"/>
  <c r="BH193" i="6"/>
  <c r="BG193" i="6"/>
  <c r="BF193" i="6"/>
  <c r="T193" i="6"/>
  <c r="R193" i="6"/>
  <c r="P193" i="6"/>
  <c r="BI191" i="6"/>
  <c r="BH191" i="6"/>
  <c r="BG191" i="6"/>
  <c r="BF191" i="6"/>
  <c r="T191" i="6"/>
  <c r="R191" i="6"/>
  <c r="P191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5" i="6"/>
  <c r="BH185" i="6"/>
  <c r="BG185" i="6"/>
  <c r="BF185" i="6"/>
  <c r="T185" i="6"/>
  <c r="R185" i="6"/>
  <c r="P185" i="6"/>
  <c r="BI183" i="6"/>
  <c r="BH183" i="6"/>
  <c r="BG183" i="6"/>
  <c r="BF183" i="6"/>
  <c r="T183" i="6"/>
  <c r="R183" i="6"/>
  <c r="P183" i="6"/>
  <c r="BI181" i="6"/>
  <c r="BH181" i="6"/>
  <c r="BG181" i="6"/>
  <c r="BF181" i="6"/>
  <c r="T181" i="6"/>
  <c r="R181" i="6"/>
  <c r="P181" i="6"/>
  <c r="BI179" i="6"/>
  <c r="BH179" i="6"/>
  <c r="BG179" i="6"/>
  <c r="BF179" i="6"/>
  <c r="T179" i="6"/>
  <c r="R179" i="6"/>
  <c r="P179" i="6"/>
  <c r="BI177" i="6"/>
  <c r="BH177" i="6"/>
  <c r="BG177" i="6"/>
  <c r="BF177" i="6"/>
  <c r="T177" i="6"/>
  <c r="R177" i="6"/>
  <c r="P177" i="6"/>
  <c r="BI174" i="6"/>
  <c r="BH174" i="6"/>
  <c r="BG174" i="6"/>
  <c r="BF174" i="6"/>
  <c r="T174" i="6"/>
  <c r="R174" i="6"/>
  <c r="P174" i="6"/>
  <c r="BI172" i="6"/>
  <c r="BH172" i="6"/>
  <c r="BG172" i="6"/>
  <c r="BF172" i="6"/>
  <c r="T172" i="6"/>
  <c r="R172" i="6"/>
  <c r="P172" i="6"/>
  <c r="BI170" i="6"/>
  <c r="BH170" i="6"/>
  <c r="BG170" i="6"/>
  <c r="BF170" i="6"/>
  <c r="T170" i="6"/>
  <c r="R170" i="6"/>
  <c r="P170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60" i="6"/>
  <c r="BH160" i="6"/>
  <c r="BG160" i="6"/>
  <c r="BF160" i="6"/>
  <c r="T160" i="6"/>
  <c r="R160" i="6"/>
  <c r="P160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5" i="6"/>
  <c r="BH125" i="6"/>
  <c r="BG125" i="6"/>
  <c r="BF125" i="6"/>
  <c r="T125" i="6"/>
  <c r="R125" i="6"/>
  <c r="P125" i="6"/>
  <c r="J118" i="6"/>
  <c r="F118" i="6"/>
  <c r="F116" i="6"/>
  <c r="E114" i="6"/>
  <c r="J91" i="6"/>
  <c r="F91" i="6"/>
  <c r="F89" i="6"/>
  <c r="E87" i="6"/>
  <c r="J24" i="6"/>
  <c r="E24" i="6"/>
  <c r="J92" i="6" s="1"/>
  <c r="J23" i="6"/>
  <c r="J18" i="6"/>
  <c r="E18" i="6"/>
  <c r="F119" i="6"/>
  <c r="J17" i="6"/>
  <c r="J12" i="6"/>
  <c r="J116" i="6" s="1"/>
  <c r="E7" i="6"/>
  <c r="E85" i="6"/>
  <c r="J37" i="5"/>
  <c r="J36" i="5"/>
  <c r="AY98" i="1" s="1"/>
  <c r="J35" i="5"/>
  <c r="AX98" i="1"/>
  <c r="BI458" i="5"/>
  <c r="BH458" i="5"/>
  <c r="BG458" i="5"/>
  <c r="BF458" i="5"/>
  <c r="T458" i="5"/>
  <c r="R458" i="5"/>
  <c r="P458" i="5"/>
  <c r="BI454" i="5"/>
  <c r="BH454" i="5"/>
  <c r="BG454" i="5"/>
  <c r="BF454" i="5"/>
  <c r="T454" i="5"/>
  <c r="R454" i="5"/>
  <c r="P454" i="5"/>
  <c r="BI449" i="5"/>
  <c r="BH449" i="5"/>
  <c r="BG449" i="5"/>
  <c r="BF449" i="5"/>
  <c r="T449" i="5"/>
  <c r="R449" i="5"/>
  <c r="P449" i="5"/>
  <c r="BI445" i="5"/>
  <c r="BH445" i="5"/>
  <c r="BG445" i="5"/>
  <c r="BF445" i="5"/>
  <c r="T445" i="5"/>
  <c r="R445" i="5"/>
  <c r="P445" i="5"/>
  <c r="BI442" i="5"/>
  <c r="BH442" i="5"/>
  <c r="BG442" i="5"/>
  <c r="BF442" i="5"/>
  <c r="T442" i="5"/>
  <c r="T441" i="5" s="1"/>
  <c r="R442" i="5"/>
  <c r="R441" i="5"/>
  <c r="P442" i="5"/>
  <c r="P441" i="5"/>
  <c r="BI439" i="5"/>
  <c r="BH439" i="5"/>
  <c r="BG439" i="5"/>
  <c r="BF439" i="5"/>
  <c r="T439" i="5"/>
  <c r="R439" i="5"/>
  <c r="P439" i="5"/>
  <c r="BI437" i="5"/>
  <c r="BH437" i="5"/>
  <c r="BG437" i="5"/>
  <c r="BF437" i="5"/>
  <c r="T437" i="5"/>
  <c r="R437" i="5"/>
  <c r="P437" i="5"/>
  <c r="BI435" i="5"/>
  <c r="BH435" i="5"/>
  <c r="BG435" i="5"/>
  <c r="BF435" i="5"/>
  <c r="T435" i="5"/>
  <c r="R435" i="5"/>
  <c r="P435" i="5"/>
  <c r="BI433" i="5"/>
  <c r="BH433" i="5"/>
  <c r="BG433" i="5"/>
  <c r="BF433" i="5"/>
  <c r="T433" i="5"/>
  <c r="R433" i="5"/>
  <c r="P433" i="5"/>
  <c r="BI431" i="5"/>
  <c r="BH431" i="5"/>
  <c r="BG431" i="5"/>
  <c r="BF431" i="5"/>
  <c r="T431" i="5"/>
  <c r="R431" i="5"/>
  <c r="P431" i="5"/>
  <c r="BI429" i="5"/>
  <c r="BH429" i="5"/>
  <c r="BG429" i="5"/>
  <c r="BF429" i="5"/>
  <c r="T429" i="5"/>
  <c r="R429" i="5"/>
  <c r="P429" i="5"/>
  <c r="BI427" i="5"/>
  <c r="BH427" i="5"/>
  <c r="BG427" i="5"/>
  <c r="BF427" i="5"/>
  <c r="T427" i="5"/>
  <c r="R427" i="5"/>
  <c r="P427" i="5"/>
  <c r="BI425" i="5"/>
  <c r="BH425" i="5"/>
  <c r="BG425" i="5"/>
  <c r="BF425" i="5"/>
  <c r="T425" i="5"/>
  <c r="R425" i="5"/>
  <c r="P425" i="5"/>
  <c r="BI421" i="5"/>
  <c r="BH421" i="5"/>
  <c r="BG421" i="5"/>
  <c r="BF421" i="5"/>
  <c r="T421" i="5"/>
  <c r="R421" i="5"/>
  <c r="P421" i="5"/>
  <c r="BI417" i="5"/>
  <c r="BH417" i="5"/>
  <c r="BG417" i="5"/>
  <c r="BF417" i="5"/>
  <c r="T417" i="5"/>
  <c r="R417" i="5"/>
  <c r="P417" i="5"/>
  <c r="BI413" i="5"/>
  <c r="BH413" i="5"/>
  <c r="BG413" i="5"/>
  <c r="BF413" i="5"/>
  <c r="T413" i="5"/>
  <c r="R413" i="5"/>
  <c r="P413" i="5"/>
  <c r="BI411" i="5"/>
  <c r="BH411" i="5"/>
  <c r="BG411" i="5"/>
  <c r="BF411" i="5"/>
  <c r="T411" i="5"/>
  <c r="R411" i="5"/>
  <c r="P411" i="5"/>
  <c r="BI407" i="5"/>
  <c r="BH407" i="5"/>
  <c r="BG407" i="5"/>
  <c r="BF407" i="5"/>
  <c r="T407" i="5"/>
  <c r="R407" i="5"/>
  <c r="P407" i="5"/>
  <c r="BI405" i="5"/>
  <c r="BH405" i="5"/>
  <c r="BG405" i="5"/>
  <c r="BF405" i="5"/>
  <c r="T405" i="5"/>
  <c r="R405" i="5"/>
  <c r="P405" i="5"/>
  <c r="BI403" i="5"/>
  <c r="BH403" i="5"/>
  <c r="BG403" i="5"/>
  <c r="BF403" i="5"/>
  <c r="T403" i="5"/>
  <c r="R403" i="5"/>
  <c r="P403" i="5"/>
  <c r="BI401" i="5"/>
  <c r="BH401" i="5"/>
  <c r="BG401" i="5"/>
  <c r="BF401" i="5"/>
  <c r="T401" i="5"/>
  <c r="R401" i="5"/>
  <c r="P401" i="5"/>
  <c r="BI399" i="5"/>
  <c r="BH399" i="5"/>
  <c r="BG399" i="5"/>
  <c r="BF399" i="5"/>
  <c r="T399" i="5"/>
  <c r="R399" i="5"/>
  <c r="P399" i="5"/>
  <c r="BI397" i="5"/>
  <c r="BH397" i="5"/>
  <c r="BG397" i="5"/>
  <c r="BF397" i="5"/>
  <c r="T397" i="5"/>
  <c r="R397" i="5"/>
  <c r="P397" i="5"/>
  <c r="BI395" i="5"/>
  <c r="BH395" i="5"/>
  <c r="BG395" i="5"/>
  <c r="BF395" i="5"/>
  <c r="T395" i="5"/>
  <c r="R395" i="5"/>
  <c r="P395" i="5"/>
  <c r="BI393" i="5"/>
  <c r="BH393" i="5"/>
  <c r="BG393" i="5"/>
  <c r="BF393" i="5"/>
  <c r="T393" i="5"/>
  <c r="R393" i="5"/>
  <c r="P393" i="5"/>
  <c r="BI391" i="5"/>
  <c r="BH391" i="5"/>
  <c r="BG391" i="5"/>
  <c r="BF391" i="5"/>
  <c r="T391" i="5"/>
  <c r="R391" i="5"/>
  <c r="P391" i="5"/>
  <c r="BI389" i="5"/>
  <c r="BH389" i="5"/>
  <c r="BG389" i="5"/>
  <c r="BF389" i="5"/>
  <c r="T389" i="5"/>
  <c r="R389" i="5"/>
  <c r="P389" i="5"/>
  <c r="BI387" i="5"/>
  <c r="BH387" i="5"/>
  <c r="BG387" i="5"/>
  <c r="BF387" i="5"/>
  <c r="T387" i="5"/>
  <c r="R387" i="5"/>
  <c r="P387" i="5"/>
  <c r="BI385" i="5"/>
  <c r="BH385" i="5"/>
  <c r="BG385" i="5"/>
  <c r="BF385" i="5"/>
  <c r="T385" i="5"/>
  <c r="R385" i="5"/>
  <c r="P385" i="5"/>
  <c r="BI383" i="5"/>
  <c r="BH383" i="5"/>
  <c r="BG383" i="5"/>
  <c r="BF383" i="5"/>
  <c r="T383" i="5"/>
  <c r="R383" i="5"/>
  <c r="P383" i="5"/>
  <c r="BI381" i="5"/>
  <c r="BH381" i="5"/>
  <c r="BG381" i="5"/>
  <c r="BF381" i="5"/>
  <c r="T381" i="5"/>
  <c r="R381" i="5"/>
  <c r="P381" i="5"/>
  <c r="BI379" i="5"/>
  <c r="BH379" i="5"/>
  <c r="BG379" i="5"/>
  <c r="BF379" i="5"/>
  <c r="T379" i="5"/>
  <c r="R379" i="5"/>
  <c r="P379" i="5"/>
  <c r="BI377" i="5"/>
  <c r="BH377" i="5"/>
  <c r="BG377" i="5"/>
  <c r="BF377" i="5"/>
  <c r="T377" i="5"/>
  <c r="R377" i="5"/>
  <c r="P377" i="5"/>
  <c r="BI374" i="5"/>
  <c r="BH374" i="5"/>
  <c r="BG374" i="5"/>
  <c r="BF374" i="5"/>
  <c r="T374" i="5"/>
  <c r="R374" i="5"/>
  <c r="P374" i="5"/>
  <c r="BI372" i="5"/>
  <c r="BH372" i="5"/>
  <c r="BG372" i="5"/>
  <c r="BF372" i="5"/>
  <c r="T372" i="5"/>
  <c r="R372" i="5"/>
  <c r="P372" i="5"/>
  <c r="BI370" i="5"/>
  <c r="BH370" i="5"/>
  <c r="BG370" i="5"/>
  <c r="BF370" i="5"/>
  <c r="T370" i="5"/>
  <c r="R370" i="5"/>
  <c r="P370" i="5"/>
  <c r="BI368" i="5"/>
  <c r="BH368" i="5"/>
  <c r="BG368" i="5"/>
  <c r="BF368" i="5"/>
  <c r="T368" i="5"/>
  <c r="R368" i="5"/>
  <c r="P368" i="5"/>
  <c r="BI366" i="5"/>
  <c r="BH366" i="5"/>
  <c r="BG366" i="5"/>
  <c r="BF366" i="5"/>
  <c r="T366" i="5"/>
  <c r="R366" i="5"/>
  <c r="P366" i="5"/>
  <c r="BI364" i="5"/>
  <c r="BH364" i="5"/>
  <c r="BG364" i="5"/>
  <c r="BF364" i="5"/>
  <c r="T364" i="5"/>
  <c r="R364" i="5"/>
  <c r="P364" i="5"/>
  <c r="BI362" i="5"/>
  <c r="BH362" i="5"/>
  <c r="BG362" i="5"/>
  <c r="BF362" i="5"/>
  <c r="T362" i="5"/>
  <c r="R362" i="5"/>
  <c r="P362" i="5"/>
  <c r="BI360" i="5"/>
  <c r="BH360" i="5"/>
  <c r="BG360" i="5"/>
  <c r="BF360" i="5"/>
  <c r="T360" i="5"/>
  <c r="R360" i="5"/>
  <c r="P360" i="5"/>
  <c r="BI358" i="5"/>
  <c r="BH358" i="5"/>
  <c r="BG358" i="5"/>
  <c r="BF358" i="5"/>
  <c r="T358" i="5"/>
  <c r="R358" i="5"/>
  <c r="P358" i="5"/>
  <c r="BI356" i="5"/>
  <c r="BH356" i="5"/>
  <c r="BG356" i="5"/>
  <c r="BF356" i="5"/>
  <c r="T356" i="5"/>
  <c r="R356" i="5"/>
  <c r="P356" i="5"/>
  <c r="BI354" i="5"/>
  <c r="BH354" i="5"/>
  <c r="BG354" i="5"/>
  <c r="BF354" i="5"/>
  <c r="T354" i="5"/>
  <c r="R354" i="5"/>
  <c r="P354" i="5"/>
  <c r="BI352" i="5"/>
  <c r="BH352" i="5"/>
  <c r="BG352" i="5"/>
  <c r="BF352" i="5"/>
  <c r="T352" i="5"/>
  <c r="R352" i="5"/>
  <c r="P352" i="5"/>
  <c r="BI348" i="5"/>
  <c r="BH348" i="5"/>
  <c r="BG348" i="5"/>
  <c r="BF348" i="5"/>
  <c r="T348" i="5"/>
  <c r="R348" i="5"/>
  <c r="P348" i="5"/>
  <c r="BI345" i="5"/>
  <c r="BH345" i="5"/>
  <c r="BG345" i="5"/>
  <c r="BF345" i="5"/>
  <c r="T345" i="5"/>
  <c r="R345" i="5"/>
  <c r="P345" i="5"/>
  <c r="BI343" i="5"/>
  <c r="BH343" i="5"/>
  <c r="BG343" i="5"/>
  <c r="BF343" i="5"/>
  <c r="T343" i="5"/>
  <c r="R343" i="5"/>
  <c r="P343" i="5"/>
  <c r="BI341" i="5"/>
  <c r="BH341" i="5"/>
  <c r="BG341" i="5"/>
  <c r="BF341" i="5"/>
  <c r="T341" i="5"/>
  <c r="R341" i="5"/>
  <c r="P341" i="5"/>
  <c r="BI338" i="5"/>
  <c r="BH338" i="5"/>
  <c r="BG338" i="5"/>
  <c r="BF338" i="5"/>
  <c r="T338" i="5"/>
  <c r="R338" i="5"/>
  <c r="P338" i="5"/>
  <c r="BI334" i="5"/>
  <c r="BH334" i="5"/>
  <c r="BG334" i="5"/>
  <c r="BF334" i="5"/>
  <c r="T334" i="5"/>
  <c r="R334" i="5"/>
  <c r="P334" i="5"/>
  <c r="BI332" i="5"/>
  <c r="BH332" i="5"/>
  <c r="BG332" i="5"/>
  <c r="BF332" i="5"/>
  <c r="T332" i="5"/>
  <c r="R332" i="5"/>
  <c r="P332" i="5"/>
  <c r="BI330" i="5"/>
  <c r="BH330" i="5"/>
  <c r="BG330" i="5"/>
  <c r="BF330" i="5"/>
  <c r="T330" i="5"/>
  <c r="R330" i="5"/>
  <c r="P330" i="5"/>
  <c r="BI328" i="5"/>
  <c r="BH328" i="5"/>
  <c r="BG328" i="5"/>
  <c r="BF328" i="5"/>
  <c r="T328" i="5"/>
  <c r="R328" i="5"/>
  <c r="P328" i="5"/>
  <c r="BI324" i="5"/>
  <c r="BH324" i="5"/>
  <c r="BG324" i="5"/>
  <c r="BF324" i="5"/>
  <c r="T324" i="5"/>
  <c r="R324" i="5"/>
  <c r="P324" i="5"/>
  <c r="BI320" i="5"/>
  <c r="BH320" i="5"/>
  <c r="BG320" i="5"/>
  <c r="BF320" i="5"/>
  <c r="T320" i="5"/>
  <c r="R320" i="5"/>
  <c r="P320" i="5"/>
  <c r="BI318" i="5"/>
  <c r="BH318" i="5"/>
  <c r="BG318" i="5"/>
  <c r="BF318" i="5"/>
  <c r="T318" i="5"/>
  <c r="R318" i="5"/>
  <c r="P318" i="5"/>
  <c r="BI316" i="5"/>
  <c r="BH316" i="5"/>
  <c r="BG316" i="5"/>
  <c r="BF316" i="5"/>
  <c r="T316" i="5"/>
  <c r="R316" i="5"/>
  <c r="P316" i="5"/>
  <c r="BI314" i="5"/>
  <c r="BH314" i="5"/>
  <c r="BG314" i="5"/>
  <c r="BF314" i="5"/>
  <c r="T314" i="5"/>
  <c r="R314" i="5"/>
  <c r="P314" i="5"/>
  <c r="BI312" i="5"/>
  <c r="BH312" i="5"/>
  <c r="BG312" i="5"/>
  <c r="BF312" i="5"/>
  <c r="T312" i="5"/>
  <c r="R312" i="5"/>
  <c r="P312" i="5"/>
  <c r="BI310" i="5"/>
  <c r="BH310" i="5"/>
  <c r="BG310" i="5"/>
  <c r="BF310" i="5"/>
  <c r="T310" i="5"/>
  <c r="R310" i="5"/>
  <c r="P310" i="5"/>
  <c r="BI307" i="5"/>
  <c r="BH307" i="5"/>
  <c r="BG307" i="5"/>
  <c r="BF307" i="5"/>
  <c r="T307" i="5"/>
  <c r="R307" i="5"/>
  <c r="P307" i="5"/>
  <c r="BI305" i="5"/>
  <c r="BH305" i="5"/>
  <c r="BG305" i="5"/>
  <c r="BF305" i="5"/>
  <c r="T305" i="5"/>
  <c r="R305" i="5"/>
  <c r="P305" i="5"/>
  <c r="BI302" i="5"/>
  <c r="BH302" i="5"/>
  <c r="BG302" i="5"/>
  <c r="BF302" i="5"/>
  <c r="T302" i="5"/>
  <c r="R302" i="5"/>
  <c r="P302" i="5"/>
  <c r="BI300" i="5"/>
  <c r="BH300" i="5"/>
  <c r="BG300" i="5"/>
  <c r="BF300" i="5"/>
  <c r="T300" i="5"/>
  <c r="R300" i="5"/>
  <c r="P300" i="5"/>
  <c r="BI298" i="5"/>
  <c r="BH298" i="5"/>
  <c r="BG298" i="5"/>
  <c r="BF298" i="5"/>
  <c r="T298" i="5"/>
  <c r="R298" i="5"/>
  <c r="P298" i="5"/>
  <c r="BI295" i="5"/>
  <c r="BH295" i="5"/>
  <c r="BG295" i="5"/>
  <c r="BF295" i="5"/>
  <c r="T295" i="5"/>
  <c r="R295" i="5"/>
  <c r="P295" i="5"/>
  <c r="BI293" i="5"/>
  <c r="BH293" i="5"/>
  <c r="BG293" i="5"/>
  <c r="BF293" i="5"/>
  <c r="T293" i="5"/>
  <c r="R293" i="5"/>
  <c r="P293" i="5"/>
  <c r="BI290" i="5"/>
  <c r="BH290" i="5"/>
  <c r="BG290" i="5"/>
  <c r="BF290" i="5"/>
  <c r="T290" i="5"/>
  <c r="R290" i="5"/>
  <c r="P290" i="5"/>
  <c r="BI288" i="5"/>
  <c r="BH288" i="5"/>
  <c r="BG288" i="5"/>
  <c r="BF288" i="5"/>
  <c r="T288" i="5"/>
  <c r="R288" i="5"/>
  <c r="P288" i="5"/>
  <c r="BI286" i="5"/>
  <c r="BH286" i="5"/>
  <c r="BG286" i="5"/>
  <c r="BF286" i="5"/>
  <c r="T286" i="5"/>
  <c r="R286" i="5"/>
  <c r="P286" i="5"/>
  <c r="BI284" i="5"/>
  <c r="BH284" i="5"/>
  <c r="BG284" i="5"/>
  <c r="BF284" i="5"/>
  <c r="T284" i="5"/>
  <c r="R284" i="5"/>
  <c r="P284" i="5"/>
  <c r="BI282" i="5"/>
  <c r="BH282" i="5"/>
  <c r="BG282" i="5"/>
  <c r="BF282" i="5"/>
  <c r="T282" i="5"/>
  <c r="R282" i="5"/>
  <c r="P282" i="5"/>
  <c r="BI280" i="5"/>
  <c r="BH280" i="5"/>
  <c r="BG280" i="5"/>
  <c r="BF280" i="5"/>
  <c r="T280" i="5"/>
  <c r="R280" i="5"/>
  <c r="P280" i="5"/>
  <c r="BI278" i="5"/>
  <c r="BH278" i="5"/>
  <c r="BG278" i="5"/>
  <c r="BF278" i="5"/>
  <c r="T278" i="5"/>
  <c r="R278" i="5"/>
  <c r="P278" i="5"/>
  <c r="BI276" i="5"/>
  <c r="BH276" i="5"/>
  <c r="BG276" i="5"/>
  <c r="BF276" i="5"/>
  <c r="T276" i="5"/>
  <c r="R276" i="5"/>
  <c r="P276" i="5"/>
  <c r="BI274" i="5"/>
  <c r="BH274" i="5"/>
  <c r="BG274" i="5"/>
  <c r="BF274" i="5"/>
  <c r="T274" i="5"/>
  <c r="R274" i="5"/>
  <c r="P274" i="5"/>
  <c r="BI272" i="5"/>
  <c r="BH272" i="5"/>
  <c r="BG272" i="5"/>
  <c r="BF272" i="5"/>
  <c r="T272" i="5"/>
  <c r="R272" i="5"/>
  <c r="P272" i="5"/>
  <c r="BI270" i="5"/>
  <c r="BH270" i="5"/>
  <c r="BG270" i="5"/>
  <c r="BF270" i="5"/>
  <c r="T270" i="5"/>
  <c r="R270" i="5"/>
  <c r="P270" i="5"/>
  <c r="BI268" i="5"/>
  <c r="BH268" i="5"/>
  <c r="BG268" i="5"/>
  <c r="BF268" i="5"/>
  <c r="T268" i="5"/>
  <c r="R268" i="5"/>
  <c r="P268" i="5"/>
  <c r="BI266" i="5"/>
  <c r="BH266" i="5"/>
  <c r="BG266" i="5"/>
  <c r="BF266" i="5"/>
  <c r="T266" i="5"/>
  <c r="R266" i="5"/>
  <c r="P266" i="5"/>
  <c r="BI263" i="5"/>
  <c r="BH263" i="5"/>
  <c r="BG263" i="5"/>
  <c r="BF263" i="5"/>
  <c r="T263" i="5"/>
  <c r="R263" i="5"/>
  <c r="P263" i="5"/>
  <c r="BI261" i="5"/>
  <c r="BH261" i="5"/>
  <c r="BG261" i="5"/>
  <c r="BF261" i="5"/>
  <c r="T261" i="5"/>
  <c r="R261" i="5"/>
  <c r="P261" i="5"/>
  <c r="BI258" i="5"/>
  <c r="BH258" i="5"/>
  <c r="BG258" i="5"/>
  <c r="BF258" i="5"/>
  <c r="T258" i="5"/>
  <c r="R258" i="5"/>
  <c r="P258" i="5"/>
  <c r="BI254" i="5"/>
  <c r="BH254" i="5"/>
  <c r="BG254" i="5"/>
  <c r="BF254" i="5"/>
  <c r="T254" i="5"/>
  <c r="R254" i="5"/>
  <c r="P254" i="5"/>
  <c r="BI250" i="5"/>
  <c r="BH250" i="5"/>
  <c r="BG250" i="5"/>
  <c r="BF250" i="5"/>
  <c r="T250" i="5"/>
  <c r="R250" i="5"/>
  <c r="P250" i="5"/>
  <c r="BI248" i="5"/>
  <c r="BH248" i="5"/>
  <c r="BG248" i="5"/>
  <c r="BF248" i="5"/>
  <c r="T248" i="5"/>
  <c r="R248" i="5"/>
  <c r="P248" i="5"/>
  <c r="BI246" i="5"/>
  <c r="BH246" i="5"/>
  <c r="BG246" i="5"/>
  <c r="BF246" i="5"/>
  <c r="T246" i="5"/>
  <c r="R246" i="5"/>
  <c r="P246" i="5"/>
  <c r="BI244" i="5"/>
  <c r="BH244" i="5"/>
  <c r="BG244" i="5"/>
  <c r="BF244" i="5"/>
  <c r="T244" i="5"/>
  <c r="R244" i="5"/>
  <c r="P244" i="5"/>
  <c r="BI242" i="5"/>
  <c r="BH242" i="5"/>
  <c r="BG242" i="5"/>
  <c r="BF242" i="5"/>
  <c r="T242" i="5"/>
  <c r="R242" i="5"/>
  <c r="P242" i="5"/>
  <c r="BI240" i="5"/>
  <c r="BH240" i="5"/>
  <c r="BG240" i="5"/>
  <c r="BF240" i="5"/>
  <c r="T240" i="5"/>
  <c r="R240" i="5"/>
  <c r="P240" i="5"/>
  <c r="BI236" i="5"/>
  <c r="BH236" i="5"/>
  <c r="BG236" i="5"/>
  <c r="BF236" i="5"/>
  <c r="T236" i="5"/>
  <c r="R236" i="5"/>
  <c r="P236" i="5"/>
  <c r="BI234" i="5"/>
  <c r="BH234" i="5"/>
  <c r="BG234" i="5"/>
  <c r="BF234" i="5"/>
  <c r="T234" i="5"/>
  <c r="R234" i="5"/>
  <c r="P234" i="5"/>
  <c r="BI232" i="5"/>
  <c r="BH232" i="5"/>
  <c r="BG232" i="5"/>
  <c r="BF232" i="5"/>
  <c r="T232" i="5"/>
  <c r="R232" i="5"/>
  <c r="P232" i="5"/>
  <c r="BI230" i="5"/>
  <c r="BH230" i="5"/>
  <c r="BG230" i="5"/>
  <c r="BF230" i="5"/>
  <c r="T230" i="5"/>
  <c r="R230" i="5"/>
  <c r="P230" i="5"/>
  <c r="BI226" i="5"/>
  <c r="BH226" i="5"/>
  <c r="BG226" i="5"/>
  <c r="BF226" i="5"/>
  <c r="T226" i="5"/>
  <c r="R226" i="5"/>
  <c r="P226" i="5"/>
  <c r="BI222" i="5"/>
  <c r="BH222" i="5"/>
  <c r="BG222" i="5"/>
  <c r="BF222" i="5"/>
  <c r="T222" i="5"/>
  <c r="R222" i="5"/>
  <c r="P222" i="5"/>
  <c r="BI220" i="5"/>
  <c r="BH220" i="5"/>
  <c r="BG220" i="5"/>
  <c r="BF220" i="5"/>
  <c r="T220" i="5"/>
  <c r="R220" i="5"/>
  <c r="P220" i="5"/>
  <c r="BI217" i="5"/>
  <c r="BH217" i="5"/>
  <c r="BG217" i="5"/>
  <c r="BF217" i="5"/>
  <c r="T217" i="5"/>
  <c r="R217" i="5"/>
  <c r="P217" i="5"/>
  <c r="BI213" i="5"/>
  <c r="BH213" i="5"/>
  <c r="BG213" i="5"/>
  <c r="BF213" i="5"/>
  <c r="T213" i="5"/>
  <c r="R213" i="5"/>
  <c r="P213" i="5"/>
  <c r="BI211" i="5"/>
  <c r="BH211" i="5"/>
  <c r="BG211" i="5"/>
  <c r="BF211" i="5"/>
  <c r="T211" i="5"/>
  <c r="R211" i="5"/>
  <c r="P211" i="5"/>
  <c r="BI209" i="5"/>
  <c r="BH209" i="5"/>
  <c r="BG209" i="5"/>
  <c r="BF209" i="5"/>
  <c r="T209" i="5"/>
  <c r="R209" i="5"/>
  <c r="P209" i="5"/>
  <c r="BI207" i="5"/>
  <c r="BH207" i="5"/>
  <c r="BG207" i="5"/>
  <c r="BF207" i="5"/>
  <c r="T207" i="5"/>
  <c r="R207" i="5"/>
  <c r="P207" i="5"/>
  <c r="BI205" i="5"/>
  <c r="BH205" i="5"/>
  <c r="BG205" i="5"/>
  <c r="BF205" i="5"/>
  <c r="T205" i="5"/>
  <c r="R205" i="5"/>
  <c r="P205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R195" i="5"/>
  <c r="P195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5" i="5"/>
  <c r="BH185" i="5"/>
  <c r="BG185" i="5"/>
  <c r="BF185" i="5"/>
  <c r="T185" i="5"/>
  <c r="R185" i="5"/>
  <c r="P185" i="5"/>
  <c r="BI181" i="5"/>
  <c r="BH181" i="5"/>
  <c r="BG181" i="5"/>
  <c r="BF181" i="5"/>
  <c r="T181" i="5"/>
  <c r="R181" i="5"/>
  <c r="P181" i="5"/>
  <c r="BI179" i="5"/>
  <c r="BH179" i="5"/>
  <c r="BG179" i="5"/>
  <c r="BF179" i="5"/>
  <c r="T179" i="5"/>
  <c r="R179" i="5"/>
  <c r="P179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69" i="5"/>
  <c r="BH169" i="5"/>
  <c r="BG169" i="5"/>
  <c r="BF169" i="5"/>
  <c r="T169" i="5"/>
  <c r="R169" i="5"/>
  <c r="P169" i="5"/>
  <c r="BI165" i="5"/>
  <c r="BH165" i="5"/>
  <c r="BG165" i="5"/>
  <c r="BF165" i="5"/>
  <c r="T165" i="5"/>
  <c r="R165" i="5"/>
  <c r="P165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38" i="5"/>
  <c r="BH138" i="5"/>
  <c r="BG138" i="5"/>
  <c r="BF138" i="5"/>
  <c r="T138" i="5"/>
  <c r="T137" i="5" s="1"/>
  <c r="R138" i="5"/>
  <c r="R137" i="5"/>
  <c r="P138" i="5"/>
  <c r="P137" i="5"/>
  <c r="J131" i="5"/>
  <c r="F131" i="5"/>
  <c r="F129" i="5"/>
  <c r="E127" i="5"/>
  <c r="J91" i="5"/>
  <c r="F91" i="5"/>
  <c r="F89" i="5"/>
  <c r="E87" i="5"/>
  <c r="J24" i="5"/>
  <c r="E24" i="5"/>
  <c r="J132" i="5" s="1"/>
  <c r="J23" i="5"/>
  <c r="J18" i="5"/>
  <c r="E18" i="5"/>
  <c r="F92" i="5" s="1"/>
  <c r="J17" i="5"/>
  <c r="J12" i="5"/>
  <c r="J129" i="5" s="1"/>
  <c r="E7" i="5"/>
  <c r="E85" i="5" s="1"/>
  <c r="J120" i="4"/>
  <c r="J37" i="4"/>
  <c r="J36" i="4"/>
  <c r="AY97" i="1"/>
  <c r="J35" i="4"/>
  <c r="AX97" i="1" s="1"/>
  <c r="BI385" i="4"/>
  <c r="BH385" i="4"/>
  <c r="BG385" i="4"/>
  <c r="BF385" i="4"/>
  <c r="T385" i="4"/>
  <c r="T384" i="4" s="1"/>
  <c r="R385" i="4"/>
  <c r="R384" i="4"/>
  <c r="P385" i="4"/>
  <c r="P384" i="4"/>
  <c r="BI382" i="4"/>
  <c r="BH382" i="4"/>
  <c r="BG382" i="4"/>
  <c r="BF382" i="4"/>
  <c r="T382" i="4"/>
  <c r="R382" i="4"/>
  <c r="P382" i="4"/>
  <c r="BI380" i="4"/>
  <c r="BH380" i="4"/>
  <c r="BG380" i="4"/>
  <c r="BF380" i="4"/>
  <c r="T380" i="4"/>
  <c r="R380" i="4"/>
  <c r="P380" i="4"/>
  <c r="BI378" i="4"/>
  <c r="BH378" i="4"/>
  <c r="BG378" i="4"/>
  <c r="BF378" i="4"/>
  <c r="T378" i="4"/>
  <c r="R378" i="4"/>
  <c r="P378" i="4"/>
  <c r="BI376" i="4"/>
  <c r="BH376" i="4"/>
  <c r="BG376" i="4"/>
  <c r="BF376" i="4"/>
  <c r="T376" i="4"/>
  <c r="R376" i="4"/>
  <c r="P376" i="4"/>
  <c r="BI374" i="4"/>
  <c r="BH374" i="4"/>
  <c r="BG374" i="4"/>
  <c r="BF374" i="4"/>
  <c r="T374" i="4"/>
  <c r="R374" i="4"/>
  <c r="P374" i="4"/>
  <c r="BI372" i="4"/>
  <c r="BH372" i="4"/>
  <c r="BG372" i="4"/>
  <c r="BF372" i="4"/>
  <c r="T372" i="4"/>
  <c r="R372" i="4"/>
  <c r="P372" i="4"/>
  <c r="BI370" i="4"/>
  <c r="BH370" i="4"/>
  <c r="BG370" i="4"/>
  <c r="BF370" i="4"/>
  <c r="T370" i="4"/>
  <c r="R370" i="4"/>
  <c r="P370" i="4"/>
  <c r="BI368" i="4"/>
  <c r="BH368" i="4"/>
  <c r="BG368" i="4"/>
  <c r="BF368" i="4"/>
  <c r="T368" i="4"/>
  <c r="R368" i="4"/>
  <c r="P368" i="4"/>
  <c r="BI366" i="4"/>
  <c r="BH366" i="4"/>
  <c r="BG366" i="4"/>
  <c r="BF366" i="4"/>
  <c r="T366" i="4"/>
  <c r="R366" i="4"/>
  <c r="P366" i="4"/>
  <c r="BI364" i="4"/>
  <c r="BH364" i="4"/>
  <c r="BG364" i="4"/>
  <c r="BF364" i="4"/>
  <c r="T364" i="4"/>
  <c r="R364" i="4"/>
  <c r="P364" i="4"/>
  <c r="BI362" i="4"/>
  <c r="BH362" i="4"/>
  <c r="BG362" i="4"/>
  <c r="BF362" i="4"/>
  <c r="T362" i="4"/>
  <c r="R362" i="4"/>
  <c r="P362" i="4"/>
  <c r="BI360" i="4"/>
  <c r="BH360" i="4"/>
  <c r="BG360" i="4"/>
  <c r="BF360" i="4"/>
  <c r="T360" i="4"/>
  <c r="R360" i="4"/>
  <c r="P360" i="4"/>
  <c r="BI358" i="4"/>
  <c r="BH358" i="4"/>
  <c r="BG358" i="4"/>
  <c r="BF358" i="4"/>
  <c r="T358" i="4"/>
  <c r="R358" i="4"/>
  <c r="P358" i="4"/>
  <c r="BI356" i="4"/>
  <c r="BH356" i="4"/>
  <c r="BG356" i="4"/>
  <c r="BF356" i="4"/>
  <c r="T356" i="4"/>
  <c r="R356" i="4"/>
  <c r="P356" i="4"/>
  <c r="BI354" i="4"/>
  <c r="BH354" i="4"/>
  <c r="BG354" i="4"/>
  <c r="BF354" i="4"/>
  <c r="T354" i="4"/>
  <c r="R354" i="4"/>
  <c r="P354" i="4"/>
  <c r="BI352" i="4"/>
  <c r="BH352" i="4"/>
  <c r="BG352" i="4"/>
  <c r="BF352" i="4"/>
  <c r="T352" i="4"/>
  <c r="R352" i="4"/>
  <c r="P352" i="4"/>
  <c r="BI350" i="4"/>
  <c r="BH350" i="4"/>
  <c r="BG350" i="4"/>
  <c r="BF350" i="4"/>
  <c r="T350" i="4"/>
  <c r="R350" i="4"/>
  <c r="P350" i="4"/>
  <c r="BI348" i="4"/>
  <c r="BH348" i="4"/>
  <c r="BG348" i="4"/>
  <c r="BF348" i="4"/>
  <c r="T348" i="4"/>
  <c r="R348" i="4"/>
  <c r="P348" i="4"/>
  <c r="BI346" i="4"/>
  <c r="BH346" i="4"/>
  <c r="BG346" i="4"/>
  <c r="BF346" i="4"/>
  <c r="T346" i="4"/>
  <c r="R346" i="4"/>
  <c r="P346" i="4"/>
  <c r="BI344" i="4"/>
  <c r="BH344" i="4"/>
  <c r="BG344" i="4"/>
  <c r="BF344" i="4"/>
  <c r="T344" i="4"/>
  <c r="R344" i="4"/>
  <c r="P344" i="4"/>
  <c r="BI342" i="4"/>
  <c r="BH342" i="4"/>
  <c r="BG342" i="4"/>
  <c r="BF342" i="4"/>
  <c r="T342" i="4"/>
  <c r="R342" i="4"/>
  <c r="P342" i="4"/>
  <c r="BI340" i="4"/>
  <c r="BH340" i="4"/>
  <c r="BG340" i="4"/>
  <c r="BF340" i="4"/>
  <c r="T340" i="4"/>
  <c r="R340" i="4"/>
  <c r="P340" i="4"/>
  <c r="BI338" i="4"/>
  <c r="BH338" i="4"/>
  <c r="BG338" i="4"/>
  <c r="BF338" i="4"/>
  <c r="T338" i="4"/>
  <c r="R338" i="4"/>
  <c r="P338" i="4"/>
  <c r="BI336" i="4"/>
  <c r="BH336" i="4"/>
  <c r="BG336" i="4"/>
  <c r="BF336" i="4"/>
  <c r="T336" i="4"/>
  <c r="R336" i="4"/>
  <c r="P336" i="4"/>
  <c r="BI334" i="4"/>
  <c r="BH334" i="4"/>
  <c r="BG334" i="4"/>
  <c r="BF334" i="4"/>
  <c r="T334" i="4"/>
  <c r="R334" i="4"/>
  <c r="P334" i="4"/>
  <c r="BI332" i="4"/>
  <c r="BH332" i="4"/>
  <c r="BG332" i="4"/>
  <c r="BF332" i="4"/>
  <c r="T332" i="4"/>
  <c r="R332" i="4"/>
  <c r="P332" i="4"/>
  <c r="BI330" i="4"/>
  <c r="BH330" i="4"/>
  <c r="BG330" i="4"/>
  <c r="BF330" i="4"/>
  <c r="T330" i="4"/>
  <c r="R330" i="4"/>
  <c r="P330" i="4"/>
  <c r="BI328" i="4"/>
  <c r="BH328" i="4"/>
  <c r="BG328" i="4"/>
  <c r="BF328" i="4"/>
  <c r="T328" i="4"/>
  <c r="R328" i="4"/>
  <c r="P328" i="4"/>
  <c r="BI326" i="4"/>
  <c r="BH326" i="4"/>
  <c r="BG326" i="4"/>
  <c r="BF326" i="4"/>
  <c r="T326" i="4"/>
  <c r="R326" i="4"/>
  <c r="P326" i="4"/>
  <c r="BI324" i="4"/>
  <c r="BH324" i="4"/>
  <c r="BG324" i="4"/>
  <c r="BF324" i="4"/>
  <c r="T324" i="4"/>
  <c r="R324" i="4"/>
  <c r="P324" i="4"/>
  <c r="BI322" i="4"/>
  <c r="BH322" i="4"/>
  <c r="BG322" i="4"/>
  <c r="BF322" i="4"/>
  <c r="T322" i="4"/>
  <c r="R322" i="4"/>
  <c r="P322" i="4"/>
  <c r="BI320" i="4"/>
  <c r="BH320" i="4"/>
  <c r="BG320" i="4"/>
  <c r="BF320" i="4"/>
  <c r="T320" i="4"/>
  <c r="R320" i="4"/>
  <c r="P320" i="4"/>
  <c r="BI318" i="4"/>
  <c r="BH318" i="4"/>
  <c r="BG318" i="4"/>
  <c r="BF318" i="4"/>
  <c r="T318" i="4"/>
  <c r="R318" i="4"/>
  <c r="P318" i="4"/>
  <c r="BI316" i="4"/>
  <c r="BH316" i="4"/>
  <c r="BG316" i="4"/>
  <c r="BF316" i="4"/>
  <c r="T316" i="4"/>
  <c r="R316" i="4"/>
  <c r="P316" i="4"/>
  <c r="BI314" i="4"/>
  <c r="BH314" i="4"/>
  <c r="BG314" i="4"/>
  <c r="BF314" i="4"/>
  <c r="T314" i="4"/>
  <c r="R314" i="4"/>
  <c r="P314" i="4"/>
  <c r="BI312" i="4"/>
  <c r="BH312" i="4"/>
  <c r="BG312" i="4"/>
  <c r="BF312" i="4"/>
  <c r="T312" i="4"/>
  <c r="R312" i="4"/>
  <c r="P312" i="4"/>
  <c r="BI310" i="4"/>
  <c r="BH310" i="4"/>
  <c r="BG310" i="4"/>
  <c r="BF310" i="4"/>
  <c r="T310" i="4"/>
  <c r="R310" i="4"/>
  <c r="P310" i="4"/>
  <c r="BI308" i="4"/>
  <c r="BH308" i="4"/>
  <c r="BG308" i="4"/>
  <c r="BF308" i="4"/>
  <c r="T308" i="4"/>
  <c r="R308" i="4"/>
  <c r="P308" i="4"/>
  <c r="BI306" i="4"/>
  <c r="BH306" i="4"/>
  <c r="BG306" i="4"/>
  <c r="BF306" i="4"/>
  <c r="T306" i="4"/>
  <c r="R306" i="4"/>
  <c r="P306" i="4"/>
  <c r="BI304" i="4"/>
  <c r="BH304" i="4"/>
  <c r="BG304" i="4"/>
  <c r="BF304" i="4"/>
  <c r="T304" i="4"/>
  <c r="R304" i="4"/>
  <c r="P304" i="4"/>
  <c r="BI302" i="4"/>
  <c r="BH302" i="4"/>
  <c r="BG302" i="4"/>
  <c r="BF302" i="4"/>
  <c r="T302" i="4"/>
  <c r="R302" i="4"/>
  <c r="P302" i="4"/>
  <c r="BI300" i="4"/>
  <c r="BH300" i="4"/>
  <c r="BG300" i="4"/>
  <c r="BF300" i="4"/>
  <c r="T300" i="4"/>
  <c r="R300" i="4"/>
  <c r="P300" i="4"/>
  <c r="BI298" i="4"/>
  <c r="BH298" i="4"/>
  <c r="BG298" i="4"/>
  <c r="BF298" i="4"/>
  <c r="T298" i="4"/>
  <c r="R298" i="4"/>
  <c r="P298" i="4"/>
  <c r="BI296" i="4"/>
  <c r="BH296" i="4"/>
  <c r="BG296" i="4"/>
  <c r="BF296" i="4"/>
  <c r="T296" i="4"/>
  <c r="R296" i="4"/>
  <c r="P296" i="4"/>
  <c r="BI294" i="4"/>
  <c r="BH294" i="4"/>
  <c r="BG294" i="4"/>
  <c r="BF294" i="4"/>
  <c r="T294" i="4"/>
  <c r="R294" i="4"/>
  <c r="P294" i="4"/>
  <c r="BI292" i="4"/>
  <c r="BH292" i="4"/>
  <c r="BG292" i="4"/>
  <c r="BF292" i="4"/>
  <c r="T292" i="4"/>
  <c r="R292" i="4"/>
  <c r="P292" i="4"/>
  <c r="BI290" i="4"/>
  <c r="BH290" i="4"/>
  <c r="BG290" i="4"/>
  <c r="BF290" i="4"/>
  <c r="T290" i="4"/>
  <c r="R290" i="4"/>
  <c r="P290" i="4"/>
  <c r="BI288" i="4"/>
  <c r="BH288" i="4"/>
  <c r="BG288" i="4"/>
  <c r="BF288" i="4"/>
  <c r="T288" i="4"/>
  <c r="R288" i="4"/>
  <c r="P288" i="4"/>
  <c r="BI286" i="4"/>
  <c r="BH286" i="4"/>
  <c r="BG286" i="4"/>
  <c r="BF286" i="4"/>
  <c r="T286" i="4"/>
  <c r="R286" i="4"/>
  <c r="P286" i="4"/>
  <c r="BI284" i="4"/>
  <c r="BH284" i="4"/>
  <c r="BG284" i="4"/>
  <c r="BF284" i="4"/>
  <c r="T284" i="4"/>
  <c r="R284" i="4"/>
  <c r="P284" i="4"/>
  <c r="BI282" i="4"/>
  <c r="BH282" i="4"/>
  <c r="BG282" i="4"/>
  <c r="BF282" i="4"/>
  <c r="T282" i="4"/>
  <c r="R282" i="4"/>
  <c r="P282" i="4"/>
  <c r="BI280" i="4"/>
  <c r="BH280" i="4"/>
  <c r="BG280" i="4"/>
  <c r="BF280" i="4"/>
  <c r="T280" i="4"/>
  <c r="R280" i="4"/>
  <c r="P280" i="4"/>
  <c r="BI278" i="4"/>
  <c r="BH278" i="4"/>
  <c r="BG278" i="4"/>
  <c r="BF278" i="4"/>
  <c r="T278" i="4"/>
  <c r="R278" i="4"/>
  <c r="P278" i="4"/>
  <c r="BI276" i="4"/>
  <c r="BH276" i="4"/>
  <c r="BG276" i="4"/>
  <c r="BF276" i="4"/>
  <c r="T276" i="4"/>
  <c r="R276" i="4"/>
  <c r="P276" i="4"/>
  <c r="BI274" i="4"/>
  <c r="BH274" i="4"/>
  <c r="BG274" i="4"/>
  <c r="BF274" i="4"/>
  <c r="T274" i="4"/>
  <c r="R274" i="4"/>
  <c r="P274" i="4"/>
  <c r="BI272" i="4"/>
  <c r="BH272" i="4"/>
  <c r="BG272" i="4"/>
  <c r="BF272" i="4"/>
  <c r="T272" i="4"/>
  <c r="R272" i="4"/>
  <c r="P272" i="4"/>
  <c r="BI270" i="4"/>
  <c r="BH270" i="4"/>
  <c r="BG270" i="4"/>
  <c r="BF270" i="4"/>
  <c r="T270" i="4"/>
  <c r="R270" i="4"/>
  <c r="P270" i="4"/>
  <c r="BI268" i="4"/>
  <c r="BH268" i="4"/>
  <c r="BG268" i="4"/>
  <c r="BF268" i="4"/>
  <c r="T268" i="4"/>
  <c r="R268" i="4"/>
  <c r="P268" i="4"/>
  <c r="BI266" i="4"/>
  <c r="BH266" i="4"/>
  <c r="BG266" i="4"/>
  <c r="BF266" i="4"/>
  <c r="T266" i="4"/>
  <c r="R266" i="4"/>
  <c r="P266" i="4"/>
  <c r="BI264" i="4"/>
  <c r="BH264" i="4"/>
  <c r="BG264" i="4"/>
  <c r="BF264" i="4"/>
  <c r="T264" i="4"/>
  <c r="R264" i="4"/>
  <c r="P264" i="4"/>
  <c r="BI262" i="4"/>
  <c r="BH262" i="4"/>
  <c r="BG262" i="4"/>
  <c r="BF262" i="4"/>
  <c r="T262" i="4"/>
  <c r="R262" i="4"/>
  <c r="P262" i="4"/>
  <c r="BI260" i="4"/>
  <c r="BH260" i="4"/>
  <c r="BG260" i="4"/>
  <c r="BF260" i="4"/>
  <c r="T260" i="4"/>
  <c r="R260" i="4"/>
  <c r="P260" i="4"/>
  <c r="BI258" i="4"/>
  <c r="BH258" i="4"/>
  <c r="BG258" i="4"/>
  <c r="BF258" i="4"/>
  <c r="T258" i="4"/>
  <c r="R258" i="4"/>
  <c r="P258" i="4"/>
  <c r="BI256" i="4"/>
  <c r="BH256" i="4"/>
  <c r="BG256" i="4"/>
  <c r="BF256" i="4"/>
  <c r="T256" i="4"/>
  <c r="R256" i="4"/>
  <c r="P256" i="4"/>
  <c r="BI254" i="4"/>
  <c r="BH254" i="4"/>
  <c r="BG254" i="4"/>
  <c r="BF254" i="4"/>
  <c r="T254" i="4"/>
  <c r="R254" i="4"/>
  <c r="P254" i="4"/>
  <c r="BI252" i="4"/>
  <c r="BH252" i="4"/>
  <c r="BG252" i="4"/>
  <c r="BF252" i="4"/>
  <c r="T252" i="4"/>
  <c r="R252" i="4"/>
  <c r="P252" i="4"/>
  <c r="BI250" i="4"/>
  <c r="BH250" i="4"/>
  <c r="BG250" i="4"/>
  <c r="BF250" i="4"/>
  <c r="T250" i="4"/>
  <c r="R250" i="4"/>
  <c r="P250" i="4"/>
  <c r="BI248" i="4"/>
  <c r="BH248" i="4"/>
  <c r="BG248" i="4"/>
  <c r="BF248" i="4"/>
  <c r="T248" i="4"/>
  <c r="R248" i="4"/>
  <c r="P248" i="4"/>
  <c r="BI246" i="4"/>
  <c r="BH246" i="4"/>
  <c r="BG246" i="4"/>
  <c r="BF246" i="4"/>
  <c r="T246" i="4"/>
  <c r="R246" i="4"/>
  <c r="P246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0" i="4"/>
  <c r="BH240" i="4"/>
  <c r="BG240" i="4"/>
  <c r="BF240" i="4"/>
  <c r="T240" i="4"/>
  <c r="R240" i="4"/>
  <c r="P240" i="4"/>
  <c r="BI238" i="4"/>
  <c r="BH238" i="4"/>
  <c r="BG238" i="4"/>
  <c r="BF238" i="4"/>
  <c r="T238" i="4"/>
  <c r="R238" i="4"/>
  <c r="P238" i="4"/>
  <c r="BI236" i="4"/>
  <c r="BH236" i="4"/>
  <c r="BG236" i="4"/>
  <c r="BF236" i="4"/>
  <c r="T236" i="4"/>
  <c r="R236" i="4"/>
  <c r="P236" i="4"/>
  <c r="BI234" i="4"/>
  <c r="BH234" i="4"/>
  <c r="BG234" i="4"/>
  <c r="BF234" i="4"/>
  <c r="T234" i="4"/>
  <c r="R234" i="4"/>
  <c r="P234" i="4"/>
  <c r="BI232" i="4"/>
  <c r="BH232" i="4"/>
  <c r="BG232" i="4"/>
  <c r="BF232" i="4"/>
  <c r="T232" i="4"/>
  <c r="R232" i="4"/>
  <c r="P232" i="4"/>
  <c r="BI230" i="4"/>
  <c r="BH230" i="4"/>
  <c r="BG230" i="4"/>
  <c r="BF230" i="4"/>
  <c r="T230" i="4"/>
  <c r="R230" i="4"/>
  <c r="P230" i="4"/>
  <c r="BI228" i="4"/>
  <c r="BH228" i="4"/>
  <c r="BG228" i="4"/>
  <c r="BF228" i="4"/>
  <c r="T228" i="4"/>
  <c r="R228" i="4"/>
  <c r="P228" i="4"/>
  <c r="BI226" i="4"/>
  <c r="BH226" i="4"/>
  <c r="BG226" i="4"/>
  <c r="BF226" i="4"/>
  <c r="T226" i="4"/>
  <c r="R226" i="4"/>
  <c r="P226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20" i="4"/>
  <c r="BH220" i="4"/>
  <c r="BG220" i="4"/>
  <c r="BF220" i="4"/>
  <c r="T220" i="4"/>
  <c r="R220" i="4"/>
  <c r="P220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206" i="4"/>
  <c r="BH206" i="4"/>
  <c r="BG206" i="4"/>
  <c r="BF206" i="4"/>
  <c r="T206" i="4"/>
  <c r="R206" i="4"/>
  <c r="P206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BI122" i="4"/>
  <c r="BH122" i="4"/>
  <c r="BG122" i="4"/>
  <c r="BF122" i="4"/>
  <c r="T122" i="4"/>
  <c r="R122" i="4"/>
  <c r="P122" i="4"/>
  <c r="J97" i="4"/>
  <c r="J115" i="4"/>
  <c r="F115" i="4"/>
  <c r="F113" i="4"/>
  <c r="E111" i="4"/>
  <c r="J91" i="4"/>
  <c r="F91" i="4"/>
  <c r="F89" i="4"/>
  <c r="E87" i="4"/>
  <c r="J24" i="4"/>
  <c r="E24" i="4"/>
  <c r="J116" i="4"/>
  <c r="J23" i="4"/>
  <c r="J18" i="4"/>
  <c r="E18" i="4"/>
  <c r="F92" i="4" s="1"/>
  <c r="J17" i="4"/>
  <c r="J12" i="4"/>
  <c r="J89" i="4"/>
  <c r="E7" i="4"/>
  <c r="E109" i="4" s="1"/>
  <c r="J37" i="3"/>
  <c r="J36" i="3"/>
  <c r="AY96" i="1"/>
  <c r="J35" i="3"/>
  <c r="AX96" i="1"/>
  <c r="BI1791" i="3"/>
  <c r="BH1791" i="3"/>
  <c r="BG1791" i="3"/>
  <c r="BF1791" i="3"/>
  <c r="T1791" i="3"/>
  <c r="T1790" i="3"/>
  <c r="R1791" i="3"/>
  <c r="R1790" i="3"/>
  <c r="P1791" i="3"/>
  <c r="P1790" i="3"/>
  <c r="BI1786" i="3"/>
  <c r="BH1786" i="3"/>
  <c r="BG1786" i="3"/>
  <c r="BF1786" i="3"/>
  <c r="T1786" i="3"/>
  <c r="R1786" i="3"/>
  <c r="P1786" i="3"/>
  <c r="BI1782" i="3"/>
  <c r="BH1782" i="3"/>
  <c r="BG1782" i="3"/>
  <c r="BF1782" i="3"/>
  <c r="T1782" i="3"/>
  <c r="R1782" i="3"/>
  <c r="P1782" i="3"/>
  <c r="BI1777" i="3"/>
  <c r="BH1777" i="3"/>
  <c r="BG1777" i="3"/>
  <c r="BF1777" i="3"/>
  <c r="T1777" i="3"/>
  <c r="R1777" i="3"/>
  <c r="P1777" i="3"/>
  <c r="BI1773" i="3"/>
  <c r="BH1773" i="3"/>
  <c r="BG1773" i="3"/>
  <c r="BF1773" i="3"/>
  <c r="T1773" i="3"/>
  <c r="R1773" i="3"/>
  <c r="P1773" i="3"/>
  <c r="BI1769" i="3"/>
  <c r="BH1769" i="3"/>
  <c r="BG1769" i="3"/>
  <c r="BF1769" i="3"/>
  <c r="T1769" i="3"/>
  <c r="R1769" i="3"/>
  <c r="P1769" i="3"/>
  <c r="BI1756" i="3"/>
  <c r="BH1756" i="3"/>
  <c r="BG1756" i="3"/>
  <c r="BF1756" i="3"/>
  <c r="T1756" i="3"/>
  <c r="R1756" i="3"/>
  <c r="P1756" i="3"/>
  <c r="BI1752" i="3"/>
  <c r="BH1752" i="3"/>
  <c r="BG1752" i="3"/>
  <c r="BF1752" i="3"/>
  <c r="T1752" i="3"/>
  <c r="R1752" i="3"/>
  <c r="P1752" i="3"/>
  <c r="BI1748" i="3"/>
  <c r="BH1748" i="3"/>
  <c r="BG1748" i="3"/>
  <c r="BF1748" i="3"/>
  <c r="T1748" i="3"/>
  <c r="R1748" i="3"/>
  <c r="P1748" i="3"/>
  <c r="BI1745" i="3"/>
  <c r="BH1745" i="3"/>
  <c r="BG1745" i="3"/>
  <c r="BF1745" i="3"/>
  <c r="T1745" i="3"/>
  <c r="R1745" i="3"/>
  <c r="P1745" i="3"/>
  <c r="BI1740" i="3"/>
  <c r="BH1740" i="3"/>
  <c r="BG1740" i="3"/>
  <c r="BF1740" i="3"/>
  <c r="T1740" i="3"/>
  <c r="R1740" i="3"/>
  <c r="P1740" i="3"/>
  <c r="BI1720" i="3"/>
  <c r="BH1720" i="3"/>
  <c r="BG1720" i="3"/>
  <c r="BF1720" i="3"/>
  <c r="T1720" i="3"/>
  <c r="R1720" i="3"/>
  <c r="P1720" i="3"/>
  <c r="BI1700" i="3"/>
  <c r="BH1700" i="3"/>
  <c r="BG1700" i="3"/>
  <c r="BF1700" i="3"/>
  <c r="T1700" i="3"/>
  <c r="R1700" i="3"/>
  <c r="P1700" i="3"/>
  <c r="BI1680" i="3"/>
  <c r="BH1680" i="3"/>
  <c r="BG1680" i="3"/>
  <c r="BF1680" i="3"/>
  <c r="T1680" i="3"/>
  <c r="R1680" i="3"/>
  <c r="P1680" i="3"/>
  <c r="BI1676" i="3"/>
  <c r="BH1676" i="3"/>
  <c r="BG1676" i="3"/>
  <c r="BF1676" i="3"/>
  <c r="T1676" i="3"/>
  <c r="R1676" i="3"/>
  <c r="P1676" i="3"/>
  <c r="BI1672" i="3"/>
  <c r="BH1672" i="3"/>
  <c r="BG1672" i="3"/>
  <c r="BF1672" i="3"/>
  <c r="T1672" i="3"/>
  <c r="R1672" i="3"/>
  <c r="P1672" i="3"/>
  <c r="BI1668" i="3"/>
  <c r="BH1668" i="3"/>
  <c r="BG1668" i="3"/>
  <c r="BF1668" i="3"/>
  <c r="T1668" i="3"/>
  <c r="R1668" i="3"/>
  <c r="P1668" i="3"/>
  <c r="BI1664" i="3"/>
  <c r="BH1664" i="3"/>
  <c r="BG1664" i="3"/>
  <c r="BF1664" i="3"/>
  <c r="T1664" i="3"/>
  <c r="R1664" i="3"/>
  <c r="P1664" i="3"/>
  <c r="BI1661" i="3"/>
  <c r="BH1661" i="3"/>
  <c r="BG1661" i="3"/>
  <c r="BF1661" i="3"/>
  <c r="T1661" i="3"/>
  <c r="R1661" i="3"/>
  <c r="P1661" i="3"/>
  <c r="BI1659" i="3"/>
  <c r="BH1659" i="3"/>
  <c r="BG1659" i="3"/>
  <c r="BF1659" i="3"/>
  <c r="T1659" i="3"/>
  <c r="R1659" i="3"/>
  <c r="P1659" i="3"/>
  <c r="BI1628" i="3"/>
  <c r="BH1628" i="3"/>
  <c r="BG1628" i="3"/>
  <c r="BF1628" i="3"/>
  <c r="T1628" i="3"/>
  <c r="R1628" i="3"/>
  <c r="P1628" i="3"/>
  <c r="BI1613" i="3"/>
  <c r="BH1613" i="3"/>
  <c r="BG1613" i="3"/>
  <c r="BF1613" i="3"/>
  <c r="T1613" i="3"/>
  <c r="R1613" i="3"/>
  <c r="P1613" i="3"/>
  <c r="BI1609" i="3"/>
  <c r="BH1609" i="3"/>
  <c r="BG1609" i="3"/>
  <c r="BF1609" i="3"/>
  <c r="T1609" i="3"/>
  <c r="R1609" i="3"/>
  <c r="P1609" i="3"/>
  <c r="BI1592" i="3"/>
  <c r="BH1592" i="3"/>
  <c r="BG1592" i="3"/>
  <c r="BF1592" i="3"/>
  <c r="T1592" i="3"/>
  <c r="R1592" i="3"/>
  <c r="P1592" i="3"/>
  <c r="BI1588" i="3"/>
  <c r="BH1588" i="3"/>
  <c r="BG1588" i="3"/>
  <c r="BF1588" i="3"/>
  <c r="T1588" i="3"/>
  <c r="R1588" i="3"/>
  <c r="P1588" i="3"/>
  <c r="BI1583" i="3"/>
  <c r="BH1583" i="3"/>
  <c r="BG1583" i="3"/>
  <c r="BF1583" i="3"/>
  <c r="T1583" i="3"/>
  <c r="R1583" i="3"/>
  <c r="P1583" i="3"/>
  <c r="BI1579" i="3"/>
  <c r="BH1579" i="3"/>
  <c r="BG1579" i="3"/>
  <c r="BF1579" i="3"/>
  <c r="T1579" i="3"/>
  <c r="R1579" i="3"/>
  <c r="P1579" i="3"/>
  <c r="BI1548" i="3"/>
  <c r="BH1548" i="3"/>
  <c r="BG1548" i="3"/>
  <c r="BF1548" i="3"/>
  <c r="T1548" i="3"/>
  <c r="R1548" i="3"/>
  <c r="P1548" i="3"/>
  <c r="BI1544" i="3"/>
  <c r="BH1544" i="3"/>
  <c r="BG1544" i="3"/>
  <c r="BF1544" i="3"/>
  <c r="T1544" i="3"/>
  <c r="R1544" i="3"/>
  <c r="P1544" i="3"/>
  <c r="BI1539" i="3"/>
  <c r="BH1539" i="3"/>
  <c r="BG1539" i="3"/>
  <c r="BF1539" i="3"/>
  <c r="T1539" i="3"/>
  <c r="R1539" i="3"/>
  <c r="P1539" i="3"/>
  <c r="BI1524" i="3"/>
  <c r="BH1524" i="3"/>
  <c r="BG1524" i="3"/>
  <c r="BF1524" i="3"/>
  <c r="T1524" i="3"/>
  <c r="R1524" i="3"/>
  <c r="P1524" i="3"/>
  <c r="BI1503" i="3"/>
  <c r="BH1503" i="3"/>
  <c r="BG1503" i="3"/>
  <c r="BF1503" i="3"/>
  <c r="T1503" i="3"/>
  <c r="R1503" i="3"/>
  <c r="P1503" i="3"/>
  <c r="BI1472" i="3"/>
  <c r="BH1472" i="3"/>
  <c r="BG1472" i="3"/>
  <c r="BF1472" i="3"/>
  <c r="T1472" i="3"/>
  <c r="R1472" i="3"/>
  <c r="P1472" i="3"/>
  <c r="BI1469" i="3"/>
  <c r="BH1469" i="3"/>
  <c r="BG1469" i="3"/>
  <c r="BF1469" i="3"/>
  <c r="T1469" i="3"/>
  <c r="R1469" i="3"/>
  <c r="P1469" i="3"/>
  <c r="BI1467" i="3"/>
  <c r="BH1467" i="3"/>
  <c r="BG1467" i="3"/>
  <c r="BF1467" i="3"/>
  <c r="T1467" i="3"/>
  <c r="R1467" i="3"/>
  <c r="P1467" i="3"/>
  <c r="BI1458" i="3"/>
  <c r="BH1458" i="3"/>
  <c r="BG1458" i="3"/>
  <c r="BF1458" i="3"/>
  <c r="T1458" i="3"/>
  <c r="R1458" i="3"/>
  <c r="P1458" i="3"/>
  <c r="BI1454" i="3"/>
  <c r="BH1454" i="3"/>
  <c r="BG1454" i="3"/>
  <c r="BF1454" i="3"/>
  <c r="T1454" i="3"/>
  <c r="R1454" i="3"/>
  <c r="P1454" i="3"/>
  <c r="BI1445" i="3"/>
  <c r="BH1445" i="3"/>
  <c r="BG1445" i="3"/>
  <c r="BF1445" i="3"/>
  <c r="T1445" i="3"/>
  <c r="R1445" i="3"/>
  <c r="P1445" i="3"/>
  <c r="BI1441" i="3"/>
  <c r="BH1441" i="3"/>
  <c r="BG1441" i="3"/>
  <c r="BF1441" i="3"/>
  <c r="T1441" i="3"/>
  <c r="R1441" i="3"/>
  <c r="P1441" i="3"/>
  <c r="BI1426" i="3"/>
  <c r="BH1426" i="3"/>
  <c r="BG1426" i="3"/>
  <c r="BF1426" i="3"/>
  <c r="T1426" i="3"/>
  <c r="R1426" i="3"/>
  <c r="P1426" i="3"/>
  <c r="BI1424" i="3"/>
  <c r="BH1424" i="3"/>
  <c r="BG1424" i="3"/>
  <c r="BF1424" i="3"/>
  <c r="T1424" i="3"/>
  <c r="R1424" i="3"/>
  <c r="P1424" i="3"/>
  <c r="BI1417" i="3"/>
  <c r="BH1417" i="3"/>
  <c r="BG1417" i="3"/>
  <c r="BF1417" i="3"/>
  <c r="T1417" i="3"/>
  <c r="R1417" i="3"/>
  <c r="P1417" i="3"/>
  <c r="BI1413" i="3"/>
  <c r="BH1413" i="3"/>
  <c r="BG1413" i="3"/>
  <c r="BF1413" i="3"/>
  <c r="T1413" i="3"/>
  <c r="R1413" i="3"/>
  <c r="P1413" i="3"/>
  <c r="BI1407" i="3"/>
  <c r="BH1407" i="3"/>
  <c r="BG1407" i="3"/>
  <c r="BF1407" i="3"/>
  <c r="T1407" i="3"/>
  <c r="R1407" i="3"/>
  <c r="P1407" i="3"/>
  <c r="BI1398" i="3"/>
  <c r="BH1398" i="3"/>
  <c r="BG1398" i="3"/>
  <c r="BF1398" i="3"/>
  <c r="T1398" i="3"/>
  <c r="R1398" i="3"/>
  <c r="P1398" i="3"/>
  <c r="BI1389" i="3"/>
  <c r="BH1389" i="3"/>
  <c r="BG1389" i="3"/>
  <c r="BF1389" i="3"/>
  <c r="T1389" i="3"/>
  <c r="R1389" i="3"/>
  <c r="P1389" i="3"/>
  <c r="BI1381" i="3"/>
  <c r="BH1381" i="3"/>
  <c r="BG1381" i="3"/>
  <c r="BF1381" i="3"/>
  <c r="T1381" i="3"/>
  <c r="R1381" i="3"/>
  <c r="P1381" i="3"/>
  <c r="BI1372" i="3"/>
  <c r="BH1372" i="3"/>
  <c r="BG1372" i="3"/>
  <c r="BF1372" i="3"/>
  <c r="T1372" i="3"/>
  <c r="R1372" i="3"/>
  <c r="P1372" i="3"/>
  <c r="BI1362" i="3"/>
  <c r="BH1362" i="3"/>
  <c r="BG1362" i="3"/>
  <c r="BF1362" i="3"/>
  <c r="T1362" i="3"/>
  <c r="R1362" i="3"/>
  <c r="P1362" i="3"/>
  <c r="BI1359" i="3"/>
  <c r="BH1359" i="3"/>
  <c r="BG1359" i="3"/>
  <c r="BF1359" i="3"/>
  <c r="T1359" i="3"/>
  <c r="R1359" i="3"/>
  <c r="P1359" i="3"/>
  <c r="BI1357" i="3"/>
  <c r="BH1357" i="3"/>
  <c r="BG1357" i="3"/>
  <c r="BF1357" i="3"/>
  <c r="T1357" i="3"/>
  <c r="R1357" i="3"/>
  <c r="P1357" i="3"/>
  <c r="BI1352" i="3"/>
  <c r="BH1352" i="3"/>
  <c r="BG1352" i="3"/>
  <c r="BF1352" i="3"/>
  <c r="T1352" i="3"/>
  <c r="R1352" i="3"/>
  <c r="P1352" i="3"/>
  <c r="BI1347" i="3"/>
  <c r="BH1347" i="3"/>
  <c r="BG1347" i="3"/>
  <c r="BF1347" i="3"/>
  <c r="T1347" i="3"/>
  <c r="R1347" i="3"/>
  <c r="P1347" i="3"/>
  <c r="BI1342" i="3"/>
  <c r="BH1342" i="3"/>
  <c r="BG1342" i="3"/>
  <c r="BF1342" i="3"/>
  <c r="T1342" i="3"/>
  <c r="R1342" i="3"/>
  <c r="P1342" i="3"/>
  <c r="BI1337" i="3"/>
  <c r="BH1337" i="3"/>
  <c r="BG1337" i="3"/>
  <c r="BF1337" i="3"/>
  <c r="T1337" i="3"/>
  <c r="R1337" i="3"/>
  <c r="P1337" i="3"/>
  <c r="BI1332" i="3"/>
  <c r="BH1332" i="3"/>
  <c r="BG1332" i="3"/>
  <c r="BF1332" i="3"/>
  <c r="T1332" i="3"/>
  <c r="R1332" i="3"/>
  <c r="P1332" i="3"/>
  <c r="BI1328" i="3"/>
  <c r="BH1328" i="3"/>
  <c r="BG1328" i="3"/>
  <c r="BF1328" i="3"/>
  <c r="T1328" i="3"/>
  <c r="R1328" i="3"/>
  <c r="P1328" i="3"/>
  <c r="BI1324" i="3"/>
  <c r="BH1324" i="3"/>
  <c r="BG1324" i="3"/>
  <c r="BF1324" i="3"/>
  <c r="T1324" i="3"/>
  <c r="R1324" i="3"/>
  <c r="P1324" i="3"/>
  <c r="BI1319" i="3"/>
  <c r="BH1319" i="3"/>
  <c r="BG1319" i="3"/>
  <c r="BF1319" i="3"/>
  <c r="T1319" i="3"/>
  <c r="R1319" i="3"/>
  <c r="P1319" i="3"/>
  <c r="BI1314" i="3"/>
  <c r="BH1314" i="3"/>
  <c r="BG1314" i="3"/>
  <c r="BF1314" i="3"/>
  <c r="T1314" i="3"/>
  <c r="R1314" i="3"/>
  <c r="P1314" i="3"/>
  <c r="BI1309" i="3"/>
  <c r="BH1309" i="3"/>
  <c r="BG1309" i="3"/>
  <c r="BF1309" i="3"/>
  <c r="T1309" i="3"/>
  <c r="R1309" i="3"/>
  <c r="P1309" i="3"/>
  <c r="BI1304" i="3"/>
  <c r="BH1304" i="3"/>
  <c r="BG1304" i="3"/>
  <c r="BF1304" i="3"/>
  <c r="T1304" i="3"/>
  <c r="R1304" i="3"/>
  <c r="P1304" i="3"/>
  <c r="BI1300" i="3"/>
  <c r="BH1300" i="3"/>
  <c r="BG1300" i="3"/>
  <c r="BF1300" i="3"/>
  <c r="T1300" i="3"/>
  <c r="R1300" i="3"/>
  <c r="P1300" i="3"/>
  <c r="BI1297" i="3"/>
  <c r="BH1297" i="3"/>
  <c r="BG1297" i="3"/>
  <c r="BF1297" i="3"/>
  <c r="T1297" i="3"/>
  <c r="R1297" i="3"/>
  <c r="P1297" i="3"/>
  <c r="BI1295" i="3"/>
  <c r="BH1295" i="3"/>
  <c r="BG1295" i="3"/>
  <c r="BF1295" i="3"/>
  <c r="T1295" i="3"/>
  <c r="R1295" i="3"/>
  <c r="P1295" i="3"/>
  <c r="BI1291" i="3"/>
  <c r="BH1291" i="3"/>
  <c r="BG1291" i="3"/>
  <c r="BF1291" i="3"/>
  <c r="T1291" i="3"/>
  <c r="R1291" i="3"/>
  <c r="P1291" i="3"/>
  <c r="BI1278" i="3"/>
  <c r="BH1278" i="3"/>
  <c r="BG1278" i="3"/>
  <c r="BF1278" i="3"/>
  <c r="T1278" i="3"/>
  <c r="R1278" i="3"/>
  <c r="P1278" i="3"/>
  <c r="BI1265" i="3"/>
  <c r="BH1265" i="3"/>
  <c r="BG1265" i="3"/>
  <c r="BF1265" i="3"/>
  <c r="T1265" i="3"/>
  <c r="R1265" i="3"/>
  <c r="P1265" i="3"/>
  <c r="BI1260" i="3"/>
  <c r="BH1260" i="3"/>
  <c r="BG1260" i="3"/>
  <c r="BF1260" i="3"/>
  <c r="T1260" i="3"/>
  <c r="R1260" i="3"/>
  <c r="P1260" i="3"/>
  <c r="BI1245" i="3"/>
  <c r="BH1245" i="3"/>
  <c r="BG1245" i="3"/>
  <c r="BF1245" i="3"/>
  <c r="T1245" i="3"/>
  <c r="R1245" i="3"/>
  <c r="P1245" i="3"/>
  <c r="BI1235" i="3"/>
  <c r="BH1235" i="3"/>
  <c r="BG1235" i="3"/>
  <c r="BF1235" i="3"/>
  <c r="T1235" i="3"/>
  <c r="R1235" i="3"/>
  <c r="P1235" i="3"/>
  <c r="BI1231" i="3"/>
  <c r="BH1231" i="3"/>
  <c r="BG1231" i="3"/>
  <c r="BF1231" i="3"/>
  <c r="T1231" i="3"/>
  <c r="R1231" i="3"/>
  <c r="P1231" i="3"/>
  <c r="BI1220" i="3"/>
  <c r="BH1220" i="3"/>
  <c r="BG1220" i="3"/>
  <c r="BF1220" i="3"/>
  <c r="T1220" i="3"/>
  <c r="R1220" i="3"/>
  <c r="P1220" i="3"/>
  <c r="BI1216" i="3"/>
  <c r="BH1216" i="3"/>
  <c r="BG1216" i="3"/>
  <c r="BF1216" i="3"/>
  <c r="T1216" i="3"/>
  <c r="R1216" i="3"/>
  <c r="P1216" i="3"/>
  <c r="BI1205" i="3"/>
  <c r="BH1205" i="3"/>
  <c r="BG1205" i="3"/>
  <c r="BF1205" i="3"/>
  <c r="T1205" i="3"/>
  <c r="R1205" i="3"/>
  <c r="P1205" i="3"/>
  <c r="BI1194" i="3"/>
  <c r="BH1194" i="3"/>
  <c r="BG1194" i="3"/>
  <c r="BF1194" i="3"/>
  <c r="T1194" i="3"/>
  <c r="R1194" i="3"/>
  <c r="P1194" i="3"/>
  <c r="BI1183" i="3"/>
  <c r="BH1183" i="3"/>
  <c r="BG1183" i="3"/>
  <c r="BF1183" i="3"/>
  <c r="T1183" i="3"/>
  <c r="R1183" i="3"/>
  <c r="P1183" i="3"/>
  <c r="BI1179" i="3"/>
  <c r="BH1179" i="3"/>
  <c r="BG1179" i="3"/>
  <c r="BF1179" i="3"/>
  <c r="T1179" i="3"/>
  <c r="R1179" i="3"/>
  <c r="P1179" i="3"/>
  <c r="BI1168" i="3"/>
  <c r="BH1168" i="3"/>
  <c r="BG1168" i="3"/>
  <c r="BF1168" i="3"/>
  <c r="T1168" i="3"/>
  <c r="R1168" i="3"/>
  <c r="P1168" i="3"/>
  <c r="BI1165" i="3"/>
  <c r="BH1165" i="3"/>
  <c r="BG1165" i="3"/>
  <c r="BF1165" i="3"/>
  <c r="T1165" i="3"/>
  <c r="R1165" i="3"/>
  <c r="P1165" i="3"/>
  <c r="BI1163" i="3"/>
  <c r="BH1163" i="3"/>
  <c r="BG1163" i="3"/>
  <c r="BF1163" i="3"/>
  <c r="T1163" i="3"/>
  <c r="R1163" i="3"/>
  <c r="P1163" i="3"/>
  <c r="BI1161" i="3"/>
  <c r="BH1161" i="3"/>
  <c r="BG1161" i="3"/>
  <c r="BF1161" i="3"/>
  <c r="T1161" i="3"/>
  <c r="R1161" i="3"/>
  <c r="P1161" i="3"/>
  <c r="BI1159" i="3"/>
  <c r="BH1159" i="3"/>
  <c r="BG1159" i="3"/>
  <c r="BF1159" i="3"/>
  <c r="T1159" i="3"/>
  <c r="R1159" i="3"/>
  <c r="P1159" i="3"/>
  <c r="BI1155" i="3"/>
  <c r="BH1155" i="3"/>
  <c r="BG1155" i="3"/>
  <c r="BF1155" i="3"/>
  <c r="T1155" i="3"/>
  <c r="R1155" i="3"/>
  <c r="P1155" i="3"/>
  <c r="BI1151" i="3"/>
  <c r="BH1151" i="3"/>
  <c r="BG1151" i="3"/>
  <c r="BF1151" i="3"/>
  <c r="T1151" i="3"/>
  <c r="R1151" i="3"/>
  <c r="P1151" i="3"/>
  <c r="BI1146" i="3"/>
  <c r="BH1146" i="3"/>
  <c r="BG1146" i="3"/>
  <c r="BF1146" i="3"/>
  <c r="T1146" i="3"/>
  <c r="R1146" i="3"/>
  <c r="P1146" i="3"/>
  <c r="BI1144" i="3"/>
  <c r="BH1144" i="3"/>
  <c r="BG1144" i="3"/>
  <c r="BF1144" i="3"/>
  <c r="T1144" i="3"/>
  <c r="R1144" i="3"/>
  <c r="P1144" i="3"/>
  <c r="BI1139" i="3"/>
  <c r="BH1139" i="3"/>
  <c r="BG1139" i="3"/>
  <c r="BF1139" i="3"/>
  <c r="T1139" i="3"/>
  <c r="R1139" i="3"/>
  <c r="P1139" i="3"/>
  <c r="BI1136" i="3"/>
  <c r="BH1136" i="3"/>
  <c r="BG1136" i="3"/>
  <c r="BF1136" i="3"/>
  <c r="T1136" i="3"/>
  <c r="R1136" i="3"/>
  <c r="P1136" i="3"/>
  <c r="BI1134" i="3"/>
  <c r="BH1134" i="3"/>
  <c r="BG1134" i="3"/>
  <c r="BF1134" i="3"/>
  <c r="T1134" i="3"/>
  <c r="R1134" i="3"/>
  <c r="P1134" i="3"/>
  <c r="BI1132" i="3"/>
  <c r="BH1132" i="3"/>
  <c r="BG1132" i="3"/>
  <c r="BF1132" i="3"/>
  <c r="T1132" i="3"/>
  <c r="R1132" i="3"/>
  <c r="P1132" i="3"/>
  <c r="BI1127" i="3"/>
  <c r="BH1127" i="3"/>
  <c r="BG1127" i="3"/>
  <c r="BF1127" i="3"/>
  <c r="T1127" i="3"/>
  <c r="R1127" i="3"/>
  <c r="P1127" i="3"/>
  <c r="BI1125" i="3"/>
  <c r="BH1125" i="3"/>
  <c r="BG1125" i="3"/>
  <c r="BF1125" i="3"/>
  <c r="T1125" i="3"/>
  <c r="R1125" i="3"/>
  <c r="P1125" i="3"/>
  <c r="BI1123" i="3"/>
  <c r="BH1123" i="3"/>
  <c r="BG1123" i="3"/>
  <c r="BF1123" i="3"/>
  <c r="T1123" i="3"/>
  <c r="R1123" i="3"/>
  <c r="P1123" i="3"/>
  <c r="BI1121" i="3"/>
  <c r="BH1121" i="3"/>
  <c r="BG1121" i="3"/>
  <c r="BF1121" i="3"/>
  <c r="T1121" i="3"/>
  <c r="R1121" i="3"/>
  <c r="P1121" i="3"/>
  <c r="BI1117" i="3"/>
  <c r="BH1117" i="3"/>
  <c r="BG1117" i="3"/>
  <c r="BF1117" i="3"/>
  <c r="T1117" i="3"/>
  <c r="R1117" i="3"/>
  <c r="P1117" i="3"/>
  <c r="BI1113" i="3"/>
  <c r="BH1113" i="3"/>
  <c r="BG1113" i="3"/>
  <c r="BF1113" i="3"/>
  <c r="T1113" i="3"/>
  <c r="R1113" i="3"/>
  <c r="P1113" i="3"/>
  <c r="BI1109" i="3"/>
  <c r="BH1109" i="3"/>
  <c r="BG1109" i="3"/>
  <c r="BF1109" i="3"/>
  <c r="T1109" i="3"/>
  <c r="R1109" i="3"/>
  <c r="P1109" i="3"/>
  <c r="BI1104" i="3"/>
  <c r="BH1104" i="3"/>
  <c r="BG1104" i="3"/>
  <c r="BF1104" i="3"/>
  <c r="T1104" i="3"/>
  <c r="R1104" i="3"/>
  <c r="P1104" i="3"/>
  <c r="BI1099" i="3"/>
  <c r="BH1099" i="3"/>
  <c r="BG1099" i="3"/>
  <c r="BF1099" i="3"/>
  <c r="T1099" i="3"/>
  <c r="R1099" i="3"/>
  <c r="P1099" i="3"/>
  <c r="BI1090" i="3"/>
  <c r="BH1090" i="3"/>
  <c r="BG1090" i="3"/>
  <c r="BF1090" i="3"/>
  <c r="T1090" i="3"/>
  <c r="R1090" i="3"/>
  <c r="P1090" i="3"/>
  <c r="BI1085" i="3"/>
  <c r="BH1085" i="3"/>
  <c r="BG1085" i="3"/>
  <c r="BF1085" i="3"/>
  <c r="T1085" i="3"/>
  <c r="R1085" i="3"/>
  <c r="P1085" i="3"/>
  <c r="BI1070" i="3"/>
  <c r="BH1070" i="3"/>
  <c r="BG1070" i="3"/>
  <c r="BF1070" i="3"/>
  <c r="T1070" i="3"/>
  <c r="R1070" i="3"/>
  <c r="P1070" i="3"/>
  <c r="BI1065" i="3"/>
  <c r="BH1065" i="3"/>
  <c r="BG1065" i="3"/>
  <c r="BF1065" i="3"/>
  <c r="T1065" i="3"/>
  <c r="R1065" i="3"/>
  <c r="P1065" i="3"/>
  <c r="BI1060" i="3"/>
  <c r="BH1060" i="3"/>
  <c r="BG1060" i="3"/>
  <c r="BF1060" i="3"/>
  <c r="T1060" i="3"/>
  <c r="R1060" i="3"/>
  <c r="P1060" i="3"/>
  <c r="BI1029" i="3"/>
  <c r="BH1029" i="3"/>
  <c r="BG1029" i="3"/>
  <c r="BF1029" i="3"/>
  <c r="T1029" i="3"/>
  <c r="R1029" i="3"/>
  <c r="P1029" i="3"/>
  <c r="BI996" i="3"/>
  <c r="BH996" i="3"/>
  <c r="BG996" i="3"/>
  <c r="BF996" i="3"/>
  <c r="T996" i="3"/>
  <c r="R996" i="3"/>
  <c r="P996" i="3"/>
  <c r="BI985" i="3"/>
  <c r="BH985" i="3"/>
  <c r="BG985" i="3"/>
  <c r="BF985" i="3"/>
  <c r="T985" i="3"/>
  <c r="R985" i="3"/>
  <c r="P985" i="3"/>
  <c r="BI974" i="3"/>
  <c r="BH974" i="3"/>
  <c r="BG974" i="3"/>
  <c r="BF974" i="3"/>
  <c r="T974" i="3"/>
  <c r="R974" i="3"/>
  <c r="P974" i="3"/>
  <c r="BI963" i="3"/>
  <c r="BH963" i="3"/>
  <c r="BG963" i="3"/>
  <c r="BF963" i="3"/>
  <c r="T963" i="3"/>
  <c r="R963" i="3"/>
  <c r="P963" i="3"/>
  <c r="BI952" i="3"/>
  <c r="BH952" i="3"/>
  <c r="BG952" i="3"/>
  <c r="BF952" i="3"/>
  <c r="T952" i="3"/>
  <c r="R952" i="3"/>
  <c r="P952" i="3"/>
  <c r="BI947" i="3"/>
  <c r="BH947" i="3"/>
  <c r="BG947" i="3"/>
  <c r="BF947" i="3"/>
  <c r="T947" i="3"/>
  <c r="R947" i="3"/>
  <c r="P947" i="3"/>
  <c r="BI942" i="3"/>
  <c r="BH942" i="3"/>
  <c r="BG942" i="3"/>
  <c r="BF942" i="3"/>
  <c r="T942" i="3"/>
  <c r="R942" i="3"/>
  <c r="P942" i="3"/>
  <c r="BI937" i="3"/>
  <c r="BH937" i="3"/>
  <c r="BG937" i="3"/>
  <c r="BF937" i="3"/>
  <c r="T937" i="3"/>
  <c r="R937" i="3"/>
  <c r="P937" i="3"/>
  <c r="BI932" i="3"/>
  <c r="BH932" i="3"/>
  <c r="BG932" i="3"/>
  <c r="BF932" i="3"/>
  <c r="T932" i="3"/>
  <c r="R932" i="3"/>
  <c r="P932" i="3"/>
  <c r="BI927" i="3"/>
  <c r="BH927" i="3"/>
  <c r="BG927" i="3"/>
  <c r="BF927" i="3"/>
  <c r="T927" i="3"/>
  <c r="R927" i="3"/>
  <c r="P927" i="3"/>
  <c r="BI922" i="3"/>
  <c r="BH922" i="3"/>
  <c r="BG922" i="3"/>
  <c r="BF922" i="3"/>
  <c r="T922" i="3"/>
  <c r="R922" i="3"/>
  <c r="P922" i="3"/>
  <c r="BI917" i="3"/>
  <c r="BH917" i="3"/>
  <c r="BG917" i="3"/>
  <c r="BF917" i="3"/>
  <c r="T917" i="3"/>
  <c r="R917" i="3"/>
  <c r="P917" i="3"/>
  <c r="BI912" i="3"/>
  <c r="BH912" i="3"/>
  <c r="BG912" i="3"/>
  <c r="BF912" i="3"/>
  <c r="T912" i="3"/>
  <c r="R912" i="3"/>
  <c r="P912" i="3"/>
  <c r="BI907" i="3"/>
  <c r="BH907" i="3"/>
  <c r="BG907" i="3"/>
  <c r="BF907" i="3"/>
  <c r="T907" i="3"/>
  <c r="R907" i="3"/>
  <c r="P907" i="3"/>
  <c r="BI902" i="3"/>
  <c r="BH902" i="3"/>
  <c r="BG902" i="3"/>
  <c r="BF902" i="3"/>
  <c r="T902" i="3"/>
  <c r="R902" i="3"/>
  <c r="P902" i="3"/>
  <c r="BI897" i="3"/>
  <c r="BH897" i="3"/>
  <c r="BG897" i="3"/>
  <c r="BF897" i="3"/>
  <c r="T897" i="3"/>
  <c r="R897" i="3"/>
  <c r="P897" i="3"/>
  <c r="BI892" i="3"/>
  <c r="BH892" i="3"/>
  <c r="BG892" i="3"/>
  <c r="BF892" i="3"/>
  <c r="T892" i="3"/>
  <c r="R892" i="3"/>
  <c r="P892" i="3"/>
  <c r="BI873" i="3"/>
  <c r="BH873" i="3"/>
  <c r="BG873" i="3"/>
  <c r="BF873" i="3"/>
  <c r="T873" i="3"/>
  <c r="R873" i="3"/>
  <c r="P873" i="3"/>
  <c r="BI868" i="3"/>
  <c r="BH868" i="3"/>
  <c r="BG868" i="3"/>
  <c r="BF868" i="3"/>
  <c r="T868" i="3"/>
  <c r="R868" i="3"/>
  <c r="P868" i="3"/>
  <c r="BI863" i="3"/>
  <c r="BH863" i="3"/>
  <c r="BG863" i="3"/>
  <c r="BF863" i="3"/>
  <c r="T863" i="3"/>
  <c r="R863" i="3"/>
  <c r="P863" i="3"/>
  <c r="BI856" i="3"/>
  <c r="BH856" i="3"/>
  <c r="BG856" i="3"/>
  <c r="BF856" i="3"/>
  <c r="T856" i="3"/>
  <c r="R856" i="3"/>
  <c r="P856" i="3"/>
  <c r="BI851" i="3"/>
  <c r="BH851" i="3"/>
  <c r="BG851" i="3"/>
  <c r="BF851" i="3"/>
  <c r="T851" i="3"/>
  <c r="R851" i="3"/>
  <c r="P851" i="3"/>
  <c r="BI838" i="3"/>
  <c r="BH838" i="3"/>
  <c r="BG838" i="3"/>
  <c r="BF838" i="3"/>
  <c r="T838" i="3"/>
  <c r="R838" i="3"/>
  <c r="P838" i="3"/>
  <c r="BI835" i="3"/>
  <c r="BH835" i="3"/>
  <c r="BG835" i="3"/>
  <c r="BF835" i="3"/>
  <c r="T835" i="3"/>
  <c r="R835" i="3"/>
  <c r="P835" i="3"/>
  <c r="BI833" i="3"/>
  <c r="BH833" i="3"/>
  <c r="BG833" i="3"/>
  <c r="BF833" i="3"/>
  <c r="T833" i="3"/>
  <c r="R833" i="3"/>
  <c r="P833" i="3"/>
  <c r="BI828" i="3"/>
  <c r="BH828" i="3"/>
  <c r="BG828" i="3"/>
  <c r="BF828" i="3"/>
  <c r="T828" i="3"/>
  <c r="R828" i="3"/>
  <c r="P828" i="3"/>
  <c r="BI826" i="3"/>
  <c r="BH826" i="3"/>
  <c r="BG826" i="3"/>
  <c r="BF826" i="3"/>
  <c r="T826" i="3"/>
  <c r="R826" i="3"/>
  <c r="P826" i="3"/>
  <c r="BI809" i="3"/>
  <c r="BH809" i="3"/>
  <c r="BG809" i="3"/>
  <c r="BF809" i="3"/>
  <c r="T809" i="3"/>
  <c r="R809" i="3"/>
  <c r="P809" i="3"/>
  <c r="BI805" i="3"/>
  <c r="BH805" i="3"/>
  <c r="BG805" i="3"/>
  <c r="BF805" i="3"/>
  <c r="T805" i="3"/>
  <c r="R805" i="3"/>
  <c r="P805" i="3"/>
  <c r="BI800" i="3"/>
  <c r="BH800" i="3"/>
  <c r="BG800" i="3"/>
  <c r="BF800" i="3"/>
  <c r="T800" i="3"/>
  <c r="R800" i="3"/>
  <c r="P800" i="3"/>
  <c r="BI795" i="3"/>
  <c r="BH795" i="3"/>
  <c r="BG795" i="3"/>
  <c r="BF795" i="3"/>
  <c r="T795" i="3"/>
  <c r="R795" i="3"/>
  <c r="P795" i="3"/>
  <c r="BI790" i="3"/>
  <c r="BH790" i="3"/>
  <c r="BG790" i="3"/>
  <c r="BF790" i="3"/>
  <c r="T790" i="3"/>
  <c r="R790" i="3"/>
  <c r="P790" i="3"/>
  <c r="BI785" i="3"/>
  <c r="BH785" i="3"/>
  <c r="BG785" i="3"/>
  <c r="BF785" i="3"/>
  <c r="T785" i="3"/>
  <c r="R785" i="3"/>
  <c r="P785" i="3"/>
  <c r="BI778" i="3"/>
  <c r="BH778" i="3"/>
  <c r="BG778" i="3"/>
  <c r="BF778" i="3"/>
  <c r="T778" i="3"/>
  <c r="R778" i="3"/>
  <c r="P778" i="3"/>
  <c r="BI771" i="3"/>
  <c r="BH771" i="3"/>
  <c r="BG771" i="3"/>
  <c r="BF771" i="3"/>
  <c r="T771" i="3"/>
  <c r="R771" i="3"/>
  <c r="P771" i="3"/>
  <c r="BI758" i="3"/>
  <c r="BH758" i="3"/>
  <c r="BG758" i="3"/>
  <c r="BF758" i="3"/>
  <c r="T758" i="3"/>
  <c r="R758" i="3"/>
  <c r="P758" i="3"/>
  <c r="BI753" i="3"/>
  <c r="BH753" i="3"/>
  <c r="BG753" i="3"/>
  <c r="BF753" i="3"/>
  <c r="T753" i="3"/>
  <c r="R753" i="3"/>
  <c r="P753" i="3"/>
  <c r="BI749" i="3"/>
  <c r="BH749" i="3"/>
  <c r="BG749" i="3"/>
  <c r="BF749" i="3"/>
  <c r="T749" i="3"/>
  <c r="R749" i="3"/>
  <c r="P749" i="3"/>
  <c r="BI742" i="3"/>
  <c r="BH742" i="3"/>
  <c r="BG742" i="3"/>
  <c r="BF742" i="3"/>
  <c r="T742" i="3"/>
  <c r="R742" i="3"/>
  <c r="P742" i="3"/>
  <c r="BI738" i="3"/>
  <c r="BH738" i="3"/>
  <c r="BG738" i="3"/>
  <c r="BF738" i="3"/>
  <c r="T738" i="3"/>
  <c r="R738" i="3"/>
  <c r="P738" i="3"/>
  <c r="BI730" i="3"/>
  <c r="BH730" i="3"/>
  <c r="BG730" i="3"/>
  <c r="BF730" i="3"/>
  <c r="T730" i="3"/>
  <c r="R730" i="3"/>
  <c r="P730" i="3"/>
  <c r="BI721" i="3"/>
  <c r="BH721" i="3"/>
  <c r="BG721" i="3"/>
  <c r="BF721" i="3"/>
  <c r="T721" i="3"/>
  <c r="R721" i="3"/>
  <c r="P721" i="3"/>
  <c r="BI717" i="3"/>
  <c r="BH717" i="3"/>
  <c r="BG717" i="3"/>
  <c r="BF717" i="3"/>
  <c r="T717" i="3"/>
  <c r="R717" i="3"/>
  <c r="P717" i="3"/>
  <c r="BI713" i="3"/>
  <c r="BH713" i="3"/>
  <c r="BG713" i="3"/>
  <c r="BF713" i="3"/>
  <c r="T713" i="3"/>
  <c r="R713" i="3"/>
  <c r="P713" i="3"/>
  <c r="BI688" i="3"/>
  <c r="BH688" i="3"/>
  <c r="BG688" i="3"/>
  <c r="BF688" i="3"/>
  <c r="T688" i="3"/>
  <c r="R688" i="3"/>
  <c r="P688" i="3"/>
  <c r="BI663" i="3"/>
  <c r="BH663" i="3"/>
  <c r="BG663" i="3"/>
  <c r="BF663" i="3"/>
  <c r="T663" i="3"/>
  <c r="R663" i="3"/>
  <c r="P663" i="3"/>
  <c r="BI629" i="3"/>
  <c r="BH629" i="3"/>
  <c r="BG629" i="3"/>
  <c r="BF629" i="3"/>
  <c r="T629" i="3"/>
  <c r="R629" i="3"/>
  <c r="P629" i="3"/>
  <c r="BI626" i="3"/>
  <c r="BH626" i="3"/>
  <c r="BG626" i="3"/>
  <c r="BF626" i="3"/>
  <c r="T626" i="3"/>
  <c r="R626" i="3"/>
  <c r="P626" i="3"/>
  <c r="BI624" i="3"/>
  <c r="BH624" i="3"/>
  <c r="BG624" i="3"/>
  <c r="BF624" i="3"/>
  <c r="T624" i="3"/>
  <c r="R624" i="3"/>
  <c r="P624" i="3"/>
  <c r="BI622" i="3"/>
  <c r="BH622" i="3"/>
  <c r="BG622" i="3"/>
  <c r="BF622" i="3"/>
  <c r="T622" i="3"/>
  <c r="R622" i="3"/>
  <c r="P622" i="3"/>
  <c r="BI620" i="3"/>
  <c r="BH620" i="3"/>
  <c r="BG620" i="3"/>
  <c r="BF620" i="3"/>
  <c r="T620" i="3"/>
  <c r="R620" i="3"/>
  <c r="P620" i="3"/>
  <c r="BI618" i="3"/>
  <c r="BH618" i="3"/>
  <c r="BG618" i="3"/>
  <c r="BF618" i="3"/>
  <c r="T618" i="3"/>
  <c r="R618" i="3"/>
  <c r="P618" i="3"/>
  <c r="BI616" i="3"/>
  <c r="BH616" i="3"/>
  <c r="BG616" i="3"/>
  <c r="BF616" i="3"/>
  <c r="T616" i="3"/>
  <c r="R616" i="3"/>
  <c r="P616" i="3"/>
  <c r="BI614" i="3"/>
  <c r="BH614" i="3"/>
  <c r="BG614" i="3"/>
  <c r="BF614" i="3"/>
  <c r="T614" i="3"/>
  <c r="R614" i="3"/>
  <c r="P614" i="3"/>
  <c r="BI609" i="3"/>
  <c r="BH609" i="3"/>
  <c r="BG609" i="3"/>
  <c r="BF609" i="3"/>
  <c r="T609" i="3"/>
  <c r="R609" i="3"/>
  <c r="P609" i="3"/>
  <c r="BI604" i="3"/>
  <c r="BH604" i="3"/>
  <c r="BG604" i="3"/>
  <c r="BF604" i="3"/>
  <c r="T604" i="3"/>
  <c r="R604" i="3"/>
  <c r="P604" i="3"/>
  <c r="BI601" i="3"/>
  <c r="BH601" i="3"/>
  <c r="BG601" i="3"/>
  <c r="BF601" i="3"/>
  <c r="T601" i="3"/>
  <c r="R601" i="3"/>
  <c r="P601" i="3"/>
  <c r="BI599" i="3"/>
  <c r="BH599" i="3"/>
  <c r="BG599" i="3"/>
  <c r="BF599" i="3"/>
  <c r="T599" i="3"/>
  <c r="R599" i="3"/>
  <c r="P599" i="3"/>
  <c r="BI595" i="3"/>
  <c r="BH595" i="3"/>
  <c r="BG595" i="3"/>
  <c r="BF595" i="3"/>
  <c r="T595" i="3"/>
  <c r="R595" i="3"/>
  <c r="P595" i="3"/>
  <c r="BI590" i="3"/>
  <c r="BH590" i="3"/>
  <c r="BG590" i="3"/>
  <c r="BF590" i="3"/>
  <c r="T590" i="3"/>
  <c r="R590" i="3"/>
  <c r="P590" i="3"/>
  <c r="BI586" i="3"/>
  <c r="BH586" i="3"/>
  <c r="BG586" i="3"/>
  <c r="BF586" i="3"/>
  <c r="T586" i="3"/>
  <c r="R586" i="3"/>
  <c r="P586" i="3"/>
  <c r="BI584" i="3"/>
  <c r="BH584" i="3"/>
  <c r="BG584" i="3"/>
  <c r="BF584" i="3"/>
  <c r="T584" i="3"/>
  <c r="R584" i="3"/>
  <c r="P584" i="3"/>
  <c r="BI581" i="3"/>
  <c r="BH581" i="3"/>
  <c r="BG581" i="3"/>
  <c r="BF581" i="3"/>
  <c r="T581" i="3"/>
  <c r="R581" i="3"/>
  <c r="P581" i="3"/>
  <c r="BI579" i="3"/>
  <c r="BH579" i="3"/>
  <c r="BG579" i="3"/>
  <c r="BF579" i="3"/>
  <c r="T579" i="3"/>
  <c r="R579" i="3"/>
  <c r="P579" i="3"/>
  <c r="BI577" i="3"/>
  <c r="BH577" i="3"/>
  <c r="BG577" i="3"/>
  <c r="BF577" i="3"/>
  <c r="T577" i="3"/>
  <c r="R577" i="3"/>
  <c r="P577" i="3"/>
  <c r="BI575" i="3"/>
  <c r="BH575" i="3"/>
  <c r="BG575" i="3"/>
  <c r="BF575" i="3"/>
  <c r="T575" i="3"/>
  <c r="R575" i="3"/>
  <c r="P575" i="3"/>
  <c r="BI573" i="3"/>
  <c r="BH573" i="3"/>
  <c r="BG573" i="3"/>
  <c r="BF573" i="3"/>
  <c r="T573" i="3"/>
  <c r="R573" i="3"/>
  <c r="P573" i="3"/>
  <c r="BI569" i="3"/>
  <c r="BH569" i="3"/>
  <c r="BG569" i="3"/>
  <c r="BF569" i="3"/>
  <c r="T569" i="3"/>
  <c r="R569" i="3"/>
  <c r="P569" i="3"/>
  <c r="BI564" i="3"/>
  <c r="BH564" i="3"/>
  <c r="BG564" i="3"/>
  <c r="BF564" i="3"/>
  <c r="T564" i="3"/>
  <c r="R564" i="3"/>
  <c r="P564" i="3"/>
  <c r="BI562" i="3"/>
  <c r="BH562" i="3"/>
  <c r="BG562" i="3"/>
  <c r="BF562" i="3"/>
  <c r="T562" i="3"/>
  <c r="R562" i="3"/>
  <c r="P562" i="3"/>
  <c r="BI557" i="3"/>
  <c r="BH557" i="3"/>
  <c r="BG557" i="3"/>
  <c r="BF557" i="3"/>
  <c r="T557" i="3"/>
  <c r="R557" i="3"/>
  <c r="P557" i="3"/>
  <c r="BI553" i="3"/>
  <c r="BH553" i="3"/>
  <c r="BG553" i="3"/>
  <c r="BF553" i="3"/>
  <c r="T553" i="3"/>
  <c r="R553" i="3"/>
  <c r="P553" i="3"/>
  <c r="BI549" i="3"/>
  <c r="BH549" i="3"/>
  <c r="BG549" i="3"/>
  <c r="BF549" i="3"/>
  <c r="T549" i="3"/>
  <c r="R549" i="3"/>
  <c r="P549" i="3"/>
  <c r="BI541" i="3"/>
  <c r="BH541" i="3"/>
  <c r="BG541" i="3"/>
  <c r="BF541" i="3"/>
  <c r="T541" i="3"/>
  <c r="R541" i="3"/>
  <c r="P541" i="3"/>
  <c r="BI534" i="3"/>
  <c r="BH534" i="3"/>
  <c r="BG534" i="3"/>
  <c r="BF534" i="3"/>
  <c r="T534" i="3"/>
  <c r="R534" i="3"/>
  <c r="P534" i="3"/>
  <c r="BI529" i="3"/>
  <c r="BH529" i="3"/>
  <c r="BG529" i="3"/>
  <c r="BF529" i="3"/>
  <c r="T529" i="3"/>
  <c r="R529" i="3"/>
  <c r="P529" i="3"/>
  <c r="BI524" i="3"/>
  <c r="BH524" i="3"/>
  <c r="BG524" i="3"/>
  <c r="BF524" i="3"/>
  <c r="T524" i="3"/>
  <c r="R524" i="3"/>
  <c r="P524" i="3"/>
  <c r="BI519" i="3"/>
  <c r="BH519" i="3"/>
  <c r="BG519" i="3"/>
  <c r="BF519" i="3"/>
  <c r="T519" i="3"/>
  <c r="R519" i="3"/>
  <c r="P519" i="3"/>
  <c r="BI514" i="3"/>
  <c r="BH514" i="3"/>
  <c r="BG514" i="3"/>
  <c r="BF514" i="3"/>
  <c r="T514" i="3"/>
  <c r="R514" i="3"/>
  <c r="P514" i="3"/>
  <c r="BI507" i="3"/>
  <c r="BH507" i="3"/>
  <c r="BG507" i="3"/>
  <c r="BF507" i="3"/>
  <c r="T507" i="3"/>
  <c r="R507" i="3"/>
  <c r="P507" i="3"/>
  <c r="BI492" i="3"/>
  <c r="BH492" i="3"/>
  <c r="BG492" i="3"/>
  <c r="BF492" i="3"/>
  <c r="T492" i="3"/>
  <c r="R492" i="3"/>
  <c r="P492" i="3"/>
  <c r="BI485" i="3"/>
  <c r="BH485" i="3"/>
  <c r="BG485" i="3"/>
  <c r="BF485" i="3"/>
  <c r="T485" i="3"/>
  <c r="R485" i="3"/>
  <c r="P485" i="3"/>
  <c r="BI478" i="3"/>
  <c r="BH478" i="3"/>
  <c r="BG478" i="3"/>
  <c r="BF478" i="3"/>
  <c r="T478" i="3"/>
  <c r="R478" i="3"/>
  <c r="P478" i="3"/>
  <c r="BI473" i="3"/>
  <c r="BH473" i="3"/>
  <c r="BG473" i="3"/>
  <c r="BF473" i="3"/>
  <c r="T473" i="3"/>
  <c r="R473" i="3"/>
  <c r="P473" i="3"/>
  <c r="BI468" i="3"/>
  <c r="BH468" i="3"/>
  <c r="BG468" i="3"/>
  <c r="BF468" i="3"/>
  <c r="T468" i="3"/>
  <c r="R468" i="3"/>
  <c r="P468" i="3"/>
  <c r="BI463" i="3"/>
  <c r="BH463" i="3"/>
  <c r="BG463" i="3"/>
  <c r="BF463" i="3"/>
  <c r="T463" i="3"/>
  <c r="R463" i="3"/>
  <c r="P463" i="3"/>
  <c r="BI457" i="3"/>
  <c r="BH457" i="3"/>
  <c r="BG457" i="3"/>
  <c r="BF457" i="3"/>
  <c r="T457" i="3"/>
  <c r="R457" i="3"/>
  <c r="P457" i="3"/>
  <c r="BI453" i="3"/>
  <c r="BH453" i="3"/>
  <c r="BG453" i="3"/>
  <c r="BF453" i="3"/>
  <c r="T453" i="3"/>
  <c r="R453" i="3"/>
  <c r="P453" i="3"/>
  <c r="BI449" i="3"/>
  <c r="BH449" i="3"/>
  <c r="BG449" i="3"/>
  <c r="BF449" i="3"/>
  <c r="T449" i="3"/>
  <c r="R449" i="3"/>
  <c r="P449" i="3"/>
  <c r="BI440" i="3"/>
  <c r="BH440" i="3"/>
  <c r="BG440" i="3"/>
  <c r="BF440" i="3"/>
  <c r="T440" i="3"/>
  <c r="R440" i="3"/>
  <c r="P440" i="3"/>
  <c r="BI435" i="3"/>
  <c r="BH435" i="3"/>
  <c r="BG435" i="3"/>
  <c r="BF435" i="3"/>
  <c r="T435" i="3"/>
  <c r="R435" i="3"/>
  <c r="P435" i="3"/>
  <c r="BI384" i="3"/>
  <c r="BH384" i="3"/>
  <c r="BG384" i="3"/>
  <c r="BF384" i="3"/>
  <c r="T384" i="3"/>
  <c r="R384" i="3"/>
  <c r="P384" i="3"/>
  <c r="BI380" i="3"/>
  <c r="BH380" i="3"/>
  <c r="BG380" i="3"/>
  <c r="BF380" i="3"/>
  <c r="T380" i="3"/>
  <c r="R380" i="3"/>
  <c r="P380" i="3"/>
  <c r="BI375" i="3"/>
  <c r="BH375" i="3"/>
  <c r="BG375" i="3"/>
  <c r="BF375" i="3"/>
  <c r="T375" i="3"/>
  <c r="R375" i="3"/>
  <c r="P375" i="3"/>
  <c r="BI356" i="3"/>
  <c r="BH356" i="3"/>
  <c r="BG356" i="3"/>
  <c r="BF356" i="3"/>
  <c r="T356" i="3"/>
  <c r="R356" i="3"/>
  <c r="P356" i="3"/>
  <c r="BI352" i="3"/>
  <c r="BH352" i="3"/>
  <c r="BG352" i="3"/>
  <c r="BF352" i="3"/>
  <c r="T352" i="3"/>
  <c r="R352" i="3"/>
  <c r="P352" i="3"/>
  <c r="BI345" i="3"/>
  <c r="BH345" i="3"/>
  <c r="BG345" i="3"/>
  <c r="BF345" i="3"/>
  <c r="T345" i="3"/>
  <c r="R345" i="3"/>
  <c r="P345" i="3"/>
  <c r="BI289" i="3"/>
  <c r="BH289" i="3"/>
  <c r="BG289" i="3"/>
  <c r="BF289" i="3"/>
  <c r="T289" i="3"/>
  <c r="R289" i="3"/>
  <c r="P289" i="3"/>
  <c r="BI285" i="3"/>
  <c r="BH285" i="3"/>
  <c r="BG285" i="3"/>
  <c r="BF285" i="3"/>
  <c r="T285" i="3"/>
  <c r="R285" i="3"/>
  <c r="P285" i="3"/>
  <c r="BI280" i="3"/>
  <c r="BH280" i="3"/>
  <c r="BG280" i="3"/>
  <c r="BF280" i="3"/>
  <c r="T280" i="3"/>
  <c r="R280" i="3"/>
  <c r="P280" i="3"/>
  <c r="BI275" i="3"/>
  <c r="BH275" i="3"/>
  <c r="BG275" i="3"/>
  <c r="BF275" i="3"/>
  <c r="T275" i="3"/>
  <c r="R275" i="3"/>
  <c r="P275" i="3"/>
  <c r="BI270" i="3"/>
  <c r="BH270" i="3"/>
  <c r="BG270" i="3"/>
  <c r="BF270" i="3"/>
  <c r="T270" i="3"/>
  <c r="R270" i="3"/>
  <c r="P270" i="3"/>
  <c r="BI262" i="3"/>
  <c r="BH262" i="3"/>
  <c r="BG262" i="3"/>
  <c r="BF262" i="3"/>
  <c r="T262" i="3"/>
  <c r="R262" i="3"/>
  <c r="P262" i="3"/>
  <c r="BI257" i="3"/>
  <c r="BH257" i="3"/>
  <c r="BG257" i="3"/>
  <c r="BF257" i="3"/>
  <c r="T257" i="3"/>
  <c r="R257" i="3"/>
  <c r="P257" i="3"/>
  <c r="BI250" i="3"/>
  <c r="BH250" i="3"/>
  <c r="BG250" i="3"/>
  <c r="BF250" i="3"/>
  <c r="T250" i="3"/>
  <c r="R250" i="3"/>
  <c r="P250" i="3"/>
  <c r="BI236" i="3"/>
  <c r="BH236" i="3"/>
  <c r="BG236" i="3"/>
  <c r="BF236" i="3"/>
  <c r="T236" i="3"/>
  <c r="R236" i="3"/>
  <c r="P236" i="3"/>
  <c r="BI230" i="3"/>
  <c r="BH230" i="3"/>
  <c r="BG230" i="3"/>
  <c r="BF230" i="3"/>
  <c r="T230" i="3"/>
  <c r="R230" i="3"/>
  <c r="P230" i="3"/>
  <c r="BI223" i="3"/>
  <c r="BH223" i="3"/>
  <c r="BG223" i="3"/>
  <c r="BF223" i="3"/>
  <c r="T223" i="3"/>
  <c r="R223" i="3"/>
  <c r="P223" i="3"/>
  <c r="BI197" i="3"/>
  <c r="BH197" i="3"/>
  <c r="BG197" i="3"/>
  <c r="BF197" i="3"/>
  <c r="T197" i="3"/>
  <c r="R197" i="3"/>
  <c r="P197" i="3"/>
  <c r="BI190" i="3"/>
  <c r="BH190" i="3"/>
  <c r="BG190" i="3"/>
  <c r="BF190" i="3"/>
  <c r="T190" i="3"/>
  <c r="R190" i="3"/>
  <c r="P190" i="3"/>
  <c r="BI181" i="3"/>
  <c r="BH181" i="3"/>
  <c r="BG181" i="3"/>
  <c r="BF181" i="3"/>
  <c r="T181" i="3"/>
  <c r="R181" i="3"/>
  <c r="P181" i="3"/>
  <c r="BI176" i="3"/>
  <c r="BH176" i="3"/>
  <c r="BG176" i="3"/>
  <c r="BF176" i="3"/>
  <c r="T176" i="3"/>
  <c r="R176" i="3"/>
  <c r="P176" i="3"/>
  <c r="BI171" i="3"/>
  <c r="BH171" i="3"/>
  <c r="BG171" i="3"/>
  <c r="BF171" i="3"/>
  <c r="T171" i="3"/>
  <c r="R171" i="3"/>
  <c r="P171" i="3"/>
  <c r="BI166" i="3"/>
  <c r="BH166" i="3"/>
  <c r="BG166" i="3"/>
  <c r="BF166" i="3"/>
  <c r="T166" i="3"/>
  <c r="R166" i="3"/>
  <c r="P166" i="3"/>
  <c r="BI161" i="3"/>
  <c r="BH161" i="3"/>
  <c r="BG161" i="3"/>
  <c r="BF161" i="3"/>
  <c r="T161" i="3"/>
  <c r="R161" i="3"/>
  <c r="P161" i="3"/>
  <c r="BI157" i="3"/>
  <c r="BH157" i="3"/>
  <c r="BG157" i="3"/>
  <c r="BF157" i="3"/>
  <c r="T157" i="3"/>
  <c r="R157" i="3"/>
  <c r="P157" i="3"/>
  <c r="BI153" i="3"/>
  <c r="BH153" i="3"/>
  <c r="BG153" i="3"/>
  <c r="BF153" i="3"/>
  <c r="T153" i="3"/>
  <c r="R153" i="3"/>
  <c r="P153" i="3"/>
  <c r="BI148" i="3"/>
  <c r="BH148" i="3"/>
  <c r="BG148" i="3"/>
  <c r="BF148" i="3"/>
  <c r="T148" i="3"/>
  <c r="R148" i="3"/>
  <c r="P148" i="3"/>
  <c r="BI143" i="3"/>
  <c r="BH143" i="3"/>
  <c r="BG143" i="3"/>
  <c r="BF143" i="3"/>
  <c r="T143" i="3"/>
  <c r="R143" i="3"/>
  <c r="P143" i="3"/>
  <c r="BI138" i="3"/>
  <c r="BH138" i="3"/>
  <c r="BG138" i="3"/>
  <c r="BF138" i="3"/>
  <c r="T138" i="3"/>
  <c r="R138" i="3"/>
  <c r="P138" i="3"/>
  <c r="J131" i="3"/>
  <c r="F131" i="3"/>
  <c r="F129" i="3"/>
  <c r="E127" i="3"/>
  <c r="J91" i="3"/>
  <c r="F91" i="3"/>
  <c r="F89" i="3"/>
  <c r="E87" i="3"/>
  <c r="J24" i="3"/>
  <c r="E24" i="3"/>
  <c r="J132" i="3"/>
  <c r="J23" i="3"/>
  <c r="J18" i="3"/>
  <c r="E18" i="3"/>
  <c r="F132" i="3" s="1"/>
  <c r="J17" i="3"/>
  <c r="J12" i="3"/>
  <c r="J129" i="3" s="1"/>
  <c r="E7" i="3"/>
  <c r="E125" i="3"/>
  <c r="J37" i="2"/>
  <c r="J36" i="2"/>
  <c r="AY95" i="1"/>
  <c r="J35" i="2"/>
  <c r="AX95" i="1"/>
  <c r="BI371" i="2"/>
  <c r="BH371" i="2"/>
  <c r="BG371" i="2"/>
  <c r="BF371" i="2"/>
  <c r="T371" i="2"/>
  <c r="T370" i="2"/>
  <c r="R371" i="2"/>
  <c r="R370" i="2"/>
  <c r="P371" i="2"/>
  <c r="P370" i="2"/>
  <c r="BI341" i="2"/>
  <c r="BH341" i="2"/>
  <c r="BG341" i="2"/>
  <c r="BF341" i="2"/>
  <c r="T341" i="2"/>
  <c r="T340" i="2"/>
  <c r="R341" i="2"/>
  <c r="R340" i="2"/>
  <c r="P341" i="2"/>
  <c r="P340" i="2"/>
  <c r="BI338" i="2"/>
  <c r="BH338" i="2"/>
  <c r="BG338" i="2"/>
  <c r="BF338" i="2"/>
  <c r="T338" i="2"/>
  <c r="R338" i="2"/>
  <c r="P338" i="2"/>
  <c r="BI334" i="2"/>
  <c r="BH334" i="2"/>
  <c r="BG334" i="2"/>
  <c r="BF334" i="2"/>
  <c r="T334" i="2"/>
  <c r="R334" i="2"/>
  <c r="P334" i="2"/>
  <c r="BI329" i="2"/>
  <c r="BH329" i="2"/>
  <c r="BG329" i="2"/>
  <c r="BF329" i="2"/>
  <c r="T329" i="2"/>
  <c r="R329" i="2"/>
  <c r="P329" i="2"/>
  <c r="BI324" i="2"/>
  <c r="BH324" i="2"/>
  <c r="BG324" i="2"/>
  <c r="BF324" i="2"/>
  <c r="T324" i="2"/>
  <c r="R324" i="2"/>
  <c r="P324" i="2"/>
  <c r="BI320" i="2"/>
  <c r="BH320" i="2"/>
  <c r="BG320" i="2"/>
  <c r="BF320" i="2"/>
  <c r="T320" i="2"/>
  <c r="R320" i="2"/>
  <c r="P320" i="2"/>
  <c r="BI314" i="2"/>
  <c r="BH314" i="2"/>
  <c r="BG314" i="2"/>
  <c r="BF314" i="2"/>
  <c r="T314" i="2"/>
  <c r="R314" i="2"/>
  <c r="P314" i="2"/>
  <c r="BI309" i="2"/>
  <c r="BH309" i="2"/>
  <c r="BG309" i="2"/>
  <c r="BF309" i="2"/>
  <c r="T309" i="2"/>
  <c r="R309" i="2"/>
  <c r="P309" i="2"/>
  <c r="BI304" i="2"/>
  <c r="BH304" i="2"/>
  <c r="BG304" i="2"/>
  <c r="BF304" i="2"/>
  <c r="T304" i="2"/>
  <c r="T303" i="2" s="1"/>
  <c r="R304" i="2"/>
  <c r="R303" i="2" s="1"/>
  <c r="P304" i="2"/>
  <c r="P303" i="2"/>
  <c r="BI300" i="2"/>
  <c r="BH300" i="2"/>
  <c r="BG300" i="2"/>
  <c r="BF300" i="2"/>
  <c r="T300" i="2"/>
  <c r="T299" i="2" s="1"/>
  <c r="R300" i="2"/>
  <c r="R299" i="2" s="1"/>
  <c r="P300" i="2"/>
  <c r="P299" i="2" s="1"/>
  <c r="BI295" i="2"/>
  <c r="BH295" i="2"/>
  <c r="BG295" i="2"/>
  <c r="BF295" i="2"/>
  <c r="T295" i="2"/>
  <c r="R295" i="2"/>
  <c r="P295" i="2"/>
  <c r="BI291" i="2"/>
  <c r="BH291" i="2"/>
  <c r="BG291" i="2"/>
  <c r="BF291" i="2"/>
  <c r="T291" i="2"/>
  <c r="R291" i="2"/>
  <c r="P291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6" i="2"/>
  <c r="BH276" i="2"/>
  <c r="BG276" i="2"/>
  <c r="BF276" i="2"/>
  <c r="T276" i="2"/>
  <c r="R276" i="2"/>
  <c r="P276" i="2"/>
  <c r="BI258" i="2"/>
  <c r="BH258" i="2"/>
  <c r="BG258" i="2"/>
  <c r="BF258" i="2"/>
  <c r="T258" i="2"/>
  <c r="R258" i="2"/>
  <c r="P258" i="2"/>
  <c r="BI254" i="2"/>
  <c r="BH254" i="2"/>
  <c r="BG254" i="2"/>
  <c r="BF254" i="2"/>
  <c r="T254" i="2"/>
  <c r="R254" i="2"/>
  <c r="P254" i="2"/>
  <c r="BI249" i="2"/>
  <c r="BH249" i="2"/>
  <c r="BG249" i="2"/>
  <c r="BF249" i="2"/>
  <c r="T249" i="2"/>
  <c r="R249" i="2"/>
  <c r="P249" i="2"/>
  <c r="BI244" i="2"/>
  <c r="BH244" i="2"/>
  <c r="BG244" i="2"/>
  <c r="BF244" i="2"/>
  <c r="T244" i="2"/>
  <c r="R244" i="2"/>
  <c r="P244" i="2"/>
  <c r="BI237" i="2"/>
  <c r="BH237" i="2"/>
  <c r="BG237" i="2"/>
  <c r="BF237" i="2"/>
  <c r="T237" i="2"/>
  <c r="R237" i="2"/>
  <c r="P237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23" i="2"/>
  <c r="BH223" i="2"/>
  <c r="BG223" i="2"/>
  <c r="BF223" i="2"/>
  <c r="T223" i="2"/>
  <c r="R223" i="2"/>
  <c r="P223" i="2"/>
  <c r="BI218" i="2"/>
  <c r="BH218" i="2"/>
  <c r="BG218" i="2"/>
  <c r="BF218" i="2"/>
  <c r="T218" i="2"/>
  <c r="R218" i="2"/>
  <c r="P218" i="2"/>
  <c r="BI213" i="2"/>
  <c r="BH213" i="2"/>
  <c r="BG213" i="2"/>
  <c r="BF213" i="2"/>
  <c r="T213" i="2"/>
  <c r="R213" i="2"/>
  <c r="P213" i="2"/>
  <c r="BI208" i="2"/>
  <c r="BH208" i="2"/>
  <c r="BG208" i="2"/>
  <c r="BF208" i="2"/>
  <c r="T208" i="2"/>
  <c r="R208" i="2"/>
  <c r="P208" i="2"/>
  <c r="BI203" i="2"/>
  <c r="BH203" i="2"/>
  <c r="BG203" i="2"/>
  <c r="BF203" i="2"/>
  <c r="T203" i="2"/>
  <c r="R203" i="2"/>
  <c r="P203" i="2"/>
  <c r="BI185" i="2"/>
  <c r="BH185" i="2"/>
  <c r="BG185" i="2"/>
  <c r="BF185" i="2"/>
  <c r="T185" i="2"/>
  <c r="R185" i="2"/>
  <c r="P185" i="2"/>
  <c r="BI172" i="2"/>
  <c r="BH172" i="2"/>
  <c r="BG172" i="2"/>
  <c r="BF172" i="2"/>
  <c r="T172" i="2"/>
  <c r="R172" i="2"/>
  <c r="P172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58" i="2"/>
  <c r="BH158" i="2"/>
  <c r="BG158" i="2"/>
  <c r="BF158" i="2"/>
  <c r="T158" i="2"/>
  <c r="R158" i="2"/>
  <c r="P158" i="2"/>
  <c r="BI151" i="2"/>
  <c r="BH151" i="2"/>
  <c r="BG151" i="2"/>
  <c r="BF151" i="2"/>
  <c r="T151" i="2"/>
  <c r="R151" i="2"/>
  <c r="P151" i="2"/>
  <c r="BI146" i="2"/>
  <c r="BH146" i="2"/>
  <c r="BG146" i="2"/>
  <c r="BF146" i="2"/>
  <c r="T146" i="2"/>
  <c r="R146" i="2"/>
  <c r="P146" i="2"/>
  <c r="BI141" i="2"/>
  <c r="BH141" i="2"/>
  <c r="BG141" i="2"/>
  <c r="BF141" i="2"/>
  <c r="T141" i="2"/>
  <c r="R141" i="2"/>
  <c r="P141" i="2"/>
  <c r="BI131" i="2"/>
  <c r="BH131" i="2"/>
  <c r="BG131" i="2"/>
  <c r="BF131" i="2"/>
  <c r="T131" i="2"/>
  <c r="T130" i="2"/>
  <c r="R131" i="2"/>
  <c r="R130" i="2"/>
  <c r="P131" i="2"/>
  <c r="P130" i="2" s="1"/>
  <c r="J124" i="2"/>
  <c r="F124" i="2"/>
  <c r="F122" i="2"/>
  <c r="E120" i="2"/>
  <c r="J91" i="2"/>
  <c r="F91" i="2"/>
  <c r="F89" i="2"/>
  <c r="E87" i="2"/>
  <c r="J24" i="2"/>
  <c r="E24" i="2"/>
  <c r="J92" i="2" s="1"/>
  <c r="J23" i="2"/>
  <c r="J18" i="2"/>
  <c r="E18" i="2"/>
  <c r="F125" i="2" s="1"/>
  <c r="J17" i="2"/>
  <c r="J12" i="2"/>
  <c r="J122" i="2"/>
  <c r="E7" i="2"/>
  <c r="E118" i="2"/>
  <c r="L90" i="1"/>
  <c r="AM90" i="1"/>
  <c r="AM89" i="1"/>
  <c r="L89" i="1"/>
  <c r="AM87" i="1"/>
  <c r="L87" i="1"/>
  <c r="L85" i="1"/>
  <c r="L84" i="1"/>
  <c r="J300" i="2"/>
  <c r="J223" i="2"/>
  <c r="BK371" i="2"/>
  <c r="J295" i="2"/>
  <c r="BK244" i="2"/>
  <c r="BK172" i="2"/>
  <c r="BK341" i="2"/>
  <c r="BK287" i="2"/>
  <c r="J208" i="2"/>
  <c r="J314" i="2"/>
  <c r="BK281" i="2"/>
  <c r="J334" i="2"/>
  <c r="BK295" i="2"/>
  <c r="BK1786" i="3"/>
  <c r="BK1756" i="3"/>
  <c r="J1628" i="3"/>
  <c r="BK1548" i="3"/>
  <c r="BK1359" i="3"/>
  <c r="J1235" i="3"/>
  <c r="BK1155" i="3"/>
  <c r="J1060" i="3"/>
  <c r="BK902" i="3"/>
  <c r="J778" i="3"/>
  <c r="J663" i="3"/>
  <c r="J223" i="3"/>
  <c r="J157" i="3"/>
  <c r="BK1539" i="3"/>
  <c r="J1424" i="3"/>
  <c r="BK1328" i="3"/>
  <c r="J1300" i="3"/>
  <c r="BK1235" i="3"/>
  <c r="BK1139" i="3"/>
  <c r="BK1117" i="3"/>
  <c r="BK947" i="3"/>
  <c r="J809" i="3"/>
  <c r="J785" i="3"/>
  <c r="J622" i="3"/>
  <c r="BK586" i="3"/>
  <c r="J553" i="3"/>
  <c r="J519" i="3"/>
  <c r="BK457" i="3"/>
  <c r="BK289" i="3"/>
  <c r="J143" i="3"/>
  <c r="BK1769" i="3"/>
  <c r="BK1720" i="3"/>
  <c r="J1668" i="3"/>
  <c r="BK1628" i="3"/>
  <c r="J1467" i="3"/>
  <c r="BK1389" i="3"/>
  <c r="BK1245" i="3"/>
  <c r="J1163" i="3"/>
  <c r="BK1113" i="3"/>
  <c r="BK932" i="3"/>
  <c r="J626" i="3"/>
  <c r="BK604" i="3"/>
  <c r="J579" i="3"/>
  <c r="J557" i="3"/>
  <c r="BK524" i="3"/>
  <c r="J453" i="3"/>
  <c r="J190" i="3"/>
  <c r="J1539" i="3"/>
  <c r="J1413" i="3"/>
  <c r="BK1337" i="3"/>
  <c r="BK1278" i="3"/>
  <c r="BK1127" i="3"/>
  <c r="J985" i="3"/>
  <c r="BK873" i="3"/>
  <c r="BK826" i="3"/>
  <c r="BK771" i="3"/>
  <c r="BK624" i="3"/>
  <c r="J573" i="3"/>
  <c r="BK485" i="3"/>
  <c r="BK356" i="3"/>
  <c r="J270" i="3"/>
  <c r="BK171" i="3"/>
  <c r="J1752" i="3"/>
  <c r="BK1659" i="3"/>
  <c r="J1469" i="3"/>
  <c r="J1381" i="3"/>
  <c r="J1324" i="3"/>
  <c r="J1183" i="3"/>
  <c r="J1139" i="3"/>
  <c r="J1113" i="3"/>
  <c r="J1085" i="3"/>
  <c r="J932" i="3"/>
  <c r="J856" i="3"/>
  <c r="BK833" i="3"/>
  <c r="J604" i="3"/>
  <c r="BK584" i="3"/>
  <c r="J514" i="3"/>
  <c r="J457" i="3"/>
  <c r="BK435" i="3"/>
  <c r="J345" i="3"/>
  <c r="BK366" i="4"/>
  <c r="J322" i="4"/>
  <c r="J292" i="4"/>
  <c r="J274" i="4"/>
  <c r="J246" i="4"/>
  <c r="J202" i="4"/>
  <c r="BK172" i="4"/>
  <c r="J378" i="4"/>
  <c r="BK352" i="4"/>
  <c r="BK328" i="4"/>
  <c r="BK278" i="4"/>
  <c r="BK260" i="4"/>
  <c r="J224" i="4"/>
  <c r="J194" i="4"/>
  <c r="BK170" i="4"/>
  <c r="J156" i="4"/>
  <c r="J342" i="4"/>
  <c r="BK294" i="4"/>
  <c r="J264" i="4"/>
  <c r="J234" i="4"/>
  <c r="J214" i="4"/>
  <c r="BK186" i="4"/>
  <c r="J148" i="4"/>
  <c r="BK350" i="4"/>
  <c r="BK312" i="4"/>
  <c r="J250" i="4"/>
  <c r="J216" i="4"/>
  <c r="BK196" i="4"/>
  <c r="BK156" i="4"/>
  <c r="J380" i="4"/>
  <c r="BK336" i="4"/>
  <c r="BK316" i="4"/>
  <c r="J288" i="4"/>
  <c r="J230" i="4"/>
  <c r="BK208" i="4"/>
  <c r="J170" i="4"/>
  <c r="BK136" i="4"/>
  <c r="BK378" i="4"/>
  <c r="BK364" i="4"/>
  <c r="J336" i="4"/>
  <c r="BK314" i="4"/>
  <c r="J218" i="4"/>
  <c r="J180" i="4"/>
  <c r="BK150" i="4"/>
  <c r="BK138" i="4"/>
  <c r="J354" i="5"/>
  <c r="BK328" i="5"/>
  <c r="BK293" i="5"/>
  <c r="J189" i="5"/>
  <c r="J437" i="5"/>
  <c r="J425" i="5"/>
  <c r="BK191" i="5"/>
  <c r="BK144" i="5"/>
  <c r="BK234" i="5"/>
  <c r="J161" i="5"/>
  <c r="J458" i="5"/>
  <c r="J358" i="5"/>
  <c r="BK316" i="5"/>
  <c r="BK244" i="5"/>
  <c r="J205" i="5"/>
  <c r="J159" i="5"/>
  <c r="J214" i="6"/>
  <c r="J205" i="6"/>
  <c r="BK185" i="6"/>
  <c r="BK158" i="6"/>
  <c r="BK227" i="6"/>
  <c r="J216" i="6"/>
  <c r="J183" i="6"/>
  <c r="J144" i="6"/>
  <c r="BK125" i="6"/>
  <c r="J177" i="6"/>
  <c r="J162" i="6"/>
  <c r="BK133" i="6"/>
  <c r="J191" i="6"/>
  <c r="BK146" i="6"/>
  <c r="J218" i="6"/>
  <c r="BK183" i="6"/>
  <c r="BK154" i="6"/>
  <c r="BK199" i="6"/>
  <c r="J156" i="6"/>
  <c r="BK137" i="6"/>
  <c r="BK128" i="7"/>
  <c r="BK148" i="7"/>
  <c r="BK139" i="7"/>
  <c r="J125" i="7"/>
  <c r="BK142" i="7"/>
  <c r="J249" i="2"/>
  <c r="BK228" i="2"/>
  <c r="BK165" i="2"/>
  <c r="J285" i="2"/>
  <c r="BK223" i="2"/>
  <c r="AS94" i="1"/>
  <c r="J141" i="2"/>
  <c r="J254" i="2"/>
  <c r="BK338" i="2"/>
  <c r="BK300" i="2"/>
  <c r="BK146" i="2"/>
  <c r="BK1752" i="3"/>
  <c r="J1664" i="3"/>
  <c r="BK1588" i="3"/>
  <c r="BK1467" i="3"/>
  <c r="BK1332" i="3"/>
  <c r="J1231" i="3"/>
  <c r="BK1125" i="3"/>
  <c r="J942" i="3"/>
  <c r="BK863" i="3"/>
  <c r="BK629" i="3"/>
  <c r="J197" i="3"/>
  <c r="BK138" i="3"/>
  <c r="J1458" i="3"/>
  <c r="BK1362" i="3"/>
  <c r="J1314" i="3"/>
  <c r="J1260" i="3"/>
  <c r="BK1163" i="3"/>
  <c r="J1127" i="3"/>
  <c r="BK963" i="3"/>
  <c r="J907" i="3"/>
  <c r="J833" i="3"/>
  <c r="J790" i="3"/>
  <c r="J742" i="3"/>
  <c r="J577" i="3"/>
  <c r="BK541" i="3"/>
  <c r="BK507" i="3"/>
  <c r="J375" i="3"/>
  <c r="J230" i="3"/>
  <c r="J1791" i="3"/>
  <c r="J1756" i="3"/>
  <c r="J1700" i="3"/>
  <c r="J1661" i="3"/>
  <c r="BK1524" i="3"/>
  <c r="J1441" i="3"/>
  <c r="J1337" i="3"/>
  <c r="BK1194" i="3"/>
  <c r="J1144" i="3"/>
  <c r="J947" i="3"/>
  <c r="J624" i="3"/>
  <c r="J586" i="3"/>
  <c r="J569" i="3"/>
  <c r="J485" i="3"/>
  <c r="BK270" i="3"/>
  <c r="BK153" i="3"/>
  <c r="BK1454" i="3"/>
  <c r="BK1381" i="3"/>
  <c r="J1309" i="3"/>
  <c r="BK1220" i="3"/>
  <c r="BK1132" i="3"/>
  <c r="BK1070" i="3"/>
  <c r="BK952" i="3"/>
  <c r="BK868" i="3"/>
  <c r="BK800" i="3"/>
  <c r="BK753" i="3"/>
  <c r="BK717" i="3"/>
  <c r="J581" i="3"/>
  <c r="BK529" i="3"/>
  <c r="BK453" i="3"/>
  <c r="BK275" i="3"/>
  <c r="BK181" i="3"/>
  <c r="J1769" i="3"/>
  <c r="BK1668" i="3"/>
  <c r="J1524" i="3"/>
  <c r="J1407" i="3"/>
  <c r="J1342" i="3"/>
  <c r="J1179" i="3"/>
  <c r="J1136" i="3"/>
  <c r="BK1099" i="3"/>
  <c r="BK942" i="3"/>
  <c r="J851" i="3"/>
  <c r="BK809" i="3"/>
  <c r="J717" i="3"/>
  <c r="BK618" i="3"/>
  <c r="J609" i="3"/>
  <c r="J595" i="3"/>
  <c r="J534" i="3"/>
  <c r="BK468" i="3"/>
  <c r="J440" i="3"/>
  <c r="BK375" i="3"/>
  <c r="J153" i="3"/>
  <c r="BK342" i="4"/>
  <c r="BK296" i="4"/>
  <c r="J270" i="4"/>
  <c r="BK214" i="4"/>
  <c r="BK198" i="4"/>
  <c r="BK142" i="4"/>
  <c r="J370" i="4"/>
  <c r="J340" i="4"/>
  <c r="J304" i="4"/>
  <c r="BK264" i="4"/>
  <c r="BK236" i="4"/>
  <c r="J210" i="4"/>
  <c r="J172" i="4"/>
  <c r="J158" i="4"/>
  <c r="J132" i="4"/>
  <c r="J376" i="4"/>
  <c r="J346" i="4"/>
  <c r="BK300" i="4"/>
  <c r="J256" i="4"/>
  <c r="J204" i="4"/>
  <c r="BK180" i="4"/>
  <c r="BK152" i="4"/>
  <c r="BK370" i="4"/>
  <c r="J354" i="4"/>
  <c r="BK306" i="4"/>
  <c r="J266" i="4"/>
  <c r="BK240" i="4"/>
  <c r="BK206" i="4"/>
  <c r="BK144" i="4"/>
  <c r="BK372" i="4"/>
  <c r="J324" i="4"/>
  <c r="J254" i="4"/>
  <c r="BK234" i="4"/>
  <c r="BK204" i="4"/>
  <c r="J178" i="4"/>
  <c r="J146" i="4"/>
  <c r="BK122" i="4"/>
  <c r="J374" i="4"/>
  <c r="J282" i="5"/>
  <c r="J266" i="5"/>
  <c r="J220" i="5"/>
  <c r="BK207" i="5"/>
  <c r="J191" i="5"/>
  <c r="BK425" i="5"/>
  <c r="J391" i="5"/>
  <c r="J389" i="5"/>
  <c r="BK352" i="5"/>
  <c r="J298" i="5"/>
  <c r="J263" i="5"/>
  <c r="J217" i="5"/>
  <c r="BK146" i="5"/>
  <c r="J379" i="5"/>
  <c r="BK348" i="5"/>
  <c r="BK324" i="5"/>
  <c r="BK312" i="5"/>
  <c r="J286" i="5"/>
  <c r="J261" i="5"/>
  <c r="J240" i="5"/>
  <c r="J207" i="5"/>
  <c r="BK176" i="5"/>
  <c r="BK157" i="5"/>
  <c r="J405" i="5"/>
  <c r="J377" i="5"/>
  <c r="J345" i="5"/>
  <c r="J284" i="5"/>
  <c r="J222" i="5"/>
  <c r="BK181" i="5"/>
  <c r="J146" i="5"/>
  <c r="BK207" i="6"/>
  <c r="J179" i="6"/>
  <c r="BK150" i="6"/>
  <c r="J225" i="6"/>
  <c r="J207" i="6"/>
  <c r="J187" i="6"/>
  <c r="BK140" i="6"/>
  <c r="BK191" i="6"/>
  <c r="J170" i="6"/>
  <c r="J154" i="6"/>
  <c r="BK129" i="6"/>
  <c r="BK181" i="6"/>
  <c r="J223" i="6"/>
  <c r="BK203" i="6"/>
  <c r="BK168" i="6"/>
  <c r="J220" i="6"/>
  <c r="BK195" i="6"/>
  <c r="BK179" i="6"/>
  <c r="BK304" i="2"/>
  <c r="BK218" i="2"/>
  <c r="BK131" i="2"/>
  <c r="BK314" i="2"/>
  <c r="BK254" i="2"/>
  <c r="J165" i="2"/>
  <c r="BK329" i="2"/>
  <c r="J276" i="2"/>
  <c r="J232" i="2"/>
  <c r="J146" i="2"/>
  <c r="J287" i="2"/>
  <c r="BK151" i="2"/>
  <c r="BK320" i="2"/>
  <c r="J237" i="2"/>
  <c r="BK1782" i="3"/>
  <c r="BK1672" i="3"/>
  <c r="J1503" i="3"/>
  <c r="BK1347" i="3"/>
  <c r="BK1205" i="3"/>
  <c r="BK1123" i="3"/>
  <c r="J927" i="3"/>
  <c r="BK828" i="3"/>
  <c r="J620" i="3"/>
  <c r="J171" i="3"/>
  <c r="J1588" i="3"/>
  <c r="J1445" i="3"/>
  <c r="J1328" i="3"/>
  <c r="J1295" i="3"/>
  <c r="BK1179" i="3"/>
  <c r="BK1136" i="3"/>
  <c r="BK1109" i="3"/>
  <c r="BK937" i="3"/>
  <c r="J897" i="3"/>
  <c r="J800" i="3"/>
  <c r="BK609" i="3"/>
  <c r="BK581" i="3"/>
  <c r="J549" i="3"/>
  <c r="BK514" i="3"/>
  <c r="BK380" i="3"/>
  <c r="J275" i="3"/>
  <c r="BK223" i="3"/>
  <c r="J1782" i="3"/>
  <c r="J1748" i="3"/>
  <c r="J1676" i="3"/>
  <c r="J1659" i="3"/>
  <c r="BK1503" i="3"/>
  <c r="J1417" i="3"/>
  <c r="J1291" i="3"/>
  <c r="BK1151" i="3"/>
  <c r="BK1090" i="3"/>
  <c r="J937" i="3"/>
  <c r="BK663" i="3"/>
  <c r="BK595" i="3"/>
  <c r="J575" i="3"/>
  <c r="J541" i="3"/>
  <c r="J478" i="3"/>
  <c r="J285" i="3"/>
  <c r="J176" i="3"/>
  <c r="BK1458" i="3"/>
  <c r="J1362" i="3"/>
  <c r="BK1304" i="3"/>
  <c r="BK1134" i="3"/>
  <c r="BK1060" i="3"/>
  <c r="J922" i="3"/>
  <c r="J838" i="3"/>
  <c r="BK790" i="3"/>
  <c r="BK778" i="3"/>
  <c r="BK721" i="3"/>
  <c r="BK620" i="3"/>
  <c r="BK569" i="3"/>
  <c r="J449" i="3"/>
  <c r="J289" i="3"/>
  <c r="BK250" i="3"/>
  <c r="BK166" i="3"/>
  <c r="BK1700" i="3"/>
  <c r="J1592" i="3"/>
  <c r="BK1417" i="3"/>
  <c r="BK1309" i="3"/>
  <c r="J1165" i="3"/>
  <c r="BK1121" i="3"/>
  <c r="J1070" i="3"/>
  <c r="J863" i="3"/>
  <c r="J730" i="3"/>
  <c r="BK622" i="3"/>
  <c r="BK614" i="3"/>
  <c r="BK564" i="3"/>
  <c r="J492" i="3"/>
  <c r="BK449" i="3"/>
  <c r="J380" i="3"/>
  <c r="J181" i="3"/>
  <c r="J338" i="4"/>
  <c r="BK288" i="4"/>
  <c r="J258" i="4"/>
  <c r="BK210" i="4"/>
  <c r="J186" i="4"/>
  <c r="BK130" i="4"/>
  <c r="J366" i="4"/>
  <c r="BK324" i="4"/>
  <c r="J300" i="4"/>
  <c r="BK262" i="4"/>
  <c r="BK242" i="4"/>
  <c r="J212" i="4"/>
  <c r="BK178" i="4"/>
  <c r="J160" i="4"/>
  <c r="BK146" i="4"/>
  <c r="BK382" i="4"/>
  <c r="BK348" i="4"/>
  <c r="J306" i="4"/>
  <c r="J268" i="4"/>
  <c r="BK246" i="4"/>
  <c r="BK224" i="4"/>
  <c r="BK194" i="4"/>
  <c r="J154" i="4"/>
  <c r="J124" i="4"/>
  <c r="BK356" i="4"/>
  <c r="J332" i="4"/>
  <c r="J290" i="4"/>
  <c r="BK256" i="4"/>
  <c r="BK218" i="4"/>
  <c r="BK202" i="4"/>
  <c r="BK166" i="4"/>
  <c r="J385" i="4"/>
  <c r="BK322" i="4"/>
  <c r="J296" i="4"/>
  <c r="J252" i="4"/>
  <c r="BK238" i="4"/>
  <c r="BK212" i="4"/>
  <c r="BK182" i="4"/>
  <c r="BK162" i="4"/>
  <c r="BK126" i="4"/>
  <c r="BK376" i="4"/>
  <c r="J348" i="4"/>
  <c r="J326" i="4"/>
  <c r="J298" i="4"/>
  <c r="J276" i="4"/>
  <c r="J236" i="4"/>
  <c r="BK148" i="4"/>
  <c r="J122" i="4"/>
  <c r="J341" i="5"/>
  <c r="J318" i="5"/>
  <c r="J278" i="5"/>
  <c r="BK161" i="5"/>
  <c r="J433" i="5"/>
  <c r="J411" i="5"/>
  <c r="BK401" i="5"/>
  <c r="J360" i="5"/>
  <c r="J310" i="5"/>
  <c r="BK300" i="5"/>
  <c r="J272" i="5"/>
  <c r="BK242" i="5"/>
  <c r="J211" i="5"/>
  <c r="J176" i="5"/>
  <c r="BK454" i="5"/>
  <c r="J439" i="5"/>
  <c r="BK429" i="5"/>
  <c r="BK413" i="5"/>
  <c r="J364" i="5"/>
  <c r="J338" i="5"/>
  <c r="J302" i="5"/>
  <c r="J280" i="5"/>
  <c r="BK266" i="5"/>
  <c r="J244" i="5"/>
  <c r="J230" i="5"/>
  <c r="J209" i="5"/>
  <c r="J185" i="5"/>
  <c r="BK152" i="5"/>
  <c r="J454" i="5"/>
  <c r="BK439" i="5"/>
  <c r="J421" i="5"/>
  <c r="J403" i="5"/>
  <c r="J395" i="5"/>
  <c r="J383" i="5"/>
  <c r="BK370" i="5"/>
  <c r="J348" i="5"/>
  <c r="BK284" i="5"/>
  <c r="BK261" i="5"/>
  <c r="BK209" i="5"/>
  <c r="J165" i="5"/>
  <c r="BK399" i="5"/>
  <c r="J370" i="5"/>
  <c r="J343" i="5"/>
  <c r="BK318" i="5"/>
  <c r="BK307" i="5"/>
  <c r="BK290" i="5"/>
  <c r="J270" i="5"/>
  <c r="J246" i="5"/>
  <c r="J213" i="5"/>
  <c r="BK185" i="5"/>
  <c r="J155" i="5"/>
  <c r="J385" i="5"/>
  <c r="BK368" i="5"/>
  <c r="BK354" i="5"/>
  <c r="BK295" i="5"/>
  <c r="J242" i="5"/>
  <c r="BK211" i="5"/>
  <c r="BK165" i="5"/>
  <c r="BK223" i="6"/>
  <c r="BK201" i="6"/>
  <c r="BK144" i="6"/>
  <c r="BK220" i="6"/>
  <c r="J197" i="6"/>
  <c r="BK170" i="6"/>
  <c r="J135" i="6"/>
  <c r="J181" i="6"/>
  <c r="BK164" i="6"/>
  <c r="J140" i="6"/>
  <c r="J211" i="6"/>
  <c r="BK152" i="6"/>
  <c r="J131" i="6"/>
  <c r="BK205" i="6"/>
  <c r="J174" i="6"/>
  <c r="J127" i="6"/>
  <c r="J189" i="6"/>
  <c r="J172" i="6"/>
  <c r="J150" i="6"/>
  <c r="J142" i="6"/>
  <c r="J144" i="7"/>
  <c r="BK135" i="7"/>
  <c r="BK144" i="7"/>
  <c r="J338" i="2"/>
  <c r="BK232" i="2"/>
  <c r="J158" i="2"/>
  <c r="J324" i="2"/>
  <c r="J281" i="2"/>
  <c r="J185" i="2"/>
  <c r="BK334" i="2"/>
  <c r="BK249" i="2"/>
  <c r="BK167" i="2"/>
  <c r="BK309" i="2"/>
  <c r="BK258" i="2"/>
  <c r="BK141" i="2"/>
  <c r="J279" i="2"/>
  <c r="J167" i="2"/>
  <c r="J1773" i="3"/>
  <c r="BK1676" i="3"/>
  <c r="J1613" i="3"/>
  <c r="BK1472" i="3"/>
  <c r="J1352" i="3"/>
  <c r="J1245" i="3"/>
  <c r="BK1146" i="3"/>
  <c r="BK974" i="3"/>
  <c r="J868" i="3"/>
  <c r="J738" i="3"/>
  <c r="BK230" i="3"/>
  <c r="J166" i="3"/>
  <c r="BK1544" i="3"/>
  <c r="J1426" i="3"/>
  <c r="J1332" i="3"/>
  <c r="J1278" i="3"/>
  <c r="BK1161" i="3"/>
  <c r="J1134" i="3"/>
  <c r="BK1104" i="3"/>
  <c r="J912" i="3"/>
  <c r="BK805" i="3"/>
  <c r="BK758" i="3"/>
  <c r="J590" i="3"/>
  <c r="BK557" i="3"/>
  <c r="J524" i="3"/>
  <c r="BK478" i="3"/>
  <c r="J435" i="3"/>
  <c r="J257" i="3"/>
  <c r="J148" i="3"/>
  <c r="J1786" i="3"/>
  <c r="J1740" i="3"/>
  <c r="J1672" i="3"/>
  <c r="J1583" i="3"/>
  <c r="BK1407" i="3"/>
  <c r="BK1342" i="3"/>
  <c r="J1205" i="3"/>
  <c r="J1159" i="3"/>
  <c r="BK1065" i="3"/>
  <c r="BK917" i="3"/>
  <c r="J614" i="3"/>
  <c r="BK549" i="3"/>
  <c r="J473" i="3"/>
  <c r="BK352" i="3"/>
  <c r="BK1579" i="3"/>
  <c r="J1398" i="3"/>
  <c r="J1357" i="3"/>
  <c r="BK1295" i="3"/>
  <c r="BK1183" i="3"/>
  <c r="J1065" i="3"/>
  <c r="J917" i="3"/>
  <c r="J835" i="3"/>
  <c r="J758" i="3"/>
  <c r="J688" i="3"/>
  <c r="J601" i="3"/>
  <c r="J562" i="3"/>
  <c r="BK345" i="3"/>
  <c r="J262" i="3"/>
  <c r="BK143" i="3"/>
  <c r="J1680" i="3"/>
  <c r="BK1583" i="3"/>
  <c r="J1347" i="3"/>
  <c r="BK1314" i="3"/>
  <c r="BK1216" i="3"/>
  <c r="J1123" i="3"/>
  <c r="BK985" i="3"/>
  <c r="BK912" i="3"/>
  <c r="BK838" i="3"/>
  <c r="J753" i="3"/>
  <c r="BK688" i="3"/>
  <c r="BK616" i="3"/>
  <c r="J599" i="3"/>
  <c r="BK573" i="3"/>
  <c r="J507" i="3"/>
  <c r="J463" i="3"/>
  <c r="J384" i="3"/>
  <c r="BK262" i="3"/>
  <c r="BK358" i="4"/>
  <c r="BK332" i="4"/>
  <c r="BK302" i="4"/>
  <c r="BK276" i="4"/>
  <c r="BK250" i="4"/>
  <c r="J206" i="4"/>
  <c r="BK154" i="4"/>
  <c r="BK368" i="4"/>
  <c r="J316" i="4"/>
  <c r="BK266" i="4"/>
  <c r="BK254" i="4"/>
  <c r="J220" i="4"/>
  <c r="BK188" i="4"/>
  <c r="J166" i="4"/>
  <c r="J136" i="4"/>
  <c r="J358" i="4"/>
  <c r="BK354" i="4"/>
  <c r="BK310" i="4"/>
  <c r="J280" i="4"/>
  <c r="BK252" i="4"/>
  <c r="BK226" i="4"/>
  <c r="J196" i="4"/>
  <c r="BK158" i="4"/>
  <c r="J134" i="4"/>
  <c r="BK344" i="4"/>
  <c r="BK298" i="4"/>
  <c r="BK258" i="4"/>
  <c r="BK228" i="4"/>
  <c r="J188" i="4"/>
  <c r="J150" i="4"/>
  <c r="J382" i="4"/>
  <c r="J328" i="4"/>
  <c r="BK290" i="4"/>
  <c r="J248" i="4"/>
  <c r="BK220" i="4"/>
  <c r="J198" i="4"/>
  <c r="BK176" i="4"/>
  <c r="BK140" i="4"/>
  <c r="BK380" i="4"/>
  <c r="BK362" i="4"/>
  <c r="BK340" i="4"/>
  <c r="BK320" i="4"/>
  <c r="J286" i="4"/>
  <c r="J272" i="4"/>
  <c r="BK222" i="4"/>
  <c r="BK184" i="4"/>
  <c r="BK160" i="4"/>
  <c r="BK128" i="4"/>
  <c r="J372" i="5"/>
  <c r="J324" i="5"/>
  <c r="J290" i="5"/>
  <c r="BK150" i="5"/>
  <c r="BK421" i="5"/>
  <c r="BK395" i="5"/>
  <c r="BK332" i="5"/>
  <c r="J305" i="5"/>
  <c r="BK278" i="5"/>
  <c r="BK246" i="5"/>
  <c r="BK213" i="5"/>
  <c r="BK205" i="5"/>
  <c r="BK179" i="5"/>
  <c r="J150" i="5"/>
  <c r="BK458" i="5"/>
  <c r="J442" i="5"/>
  <c r="BK437" i="5"/>
  <c r="J427" i="5"/>
  <c r="BK411" i="5"/>
  <c r="BK372" i="5"/>
  <c r="BK343" i="5"/>
  <c r="BK314" i="5"/>
  <c r="J293" i="5"/>
  <c r="J274" i="5"/>
  <c r="J250" i="5"/>
  <c r="BK236" i="5"/>
  <c r="J226" i="5"/>
  <c r="BK203" i="5"/>
  <c r="J179" i="5"/>
  <c r="J445" i="5"/>
  <c r="BK431" i="5"/>
  <c r="J417" i="5"/>
  <c r="J399" i="5"/>
  <c r="BK387" i="5"/>
  <c r="BK377" i="5"/>
  <c r="J366" i="5"/>
  <c r="J316" i="5"/>
  <c r="BK276" i="5"/>
  <c r="BK254" i="5"/>
  <c r="BK201" i="5"/>
  <c r="J401" i="5"/>
  <c r="J381" i="5"/>
  <c r="BK362" i="5"/>
  <c r="BK334" i="5"/>
  <c r="J314" i="5"/>
  <c r="BK302" i="5"/>
  <c r="BK298" i="5"/>
  <c r="BK272" i="5"/>
  <c r="J254" i="5"/>
  <c r="BK230" i="5"/>
  <c r="BK174" i="5"/>
  <c r="J144" i="5"/>
  <c r="BK381" i="5"/>
  <c r="J352" i="5"/>
  <c r="BK310" i="5"/>
  <c r="J195" i="5"/>
  <c r="BK148" i="5"/>
  <c r="J209" i="6"/>
  <c r="BK189" i="6"/>
  <c r="J125" i="6"/>
  <c r="J199" i="6"/>
  <c r="BK148" i="6"/>
  <c r="J129" i="6"/>
  <c r="J166" i="6"/>
  <c r="J148" i="6"/>
  <c r="J227" i="6"/>
  <c r="BK187" i="6"/>
  <c r="BK225" i="6"/>
  <c r="J201" i="6"/>
  <c r="BK162" i="6"/>
  <c r="BK209" i="6"/>
  <c r="BK193" i="6"/>
  <c r="BK174" i="6"/>
  <c r="J164" i="6"/>
  <c r="J146" i="6"/>
  <c r="BK131" i="6"/>
  <c r="J135" i="7"/>
  <c r="BK125" i="7"/>
  <c r="J142" i="7"/>
  <c r="J132" i="7"/>
  <c r="BK151" i="7"/>
  <c r="BK279" i="2"/>
  <c r="J172" i="2"/>
  <c r="J341" i="2"/>
  <c r="J309" i="2"/>
  <c r="BK213" i="2"/>
  <c r="BK158" i="2"/>
  <c r="J320" i="2"/>
  <c r="J258" i="2"/>
  <c r="J218" i="2"/>
  <c r="J131" i="2"/>
  <c r="BK285" i="2"/>
  <c r="J203" i="2"/>
  <c r="J329" i="2"/>
  <c r="BK276" i="2"/>
  <c r="BK1791" i="3"/>
  <c r="BK1745" i="3"/>
  <c r="BK1661" i="3"/>
  <c r="J1579" i="3"/>
  <c r="BK1357" i="3"/>
  <c r="BK1260" i="3"/>
  <c r="J1216" i="3"/>
  <c r="J1132" i="3"/>
  <c r="BK996" i="3"/>
  <c r="BK795" i="3"/>
  <c r="J721" i="3"/>
  <c r="J250" i="3"/>
  <c r="BK148" i="3"/>
  <c r="BK1469" i="3"/>
  <c r="BK1413" i="3"/>
  <c r="BK1319" i="3"/>
  <c r="BK1265" i="3"/>
  <c r="J1168" i="3"/>
  <c r="J1121" i="3"/>
  <c r="J1099" i="3"/>
  <c r="BK927" i="3"/>
  <c r="BK851" i="3"/>
  <c r="BK473" i="3"/>
  <c r="BK285" i="3"/>
  <c r="BK197" i="3"/>
  <c r="J1777" i="3"/>
  <c r="J1745" i="3"/>
  <c r="BK1680" i="3"/>
  <c r="BK1664" i="3"/>
  <c r="J1472" i="3"/>
  <c r="J1372" i="3"/>
  <c r="BK1324" i="3"/>
  <c r="BK1165" i="3"/>
  <c r="J1125" i="3"/>
  <c r="J952" i="3"/>
  <c r="BK897" i="3"/>
  <c r="BK590" i="3"/>
  <c r="BK577" i="3"/>
  <c r="BK553" i="3"/>
  <c r="BK519" i="3"/>
  <c r="J356" i="3"/>
  <c r="BK157" i="3"/>
  <c r="BK1424" i="3"/>
  <c r="BK1372" i="3"/>
  <c r="BK1300" i="3"/>
  <c r="J1161" i="3"/>
  <c r="BK1085" i="3"/>
  <c r="J902" i="3"/>
  <c r="BK856" i="3"/>
  <c r="J795" i="3"/>
  <c r="BK730" i="3"/>
  <c r="BK599" i="3"/>
  <c r="J564" i="3"/>
  <c r="BK384" i="3"/>
  <c r="BK280" i="3"/>
  <c r="BK190" i="3"/>
  <c r="BK1748" i="3"/>
  <c r="BK1613" i="3"/>
  <c r="BK1445" i="3"/>
  <c r="J1265" i="3"/>
  <c r="BK1159" i="3"/>
  <c r="J1104" i="3"/>
  <c r="J963" i="3"/>
  <c r="BK892" i="3"/>
  <c r="J828" i="3"/>
  <c r="J629" i="3"/>
  <c r="BK326" i="4"/>
  <c r="J284" i="4"/>
  <c r="J262" i="4"/>
  <c r="J208" i="4"/>
  <c r="J162" i="4"/>
  <c r="J372" i="4"/>
  <c r="J330" i="4"/>
  <c r="BK284" i="4"/>
  <c r="J232" i="4"/>
  <c r="BK190" i="4"/>
  <c r="J128" i="4"/>
  <c r="BK360" i="4"/>
  <c r="J320" i="4"/>
  <c r="BK274" i="4"/>
  <c r="J240" i="4"/>
  <c r="BK232" i="4"/>
  <c r="BK192" i="4"/>
  <c r="J140" i="4"/>
  <c r="J364" i="4"/>
  <c r="BK308" i="4"/>
  <c r="BK282" i="4"/>
  <c r="J242" i="4"/>
  <c r="J184" i="4"/>
  <c r="J142" i="4"/>
  <c r="J360" i="4"/>
  <c r="J334" i="4"/>
  <c r="J310" i="4"/>
  <c r="J278" i="4"/>
  <c r="J226" i="4"/>
  <c r="J192" i="4"/>
  <c r="J164" i="4"/>
  <c r="BK134" i="4"/>
  <c r="J368" i="4"/>
  <c r="BK346" i="4"/>
  <c r="BK330" i="4"/>
  <c r="BK304" i="4"/>
  <c r="BK280" i="4"/>
  <c r="BK248" i="4"/>
  <c r="J190" i="4"/>
  <c r="BK168" i="4"/>
  <c r="BK132" i="4"/>
  <c r="J374" i="5"/>
  <c r="BK338" i="5"/>
  <c r="BK195" i="5"/>
  <c r="J148" i="5"/>
  <c r="J429" i="5"/>
  <c r="BK403" i="5"/>
  <c r="J387" i="5"/>
  <c r="BK320" i="5"/>
  <c r="BK286" i="5"/>
  <c r="J268" i="5"/>
  <c r="BK226" i="5"/>
  <c r="J201" i="5"/>
  <c r="J152" i="5"/>
  <c r="BK445" i="5"/>
  <c r="J431" i="5"/>
  <c r="J397" i="5"/>
  <c r="J362" i="5"/>
  <c r="BK345" i="5"/>
  <c r="J332" i="5"/>
  <c r="BK305" i="5"/>
  <c r="BK288" i="5"/>
  <c r="BK263" i="5"/>
  <c r="BK240" i="5"/>
  <c r="BK220" i="5"/>
  <c r="BK199" i="5"/>
  <c r="J169" i="5"/>
  <c r="BK449" i="5"/>
  <c r="BK435" i="5"/>
  <c r="BK405" i="5"/>
  <c r="BK397" i="5"/>
  <c r="BK385" i="5"/>
  <c r="BK374" i="5"/>
  <c r="BK360" i="5"/>
  <c r="J320" i="5"/>
  <c r="BK282" i="5"/>
  <c r="J234" i="5"/>
  <c r="BK169" i="5"/>
  <c r="BK389" i="5"/>
  <c r="BK358" i="5"/>
  <c r="J330" i="5"/>
  <c r="J300" i="5"/>
  <c r="J276" i="5"/>
  <c r="BK268" i="5"/>
  <c r="BK250" i="5"/>
  <c r="BK232" i="5"/>
  <c r="J197" i="5"/>
  <c r="BK159" i="5"/>
  <c r="BK407" i="5"/>
  <c r="J356" i="5"/>
  <c r="J334" i="5"/>
  <c r="BK258" i="5"/>
  <c r="J236" i="5"/>
  <c r="BK197" i="5"/>
  <c r="BK155" i="5"/>
  <c r="BK211" i="6"/>
  <c r="BK197" i="6"/>
  <c r="BK166" i="6"/>
  <c r="J133" i="6"/>
  <c r="BK218" i="6"/>
  <c r="J195" i="6"/>
  <c r="J160" i="6"/>
  <c r="J137" i="6"/>
  <c r="J193" i="6"/>
  <c r="BK172" i="6"/>
  <c r="BK142" i="6"/>
  <c r="BK214" i="6"/>
  <c r="BK160" i="6"/>
  <c r="BK135" i="6"/>
  <c r="BK216" i="6"/>
  <c r="BK177" i="6"/>
  <c r="BK156" i="6"/>
  <c r="J203" i="6"/>
  <c r="J185" i="6"/>
  <c r="J152" i="6"/>
  <c r="BK127" i="6"/>
  <c r="BK132" i="7"/>
  <c r="J151" i="7"/>
  <c r="J128" i="7"/>
  <c r="J148" i="7"/>
  <c r="J244" i="2"/>
  <c r="BK185" i="2"/>
  <c r="J371" i="2"/>
  <c r="J291" i="2"/>
  <c r="BK208" i="2"/>
  <c r="J151" i="2"/>
  <c r="J304" i="2"/>
  <c r="BK237" i="2"/>
  <c r="BK203" i="2"/>
  <c r="BK291" i="2"/>
  <c r="J213" i="2"/>
  <c r="BK324" i="2"/>
  <c r="J228" i="2"/>
  <c r="BK1777" i="3"/>
  <c r="BK1740" i="3"/>
  <c r="BK1592" i="3"/>
  <c r="BK1398" i="3"/>
  <c r="BK1291" i="3"/>
  <c r="J1151" i="3"/>
  <c r="BK1029" i="3"/>
  <c r="J892" i="3"/>
  <c r="BK749" i="3"/>
  <c r="J616" i="3"/>
  <c r="BK161" i="3"/>
  <c r="J1548" i="3"/>
  <c r="BK1441" i="3"/>
  <c r="BK1352" i="3"/>
  <c r="BK1297" i="3"/>
  <c r="BK1231" i="3"/>
  <c r="J1155" i="3"/>
  <c r="J1090" i="3"/>
  <c r="BK922" i="3"/>
  <c r="J826" i="3"/>
  <c r="J771" i="3"/>
  <c r="J713" i="3"/>
  <c r="BK601" i="3"/>
  <c r="BK575" i="3"/>
  <c r="J529" i="3"/>
  <c r="BK492" i="3"/>
  <c r="BK440" i="3"/>
  <c r="J280" i="3"/>
  <c r="J236" i="3"/>
  <c r="J138" i="3"/>
  <c r="BK1773" i="3"/>
  <c r="BK1609" i="3"/>
  <c r="J1454" i="3"/>
  <c r="J1359" i="3"/>
  <c r="J1297" i="3"/>
  <c r="BK1168" i="3"/>
  <c r="J1146" i="3"/>
  <c r="J1029" i="3"/>
  <c r="J749" i="3"/>
  <c r="J618" i="3"/>
  <c r="J584" i="3"/>
  <c r="BK562" i="3"/>
  <c r="BK534" i="3"/>
  <c r="BK463" i="3"/>
  <c r="BK257" i="3"/>
  <c r="J1544" i="3"/>
  <c r="J1389" i="3"/>
  <c r="J1319" i="3"/>
  <c r="J1194" i="3"/>
  <c r="J1117" i="3"/>
  <c r="J974" i="3"/>
  <c r="J873" i="3"/>
  <c r="J805" i="3"/>
  <c r="BK785" i="3"/>
  <c r="BK738" i="3"/>
  <c r="BK626" i="3"/>
  <c r="BK579" i="3"/>
  <c r="J468" i="3"/>
  <c r="J352" i="3"/>
  <c r="BK236" i="3"/>
  <c r="J161" i="3"/>
  <c r="J1720" i="3"/>
  <c r="J1609" i="3"/>
  <c r="BK1426" i="3"/>
  <c r="J1304" i="3"/>
  <c r="J1220" i="3"/>
  <c r="BK1144" i="3"/>
  <c r="J1109" i="3"/>
  <c r="J996" i="3"/>
  <c r="BK907" i="3"/>
  <c r="BK835" i="3"/>
  <c r="BK742" i="3"/>
  <c r="BK713" i="3"/>
  <c r="BK176" i="3"/>
  <c r="J312" i="4"/>
  <c r="BK268" i="4"/>
  <c r="BK230" i="4"/>
  <c r="J182" i="4"/>
  <c r="BK374" i="4"/>
  <c r="J344" i="4"/>
  <c r="BK318" i="4"/>
  <c r="BK292" i="4"/>
  <c r="BK244" i="4"/>
  <c r="J222" i="4"/>
  <c r="J176" i="4"/>
  <c r="J152" i="4"/>
  <c r="BK385" i="4"/>
  <c r="J356" i="4"/>
  <c r="J314" i="4"/>
  <c r="J282" i="4"/>
  <c r="J260" i="4"/>
  <c r="J228" i="4"/>
  <c r="BK200" i="4"/>
  <c r="BK164" i="4"/>
  <c r="J138" i="4"/>
  <c r="J362" i="4"/>
  <c r="BK338" i="4"/>
  <c r="J302" i="4"/>
  <c r="BK272" i="4"/>
  <c r="J238" i="4"/>
  <c r="J174" i="4"/>
  <c r="J126" i="4"/>
  <c r="J350" i="4"/>
  <c r="J318" i="4"/>
  <c r="BK286" i="4"/>
  <c r="J244" i="4"/>
  <c r="BK216" i="4"/>
  <c r="J168" i="4"/>
  <c r="J130" i="4"/>
  <c r="J352" i="4"/>
  <c r="BK334" i="4"/>
  <c r="J308" i="4"/>
  <c r="J294" i="4"/>
  <c r="BK270" i="4"/>
  <c r="J200" i="4"/>
  <c r="BK174" i="4"/>
  <c r="J144" i="4"/>
  <c r="BK124" i="4"/>
  <c r="BK366" i="5"/>
  <c r="BK330" i="5"/>
  <c r="J312" i="5"/>
  <c r="J203" i="5"/>
  <c r="J157" i="5"/>
  <c r="J435" i="5"/>
  <c r="J413" i="5"/>
  <c r="BK383" i="5"/>
  <c r="BK341" i="5"/>
  <c r="J307" i="5"/>
  <c r="BK280" i="5"/>
  <c r="BK248" i="5"/>
  <c r="BK217" i="5"/>
  <c r="J199" i="5"/>
  <c r="J174" i="5"/>
  <c r="BK138" i="5"/>
  <c r="J449" i="5"/>
  <c r="BK433" i="5"/>
  <c r="BK417" i="5"/>
  <c r="BK393" i="5"/>
  <c r="BK356" i="5"/>
  <c r="J328" i="5"/>
  <c r="J295" i="5"/>
  <c r="BK274" i="5"/>
  <c r="J258" i="5"/>
  <c r="J232" i="5"/>
  <c r="BK222" i="5"/>
  <c r="J181" i="5"/>
  <c r="J138" i="5"/>
  <c r="BK442" i="5"/>
  <c r="BK427" i="5"/>
  <c r="J407" i="5"/>
  <c r="BK391" i="5"/>
  <c r="BK379" i="5"/>
  <c r="J368" i="5"/>
  <c r="J288" i="5"/>
  <c r="BK270" i="5"/>
  <c r="J248" i="5"/>
  <c r="BK189" i="5"/>
  <c r="J393" i="5"/>
  <c r="BK364" i="5"/>
  <c r="J168" i="6"/>
  <c r="J158" i="6"/>
  <c r="BK154" i="7"/>
  <c r="J139" i="7"/>
  <c r="J154" i="7"/>
  <c r="T140" i="2" l="1"/>
  <c r="BK308" i="2"/>
  <c r="J308" i="2"/>
  <c r="J104" i="2"/>
  <c r="BK319" i="2"/>
  <c r="J319" i="2"/>
  <c r="J105" i="2"/>
  <c r="T328" i="2"/>
  <c r="R269" i="3"/>
  <c r="P628" i="3"/>
  <c r="T628" i="3"/>
  <c r="R1167" i="3"/>
  <c r="BK1361" i="3"/>
  <c r="J1361" i="3" s="1"/>
  <c r="J110" i="3" s="1"/>
  <c r="T1361" i="3"/>
  <c r="P1663" i="3"/>
  <c r="R1747" i="3"/>
  <c r="R1781" i="3"/>
  <c r="T121" i="4"/>
  <c r="T119" i="4" s="1"/>
  <c r="R143" i="5"/>
  <c r="P178" i="5"/>
  <c r="T219" i="5"/>
  <c r="BK260" i="5"/>
  <c r="J260" i="5"/>
  <c r="J105" i="5"/>
  <c r="R260" i="5"/>
  <c r="BK292" i="5"/>
  <c r="J292" i="5"/>
  <c r="J107" i="5"/>
  <c r="R297" i="5"/>
  <c r="BK304" i="5"/>
  <c r="J304" i="5"/>
  <c r="J109" i="5"/>
  <c r="R304" i="5"/>
  <c r="BK340" i="5"/>
  <c r="J340" i="5"/>
  <c r="J111" i="5"/>
  <c r="P376" i="5"/>
  <c r="BK140" i="2"/>
  <c r="J140" i="2" s="1"/>
  <c r="J99" i="2" s="1"/>
  <c r="R278" i="2"/>
  <c r="R308" i="2"/>
  <c r="R302" i="2"/>
  <c r="R319" i="2"/>
  <c r="BK137" i="3"/>
  <c r="R137" i="3"/>
  <c r="BK628" i="3"/>
  <c r="R628" i="3"/>
  <c r="T1167" i="3"/>
  <c r="P1361" i="3"/>
  <c r="R1361" i="3"/>
  <c r="BK1663" i="3"/>
  <c r="J1663" i="3" s="1"/>
  <c r="J112" i="3" s="1"/>
  <c r="T1747" i="3"/>
  <c r="P121" i="4"/>
  <c r="P119" i="4" s="1"/>
  <c r="AU97" i="1" s="1"/>
  <c r="T143" i="5"/>
  <c r="BK178" i="5"/>
  <c r="J178" i="5"/>
  <c r="J103" i="5" s="1"/>
  <c r="P219" i="5"/>
  <c r="P260" i="5"/>
  <c r="T260" i="5"/>
  <c r="P297" i="5"/>
  <c r="T309" i="5"/>
  <c r="R376" i="5"/>
  <c r="T444" i="5"/>
  <c r="R139" i="6"/>
  <c r="BK176" i="6"/>
  <c r="J176" i="6"/>
  <c r="J100" i="6" s="1"/>
  <c r="BK213" i="6"/>
  <c r="J213" i="6"/>
  <c r="J101" i="6" s="1"/>
  <c r="P222" i="6"/>
  <c r="P278" i="2"/>
  <c r="BK328" i="2"/>
  <c r="J328" i="2" s="1"/>
  <c r="J106" i="2" s="1"/>
  <c r="P269" i="3"/>
  <c r="T548" i="3"/>
  <c r="R583" i="3"/>
  <c r="T589" i="3"/>
  <c r="T603" i="3"/>
  <c r="T837" i="3"/>
  <c r="P1138" i="3"/>
  <c r="T1138" i="3"/>
  <c r="P1299" i="3"/>
  <c r="P1471" i="3"/>
  <c r="R1663" i="3"/>
  <c r="BK1781" i="3"/>
  <c r="J1781" i="3"/>
  <c r="J114" i="3"/>
  <c r="BK121" i="4"/>
  <c r="J121" i="4" s="1"/>
  <c r="J98" i="4" s="1"/>
  <c r="P143" i="5"/>
  <c r="R154" i="5"/>
  <c r="R136" i="5" s="1"/>
  <c r="R168" i="5"/>
  <c r="T178" i="5"/>
  <c r="T265" i="5"/>
  <c r="T292" i="5"/>
  <c r="R309" i="5"/>
  <c r="T376" i="5"/>
  <c r="R444" i="5"/>
  <c r="BK139" i="6"/>
  <c r="J139" i="6" s="1"/>
  <c r="J99" i="6" s="1"/>
  <c r="R176" i="6"/>
  <c r="T213" i="6"/>
  <c r="P124" i="7"/>
  <c r="R140" i="2"/>
  <c r="R129" i="2"/>
  <c r="P319" i="2"/>
  <c r="R328" i="2"/>
  <c r="P137" i="3"/>
  <c r="T137" i="3"/>
  <c r="BK548" i="3"/>
  <c r="J548" i="3" s="1"/>
  <c r="J100" i="3" s="1"/>
  <c r="BK583" i="3"/>
  <c r="J583" i="3" s="1"/>
  <c r="J101" i="3" s="1"/>
  <c r="BK589" i="3"/>
  <c r="J589" i="3"/>
  <c r="J103" i="3" s="1"/>
  <c r="BK603" i="3"/>
  <c r="J603" i="3"/>
  <c r="J104" i="3" s="1"/>
  <c r="BK837" i="3"/>
  <c r="J837" i="3" s="1"/>
  <c r="J106" i="3" s="1"/>
  <c r="P1167" i="3"/>
  <c r="R1299" i="3"/>
  <c r="T1471" i="3"/>
  <c r="BK1747" i="3"/>
  <c r="J1747" i="3"/>
  <c r="J113" i="3" s="1"/>
  <c r="T1781" i="3"/>
  <c r="R121" i="4"/>
  <c r="R119" i="4" s="1"/>
  <c r="BK154" i="5"/>
  <c r="J154" i="5" s="1"/>
  <c r="J100" i="5" s="1"/>
  <c r="P168" i="5"/>
  <c r="R178" i="5"/>
  <c r="R265" i="5"/>
  <c r="BK297" i="5"/>
  <c r="J297" i="5"/>
  <c r="J108" i="5" s="1"/>
  <c r="P309" i="5"/>
  <c r="T340" i="5"/>
  <c r="P347" i="5"/>
  <c r="T347" i="5"/>
  <c r="BK444" i="5"/>
  <c r="J444" i="5"/>
  <c r="J115" i="5"/>
  <c r="P139" i="6"/>
  <c r="T176" i="6"/>
  <c r="BK222" i="6"/>
  <c r="J222" i="6"/>
  <c r="J102" i="6" s="1"/>
  <c r="BK131" i="7"/>
  <c r="J131" i="7"/>
  <c r="J99" i="7" s="1"/>
  <c r="BK138" i="7"/>
  <c r="J138" i="7" s="1"/>
  <c r="J100" i="7" s="1"/>
  <c r="BK278" i="2"/>
  <c r="J278" i="2" s="1"/>
  <c r="J100" i="2" s="1"/>
  <c r="T308" i="2"/>
  <c r="T302" i="2"/>
  <c r="T319" i="2"/>
  <c r="BK269" i="3"/>
  <c r="J269" i="3"/>
  <c r="J99" i="3" s="1"/>
  <c r="P548" i="3"/>
  <c r="P583" i="3"/>
  <c r="P589" i="3"/>
  <c r="P603" i="3"/>
  <c r="P837" i="3"/>
  <c r="BK1167" i="3"/>
  <c r="J1167" i="3"/>
  <c r="J108" i="3"/>
  <c r="T1299" i="3"/>
  <c r="R1471" i="3"/>
  <c r="P1747" i="3"/>
  <c r="BK143" i="5"/>
  <c r="J143" i="5"/>
  <c r="J99" i="5" s="1"/>
  <c r="T154" i="5"/>
  <c r="T136" i="5" s="1"/>
  <c r="BK168" i="5"/>
  <c r="J168" i="5" s="1"/>
  <c r="J102" i="5" s="1"/>
  <c r="BK219" i="5"/>
  <c r="J219" i="5"/>
  <c r="J104" i="5" s="1"/>
  <c r="P265" i="5"/>
  <c r="R292" i="5"/>
  <c r="BK309" i="5"/>
  <c r="J309" i="5"/>
  <c r="J110" i="5" s="1"/>
  <c r="R340" i="5"/>
  <c r="BK347" i="5"/>
  <c r="J347" i="5" s="1"/>
  <c r="J112" i="5" s="1"/>
  <c r="R347" i="5"/>
  <c r="P444" i="5"/>
  <c r="BK124" i="6"/>
  <c r="J124" i="6" s="1"/>
  <c r="J98" i="6" s="1"/>
  <c r="T124" i="6"/>
  <c r="T139" i="6"/>
  <c r="P213" i="6"/>
  <c r="T222" i="6"/>
  <c r="BK124" i="7"/>
  <c r="J124" i="7" s="1"/>
  <c r="J98" i="7" s="1"/>
  <c r="R124" i="7"/>
  <c r="P131" i="7"/>
  <c r="R138" i="7"/>
  <c r="P140" i="2"/>
  <c r="P129" i="2"/>
  <c r="T278" i="2"/>
  <c r="P308" i="2"/>
  <c r="P302" i="2" s="1"/>
  <c r="P328" i="2"/>
  <c r="T269" i="3"/>
  <c r="R548" i="3"/>
  <c r="T583" i="3"/>
  <c r="R589" i="3"/>
  <c r="R603" i="3"/>
  <c r="R837" i="3"/>
  <c r="BK1138" i="3"/>
  <c r="J1138" i="3"/>
  <c r="J107" i="3" s="1"/>
  <c r="R1138" i="3"/>
  <c r="BK1299" i="3"/>
  <c r="J1299" i="3"/>
  <c r="J109" i="3"/>
  <c r="BK1471" i="3"/>
  <c r="J1471" i="3" s="1"/>
  <c r="J111" i="3" s="1"/>
  <c r="T1663" i="3"/>
  <c r="P1781" i="3"/>
  <c r="P154" i="5"/>
  <c r="T168" i="5"/>
  <c r="R219" i="5"/>
  <c r="BK265" i="5"/>
  <c r="J265" i="5" s="1"/>
  <c r="J106" i="5" s="1"/>
  <c r="P292" i="5"/>
  <c r="T297" i="5"/>
  <c r="P304" i="5"/>
  <c r="T304" i="5"/>
  <c r="P340" i="5"/>
  <c r="BK376" i="5"/>
  <c r="J376" i="5" s="1"/>
  <c r="J113" i="5" s="1"/>
  <c r="P124" i="6"/>
  <c r="R124" i="6"/>
  <c r="R123" i="6" s="1"/>
  <c r="R122" i="6" s="1"/>
  <c r="P176" i="6"/>
  <c r="R213" i="6"/>
  <c r="R222" i="6"/>
  <c r="T124" i="7"/>
  <c r="R131" i="7"/>
  <c r="T131" i="7"/>
  <c r="P138" i="7"/>
  <c r="T138" i="7"/>
  <c r="BK150" i="7"/>
  <c r="J150" i="7" s="1"/>
  <c r="J102" i="7" s="1"/>
  <c r="P150" i="7"/>
  <c r="R150" i="7"/>
  <c r="T150" i="7"/>
  <c r="BK299" i="2"/>
  <c r="J299" i="2"/>
  <c r="J101" i="2"/>
  <c r="BK303" i="2"/>
  <c r="J303" i="2" s="1"/>
  <c r="J103" i="2" s="1"/>
  <c r="BK340" i="2"/>
  <c r="J340" i="2" s="1"/>
  <c r="J107" i="2" s="1"/>
  <c r="BK137" i="5"/>
  <c r="J137" i="5"/>
  <c r="J98" i="5" s="1"/>
  <c r="BK370" i="2"/>
  <c r="J370" i="2"/>
  <c r="J108" i="2"/>
  <c r="BK130" i="2"/>
  <c r="J130" i="2" s="1"/>
  <c r="J98" i="2" s="1"/>
  <c r="BK1790" i="3"/>
  <c r="J1790" i="3" s="1"/>
  <c r="J115" i="3" s="1"/>
  <c r="BK384" i="4"/>
  <c r="J384" i="4"/>
  <c r="J99" i="4" s="1"/>
  <c r="BK441" i="5"/>
  <c r="J441" i="5"/>
  <c r="J114" i="5"/>
  <c r="BK147" i="7"/>
  <c r="J147" i="7" s="1"/>
  <c r="J101" i="7" s="1"/>
  <c r="BE142" i="7"/>
  <c r="BE144" i="7"/>
  <c r="BE148" i="7"/>
  <c r="BE151" i="7"/>
  <c r="J92" i="7"/>
  <c r="BE125" i="7"/>
  <c r="BE128" i="7"/>
  <c r="BE132" i="7"/>
  <c r="BE139" i="7"/>
  <c r="BE154" i="7"/>
  <c r="E85" i="7"/>
  <c r="J89" i="7"/>
  <c r="F92" i="7"/>
  <c r="BE135" i="7"/>
  <c r="E112" i="6"/>
  <c r="J119" i="6"/>
  <c r="BE144" i="6"/>
  <c r="BE148" i="6"/>
  <c r="BE154" i="6"/>
  <c r="BE166" i="6"/>
  <c r="BE170" i="6"/>
  <c r="BE191" i="6"/>
  <c r="BE197" i="6"/>
  <c r="BE201" i="6"/>
  <c r="BE205" i="6"/>
  <c r="BE214" i="6"/>
  <c r="BE216" i="6"/>
  <c r="BE218" i="6"/>
  <c r="F92" i="6"/>
  <c r="BE140" i="6"/>
  <c r="BE146" i="6"/>
  <c r="BE152" i="6"/>
  <c r="BE179" i="6"/>
  <c r="BE181" i="6"/>
  <c r="BE207" i="6"/>
  <c r="BE211" i="6"/>
  <c r="BE220" i="6"/>
  <c r="BE223" i="6"/>
  <c r="BE227" i="6"/>
  <c r="BE129" i="6"/>
  <c r="BE133" i="6"/>
  <c r="BE150" i="6"/>
  <c r="BE156" i="6"/>
  <c r="BE158" i="6"/>
  <c r="BE177" i="6"/>
  <c r="BE183" i="6"/>
  <c r="BE185" i="6"/>
  <c r="BE193" i="6"/>
  <c r="BE195" i="6"/>
  <c r="BE225" i="6"/>
  <c r="BK167" i="5"/>
  <c r="J167" i="5" s="1"/>
  <c r="J101" i="5" s="1"/>
  <c r="J89" i="6"/>
  <c r="BE125" i="6"/>
  <c r="BE131" i="6"/>
  <c r="BE135" i="6"/>
  <c r="BE160" i="6"/>
  <c r="BE168" i="6"/>
  <c r="BE174" i="6"/>
  <c r="BE187" i="6"/>
  <c r="BE189" i="6"/>
  <c r="BE127" i="6"/>
  <c r="BE142" i="6"/>
  <c r="BE162" i="6"/>
  <c r="BE164" i="6"/>
  <c r="BE209" i="6"/>
  <c r="BE137" i="6"/>
  <c r="BE172" i="6"/>
  <c r="BE199" i="6"/>
  <c r="BE203" i="6"/>
  <c r="E125" i="5"/>
  <c r="BE152" i="5"/>
  <c r="BE157" i="5"/>
  <c r="BE161" i="5"/>
  <c r="BE203" i="5"/>
  <c r="BE220" i="5"/>
  <c r="BE230" i="5"/>
  <c r="BE234" i="5"/>
  <c r="BE240" i="5"/>
  <c r="BE246" i="5"/>
  <c r="BE254" i="5"/>
  <c r="BE290" i="5"/>
  <c r="BE293" i="5"/>
  <c r="BE338" i="5"/>
  <c r="BE341" i="5"/>
  <c r="BE343" i="5"/>
  <c r="BE397" i="5"/>
  <c r="BE403" i="5"/>
  <c r="BE411" i="5"/>
  <c r="BE413" i="5"/>
  <c r="BE421" i="5"/>
  <c r="F132" i="5"/>
  <c r="BE155" i="5"/>
  <c r="BE189" i="5"/>
  <c r="BE191" i="5"/>
  <c r="BE195" i="5"/>
  <c r="BE211" i="5"/>
  <c r="BE236" i="5"/>
  <c r="BE244" i="5"/>
  <c r="BE248" i="5"/>
  <c r="BE263" i="5"/>
  <c r="BE266" i="5"/>
  <c r="BE274" i="5"/>
  <c r="BE328" i="5"/>
  <c r="BE332" i="5"/>
  <c r="BE356" i="5"/>
  <c r="BE366" i="5"/>
  <c r="BE368" i="5"/>
  <c r="BE387" i="5"/>
  <c r="BE395" i="5"/>
  <c r="J89" i="5"/>
  <c r="J92" i="5"/>
  <c r="BE138" i="5"/>
  <c r="BE144" i="5"/>
  <c r="BE176" i="5"/>
  <c r="BE185" i="5"/>
  <c r="BE205" i="5"/>
  <c r="BE226" i="5"/>
  <c r="BE232" i="5"/>
  <c r="BE258" i="5"/>
  <c r="BE268" i="5"/>
  <c r="BE272" i="5"/>
  <c r="BE280" i="5"/>
  <c r="BE295" i="5"/>
  <c r="BE345" i="5"/>
  <c r="BE372" i="5"/>
  <c r="BE391" i="5"/>
  <c r="BE393" i="5"/>
  <c r="BE401" i="5"/>
  <c r="BE407" i="5"/>
  <c r="BE429" i="5"/>
  <c r="BE431" i="5"/>
  <c r="BE435" i="5"/>
  <c r="BE437" i="5"/>
  <c r="BE442" i="5"/>
  <c r="BE449" i="5"/>
  <c r="BE454" i="5"/>
  <c r="BE458" i="5"/>
  <c r="BE148" i="5"/>
  <c r="BE150" i="5"/>
  <c r="BE165" i="5"/>
  <c r="BE174" i="5"/>
  <c r="BE201" i="5"/>
  <c r="BE207" i="5"/>
  <c r="BE213" i="5"/>
  <c r="BE242" i="5"/>
  <c r="BE261" i="5"/>
  <c r="BE270" i="5"/>
  <c r="BE278" i="5"/>
  <c r="BE282" i="5"/>
  <c r="BE286" i="5"/>
  <c r="BE298" i="5"/>
  <c r="BE300" i="5"/>
  <c r="BE324" i="5"/>
  <c r="BE330" i="5"/>
  <c r="BE348" i="5"/>
  <c r="BE354" i="5"/>
  <c r="BE358" i="5"/>
  <c r="BE360" i="5"/>
  <c r="BE374" i="5"/>
  <c r="BE389" i="5"/>
  <c r="BE405" i="5"/>
  <c r="BE433" i="5"/>
  <c r="BE439" i="5"/>
  <c r="BE445" i="5"/>
  <c r="BE146" i="5"/>
  <c r="BE169" i="5"/>
  <c r="BE209" i="5"/>
  <c r="BE217" i="5"/>
  <c r="BE222" i="5"/>
  <c r="BE250" i="5"/>
  <c r="BE276" i="5"/>
  <c r="BE284" i="5"/>
  <c r="BE288" i="5"/>
  <c r="BE312" i="5"/>
  <c r="BE318" i="5"/>
  <c r="BE334" i="5"/>
  <c r="BE362" i="5"/>
  <c r="BE381" i="5"/>
  <c r="BE385" i="5"/>
  <c r="BE399" i="5"/>
  <c r="BE417" i="5"/>
  <c r="BE425" i="5"/>
  <c r="BE427" i="5"/>
  <c r="BK119" i="4"/>
  <c r="J119" i="4" s="1"/>
  <c r="J96" i="4" s="1"/>
  <c r="BE159" i="5"/>
  <c r="BE179" i="5"/>
  <c r="BE181" i="5"/>
  <c r="BE197" i="5"/>
  <c r="BE199" i="5"/>
  <c r="BE302" i="5"/>
  <c r="BE305" i="5"/>
  <c r="BE307" i="5"/>
  <c r="BE310" i="5"/>
  <c r="BE314" i="5"/>
  <c r="BE316" i="5"/>
  <c r="BE320" i="5"/>
  <c r="BE352" i="5"/>
  <c r="BE364" i="5"/>
  <c r="BE370" i="5"/>
  <c r="BE377" i="5"/>
  <c r="BE379" i="5"/>
  <c r="BE383" i="5"/>
  <c r="J628" i="3"/>
  <c r="J105" i="3" s="1"/>
  <c r="J113" i="4"/>
  <c r="BE136" i="4"/>
  <c r="BE158" i="4"/>
  <c r="BE176" i="4"/>
  <c r="BE182" i="4"/>
  <c r="BE216" i="4"/>
  <c r="BE234" i="4"/>
  <c r="BE264" i="4"/>
  <c r="BE268" i="4"/>
  <c r="BE272" i="4"/>
  <c r="BE278" i="4"/>
  <c r="BE296" i="4"/>
  <c r="BE302" i="4"/>
  <c r="BE322" i="4"/>
  <c r="BE328" i="4"/>
  <c r="BE338" i="4"/>
  <c r="BE344" i="4"/>
  <c r="BE350" i="4"/>
  <c r="BE354" i="4"/>
  <c r="BE360" i="4"/>
  <c r="BE366" i="4"/>
  <c r="J137" i="3"/>
  <c r="J98" i="3"/>
  <c r="E85" i="4"/>
  <c r="J92" i="4"/>
  <c r="BE128" i="4"/>
  <c r="BE132" i="4"/>
  <c r="BE138" i="4"/>
  <c r="BE148" i="4"/>
  <c r="BE160" i="4"/>
  <c r="BE166" i="4"/>
  <c r="BE196" i="4"/>
  <c r="BE206" i="4"/>
  <c r="BE222" i="4"/>
  <c r="BE224" i="4"/>
  <c r="BE232" i="4"/>
  <c r="BE242" i="4"/>
  <c r="BE250" i="4"/>
  <c r="BE262" i="4"/>
  <c r="BE284" i="4"/>
  <c r="BE292" i="4"/>
  <c r="BE294" i="4"/>
  <c r="BE320" i="4"/>
  <c r="BE332" i="4"/>
  <c r="BE358" i="4"/>
  <c r="BE370" i="4"/>
  <c r="BE374" i="4"/>
  <c r="BE382" i="4"/>
  <c r="BE385" i="4"/>
  <c r="F116" i="4"/>
  <c r="BE122" i="4"/>
  <c r="BE124" i="4"/>
  <c r="BE152" i="4"/>
  <c r="BE154" i="4"/>
  <c r="BE172" i="4"/>
  <c r="BE194" i="4"/>
  <c r="BE198" i="4"/>
  <c r="BE204" i="4"/>
  <c r="BE214" i="4"/>
  <c r="BE220" i="4"/>
  <c r="BE226" i="4"/>
  <c r="BE254" i="4"/>
  <c r="BE270" i="4"/>
  <c r="BE274" i="4"/>
  <c r="BE276" i="4"/>
  <c r="BE280" i="4"/>
  <c r="BE300" i="4"/>
  <c r="BE304" i="4"/>
  <c r="BE310" i="4"/>
  <c r="BE336" i="4"/>
  <c r="BE342" i="4"/>
  <c r="BE352" i="4"/>
  <c r="BE368" i="4"/>
  <c r="BE142" i="4"/>
  <c r="BE146" i="4"/>
  <c r="BE150" i="4"/>
  <c r="BE156" i="4"/>
  <c r="BE178" i="4"/>
  <c r="BE188" i="4"/>
  <c r="BE190" i="4"/>
  <c r="BE202" i="4"/>
  <c r="BE210" i="4"/>
  <c r="BE236" i="4"/>
  <c r="BE238" i="4"/>
  <c r="BE258" i="4"/>
  <c r="BE286" i="4"/>
  <c r="BE288" i="4"/>
  <c r="BE298" i="4"/>
  <c r="BE308" i="4"/>
  <c r="BE312" i="4"/>
  <c r="BE316" i="4"/>
  <c r="BE318" i="4"/>
  <c r="BE340" i="4"/>
  <c r="BE362" i="4"/>
  <c r="BE372" i="4"/>
  <c r="BE380" i="4"/>
  <c r="BE126" i="4"/>
  <c r="BE130" i="4"/>
  <c r="BE134" i="4"/>
  <c r="BE144" i="4"/>
  <c r="BE162" i="4"/>
  <c r="BE164" i="4"/>
  <c r="BE168" i="4"/>
  <c r="BE174" i="4"/>
  <c r="BE186" i="4"/>
  <c r="BE192" i="4"/>
  <c r="BE208" i="4"/>
  <c r="BE218" i="4"/>
  <c r="BE230" i="4"/>
  <c r="BE240" i="4"/>
  <c r="BE246" i="4"/>
  <c r="BE252" i="4"/>
  <c r="BE282" i="4"/>
  <c r="BE306" i="4"/>
  <c r="BE314" i="4"/>
  <c r="BE326" i="4"/>
  <c r="BE334" i="4"/>
  <c r="BE364" i="4"/>
  <c r="BE376" i="4"/>
  <c r="BE378" i="4"/>
  <c r="BE140" i="4"/>
  <c r="BE170" i="4"/>
  <c r="BE180" i="4"/>
  <c r="BE184" i="4"/>
  <c r="BE200" i="4"/>
  <c r="BE212" i="4"/>
  <c r="BE228" i="4"/>
  <c r="BE244" i="4"/>
  <c r="BE248" i="4"/>
  <c r="BE256" i="4"/>
  <c r="BE260" i="4"/>
  <c r="BE266" i="4"/>
  <c r="BE290" i="4"/>
  <c r="BE324" i="4"/>
  <c r="BE330" i="4"/>
  <c r="BE346" i="4"/>
  <c r="BE348" i="4"/>
  <c r="BE356" i="4"/>
  <c r="J89" i="3"/>
  <c r="BE166" i="3"/>
  <c r="BE270" i="3"/>
  <c r="BE285" i="3"/>
  <c r="BE356" i="3"/>
  <c r="BE453" i="3"/>
  <c r="BE473" i="3"/>
  <c r="BE478" i="3"/>
  <c r="BE524" i="3"/>
  <c r="BE549" i="3"/>
  <c r="BE553" i="3"/>
  <c r="BE557" i="3"/>
  <c r="BE575" i="3"/>
  <c r="BE581" i="3"/>
  <c r="BE586" i="3"/>
  <c r="BE620" i="3"/>
  <c r="BE749" i="3"/>
  <c r="BE758" i="3"/>
  <c r="BE778" i="3"/>
  <c r="BE826" i="3"/>
  <c r="BE868" i="3"/>
  <c r="BE892" i="3"/>
  <c r="BE902" i="3"/>
  <c r="BE917" i="3"/>
  <c r="BE1065" i="3"/>
  <c r="BE1117" i="3"/>
  <c r="BE1125" i="3"/>
  <c r="BE1134" i="3"/>
  <c r="BE1136" i="3"/>
  <c r="BE1151" i="3"/>
  <c r="BE1163" i="3"/>
  <c r="BE1235" i="3"/>
  <c r="BE1297" i="3"/>
  <c r="BE1300" i="3"/>
  <c r="BE1319" i="3"/>
  <c r="BE1328" i="3"/>
  <c r="BE1337" i="3"/>
  <c r="BE1352" i="3"/>
  <c r="BE1398" i="3"/>
  <c r="BE1424" i="3"/>
  <c r="BE1467" i="3"/>
  <c r="BE1503" i="3"/>
  <c r="BE1588" i="3"/>
  <c r="BE1609" i="3"/>
  <c r="BE1628" i="3"/>
  <c r="BE1664" i="3"/>
  <c r="BE1680" i="3"/>
  <c r="BE1752" i="3"/>
  <c r="BE1756" i="3"/>
  <c r="BE1769" i="3"/>
  <c r="BE1773" i="3"/>
  <c r="J92" i="3"/>
  <c r="BE148" i="3"/>
  <c r="BE457" i="3"/>
  <c r="BE468" i="3"/>
  <c r="BE514" i="3"/>
  <c r="BE519" i="3"/>
  <c r="BE534" i="3"/>
  <c r="BE541" i="3"/>
  <c r="BE577" i="3"/>
  <c r="BE584" i="3"/>
  <c r="BE595" i="3"/>
  <c r="BE601" i="3"/>
  <c r="BE604" i="3"/>
  <c r="BE616" i="3"/>
  <c r="BE771" i="3"/>
  <c r="BE828" i="3"/>
  <c r="BE863" i="3"/>
  <c r="BE873" i="3"/>
  <c r="BE897" i="3"/>
  <c r="BE907" i="3"/>
  <c r="BE912" i="3"/>
  <c r="BE927" i="3"/>
  <c r="BE947" i="3"/>
  <c r="BE963" i="3"/>
  <c r="BE1029" i="3"/>
  <c r="BE1090" i="3"/>
  <c r="BE1113" i="3"/>
  <c r="BE1146" i="3"/>
  <c r="BE1159" i="3"/>
  <c r="BE1168" i="3"/>
  <c r="BE1205" i="3"/>
  <c r="BE1265" i="3"/>
  <c r="BE1342" i="3"/>
  <c r="BE1469" i="3"/>
  <c r="BE1472" i="3"/>
  <c r="E85" i="3"/>
  <c r="BE138" i="3"/>
  <c r="BE161" i="3"/>
  <c r="BE171" i="3"/>
  <c r="BE197" i="3"/>
  <c r="BE223" i="3"/>
  <c r="BE230" i="3"/>
  <c r="BE236" i="3"/>
  <c r="BE250" i="3"/>
  <c r="BE257" i="3"/>
  <c r="BE275" i="3"/>
  <c r="BE280" i="3"/>
  <c r="BE375" i="3"/>
  <c r="BE380" i="3"/>
  <c r="BE384" i="3"/>
  <c r="BE435" i="3"/>
  <c r="BE440" i="3"/>
  <c r="BE485" i="3"/>
  <c r="BE492" i="3"/>
  <c r="BE507" i="3"/>
  <c r="BE573" i="3"/>
  <c r="BE579" i="3"/>
  <c r="BE599" i="3"/>
  <c r="BE609" i="3"/>
  <c r="BE742" i="3"/>
  <c r="BE974" i="3"/>
  <c r="BE985" i="3"/>
  <c r="BE1060" i="3"/>
  <c r="BE1104" i="3"/>
  <c r="BE1121" i="3"/>
  <c r="BE1123" i="3"/>
  <c r="BE1139" i="3"/>
  <c r="BE1155" i="3"/>
  <c r="BE1161" i="3"/>
  <c r="BE1183" i="3"/>
  <c r="BE1216" i="3"/>
  <c r="BE1231" i="3"/>
  <c r="BE1332" i="3"/>
  <c r="BE1357" i="3"/>
  <c r="BE1381" i="3"/>
  <c r="BE1426" i="3"/>
  <c r="BE1445" i="3"/>
  <c r="BE1458" i="3"/>
  <c r="BE1544" i="3"/>
  <c r="BE1548" i="3"/>
  <c r="BE1579" i="3"/>
  <c r="BE1583" i="3"/>
  <c r="BE1592" i="3"/>
  <c r="BE1613" i="3"/>
  <c r="BE1661" i="3"/>
  <c r="BE1676" i="3"/>
  <c r="BE1700" i="3"/>
  <c r="BE1740" i="3"/>
  <c r="BE1777" i="3"/>
  <c r="BE1786" i="3"/>
  <c r="F92" i="3"/>
  <c r="BE157" i="3"/>
  <c r="BE176" i="3"/>
  <c r="BE262" i="3"/>
  <c r="BE289" i="3"/>
  <c r="BE345" i="3"/>
  <c r="BE352" i="3"/>
  <c r="BE449" i="3"/>
  <c r="BE463" i="3"/>
  <c r="BE529" i="3"/>
  <c r="BE562" i="3"/>
  <c r="BE564" i="3"/>
  <c r="BE569" i="3"/>
  <c r="BE590" i="3"/>
  <c r="BE624" i="3"/>
  <c r="BE629" i="3"/>
  <c r="BE663" i="3"/>
  <c r="BE688" i="3"/>
  <c r="BE721" i="3"/>
  <c r="BE738" i="3"/>
  <c r="BE835" i="3"/>
  <c r="BE838" i="3"/>
  <c r="BE856" i="3"/>
  <c r="BE942" i="3"/>
  <c r="BE952" i="3"/>
  <c r="BE996" i="3"/>
  <c r="BE1070" i="3"/>
  <c r="BE1085" i="3"/>
  <c r="BE1132" i="3"/>
  <c r="BE1144" i="3"/>
  <c r="BE1165" i="3"/>
  <c r="BE1194" i="3"/>
  <c r="BE1245" i="3"/>
  <c r="BE1260" i="3"/>
  <c r="BE1291" i="3"/>
  <c r="BE1295" i="3"/>
  <c r="BE1304" i="3"/>
  <c r="BE1309" i="3"/>
  <c r="BE1347" i="3"/>
  <c r="BE1372" i="3"/>
  <c r="BE1389" i="3"/>
  <c r="BE1417" i="3"/>
  <c r="BE1524" i="3"/>
  <c r="BE143" i="3"/>
  <c r="BE153" i="3"/>
  <c r="BE181" i="3"/>
  <c r="BE190" i="3"/>
  <c r="BE614" i="3"/>
  <c r="BE618" i="3"/>
  <c r="BE622" i="3"/>
  <c r="BE626" i="3"/>
  <c r="BE713" i="3"/>
  <c r="BE717" i="3"/>
  <c r="BE730" i="3"/>
  <c r="BE753" i="3"/>
  <c r="BE785" i="3"/>
  <c r="BE790" i="3"/>
  <c r="BE795" i="3"/>
  <c r="BE800" i="3"/>
  <c r="BE805" i="3"/>
  <c r="BE809" i="3"/>
  <c r="BE833" i="3"/>
  <c r="BE851" i="3"/>
  <c r="BE922" i="3"/>
  <c r="BE932" i="3"/>
  <c r="BE937" i="3"/>
  <c r="BE1099" i="3"/>
  <c r="BE1109" i="3"/>
  <c r="BE1127" i="3"/>
  <c r="BE1179" i="3"/>
  <c r="BE1220" i="3"/>
  <c r="BE1278" i="3"/>
  <c r="BE1314" i="3"/>
  <c r="BE1324" i="3"/>
  <c r="BE1359" i="3"/>
  <c r="BE1362" i="3"/>
  <c r="BE1407" i="3"/>
  <c r="BE1413" i="3"/>
  <c r="BE1441" i="3"/>
  <c r="BE1454" i="3"/>
  <c r="BE1539" i="3"/>
  <c r="BE1659" i="3"/>
  <c r="BE1668" i="3"/>
  <c r="BE1672" i="3"/>
  <c r="BE1720" i="3"/>
  <c r="BE1745" i="3"/>
  <c r="BE1748" i="3"/>
  <c r="BE1782" i="3"/>
  <c r="BE1791" i="3"/>
  <c r="BE141" i="2"/>
  <c r="BE172" i="2"/>
  <c r="BE203" i="2"/>
  <c r="BE223" i="2"/>
  <c r="BE232" i="2"/>
  <c r="BE244" i="2"/>
  <c r="BE276" i="2"/>
  <c r="BE281" i="2"/>
  <c r="F92" i="2"/>
  <c r="J125" i="2"/>
  <c r="BE131" i="2"/>
  <c r="BE158" i="2"/>
  <c r="BE208" i="2"/>
  <c r="BE237" i="2"/>
  <c r="BE295" i="2"/>
  <c r="BE320" i="2"/>
  <c r="BE334" i="2"/>
  <c r="BE338" i="2"/>
  <c r="J89" i="2"/>
  <c r="BE165" i="2"/>
  <c r="BE185" i="2"/>
  <c r="BE228" i="2"/>
  <c r="BE254" i="2"/>
  <c r="BE285" i="2"/>
  <c r="BE300" i="2"/>
  <c r="BE304" i="2"/>
  <c r="BE309" i="2"/>
  <c r="BE314" i="2"/>
  <c r="BE324" i="2"/>
  <c r="BE146" i="2"/>
  <c r="BE218" i="2"/>
  <c r="BE258" i="2"/>
  <c r="BE279" i="2"/>
  <c r="BE287" i="2"/>
  <c r="BE329" i="2"/>
  <c r="BE341" i="2"/>
  <c r="BE371" i="2"/>
  <c r="E85" i="2"/>
  <c r="BE151" i="2"/>
  <c r="BE167" i="2"/>
  <c r="BE213" i="2"/>
  <c r="BE249" i="2"/>
  <c r="BE291" i="2"/>
  <c r="F34" i="2"/>
  <c r="BA95" i="1" s="1"/>
  <c r="F36" i="3"/>
  <c r="BC96" i="1"/>
  <c r="F37" i="5"/>
  <c r="BD98" i="1" s="1"/>
  <c r="F35" i="6"/>
  <c r="BB99" i="1" s="1"/>
  <c r="F37" i="2"/>
  <c r="BD95" i="1" s="1"/>
  <c r="J34" i="3"/>
  <c r="AW96" i="1"/>
  <c r="F34" i="5"/>
  <c r="BA98" i="1" s="1"/>
  <c r="J34" i="6"/>
  <c r="AW99" i="1"/>
  <c r="F36" i="7"/>
  <c r="BC100" i="1" s="1"/>
  <c r="F35" i="2"/>
  <c r="BB95" i="1" s="1"/>
  <c r="F35" i="3"/>
  <c r="BB96" i="1" s="1"/>
  <c r="F36" i="5"/>
  <c r="BC98" i="1"/>
  <c r="J34" i="7"/>
  <c r="AW100" i="1" s="1"/>
  <c r="J34" i="2"/>
  <c r="AW95" i="1" s="1"/>
  <c r="F37" i="3"/>
  <c r="BD96" i="1" s="1"/>
  <c r="F35" i="5"/>
  <c r="BB98" i="1" s="1"/>
  <c r="F37" i="7"/>
  <c r="BD100" i="1" s="1"/>
  <c r="F36" i="2"/>
  <c r="BC95" i="1" s="1"/>
  <c r="F34" i="4"/>
  <c r="BA97" i="1" s="1"/>
  <c r="J34" i="4"/>
  <c r="AW97" i="1"/>
  <c r="F37" i="4"/>
  <c r="BD97" i="1" s="1"/>
  <c r="F36" i="4"/>
  <c r="BC97" i="1" s="1"/>
  <c r="F35" i="4"/>
  <c r="BB97" i="1" s="1"/>
  <c r="F34" i="6"/>
  <c r="BA99" i="1"/>
  <c r="F37" i="6"/>
  <c r="BD99" i="1" s="1"/>
  <c r="F36" i="6"/>
  <c r="BC99" i="1"/>
  <c r="F35" i="7"/>
  <c r="BB100" i="1" s="1"/>
  <c r="F34" i="3"/>
  <c r="BA96" i="1" s="1"/>
  <c r="J34" i="5"/>
  <c r="AW98" i="1" s="1"/>
  <c r="F34" i="7"/>
  <c r="BA100" i="1"/>
  <c r="BK129" i="2" l="1"/>
  <c r="T167" i="5"/>
  <c r="T135" i="5" s="1"/>
  <c r="R588" i="3"/>
  <c r="T136" i="3"/>
  <c r="R167" i="5"/>
  <c r="R135" i="5"/>
  <c r="P136" i="5"/>
  <c r="T588" i="3"/>
  <c r="R123" i="7"/>
  <c r="R122" i="7"/>
  <c r="P588" i="3"/>
  <c r="T123" i="7"/>
  <c r="T122" i="7" s="1"/>
  <c r="R128" i="2"/>
  <c r="BK136" i="3"/>
  <c r="J136" i="3" s="1"/>
  <c r="J97" i="3" s="1"/>
  <c r="P128" i="2"/>
  <c r="AU95" i="1" s="1"/>
  <c r="T123" i="6"/>
  <c r="T122" i="6" s="1"/>
  <c r="P136" i="3"/>
  <c r="P135" i="3" s="1"/>
  <c r="AU96" i="1" s="1"/>
  <c r="P123" i="7"/>
  <c r="P122" i="7"/>
  <c r="AU100" i="1"/>
  <c r="BK588" i="3"/>
  <c r="J588" i="3"/>
  <c r="J102" i="3"/>
  <c r="P123" i="6"/>
  <c r="P122" i="6"/>
  <c r="AU99" i="1" s="1"/>
  <c r="R136" i="3"/>
  <c r="R135" i="3" s="1"/>
  <c r="P167" i="5"/>
  <c r="T129" i="2"/>
  <c r="T128" i="2"/>
  <c r="BK302" i="2"/>
  <c r="J302" i="2" s="1"/>
  <c r="J102" i="2" s="1"/>
  <c r="BK123" i="6"/>
  <c r="J123" i="6" s="1"/>
  <c r="J97" i="6" s="1"/>
  <c r="BK136" i="5"/>
  <c r="BK135" i="5" s="1"/>
  <c r="J135" i="5" s="1"/>
  <c r="J96" i="5" s="1"/>
  <c r="J136" i="5"/>
  <c r="J97" i="5" s="1"/>
  <c r="BK123" i="7"/>
  <c r="J123" i="7" s="1"/>
  <c r="J97" i="7" s="1"/>
  <c r="J129" i="2"/>
  <c r="J97" i="2" s="1"/>
  <c r="J33" i="2"/>
  <c r="AV95" i="1" s="1"/>
  <c r="AT95" i="1" s="1"/>
  <c r="J30" i="4"/>
  <c r="AG97" i="1" s="1"/>
  <c r="F33" i="5"/>
  <c r="AZ98" i="1" s="1"/>
  <c r="BD94" i="1"/>
  <c r="W33" i="1" s="1"/>
  <c r="F33" i="4"/>
  <c r="AZ97" i="1"/>
  <c r="J33" i="6"/>
  <c r="AV99" i="1"/>
  <c r="AT99" i="1"/>
  <c r="J33" i="7"/>
  <c r="AV100" i="1" s="1"/>
  <c r="AT100" i="1" s="1"/>
  <c r="F33" i="7"/>
  <c r="AZ100" i="1" s="1"/>
  <c r="J33" i="3"/>
  <c r="AV96" i="1" s="1"/>
  <c r="AT96" i="1" s="1"/>
  <c r="F33" i="3"/>
  <c r="AZ96" i="1" s="1"/>
  <c r="F33" i="2"/>
  <c r="AZ95" i="1" s="1"/>
  <c r="J33" i="4"/>
  <c r="AV97" i="1" s="1"/>
  <c r="AT97" i="1" s="1"/>
  <c r="J33" i="5"/>
  <c r="AV98" i="1" s="1"/>
  <c r="AT98" i="1" s="1"/>
  <c r="F33" i="6"/>
  <c r="AZ99" i="1"/>
  <c r="BA94" i="1"/>
  <c r="AW94" i="1" s="1"/>
  <c r="AK30" i="1" s="1"/>
  <c r="BC94" i="1"/>
  <c r="AY94" i="1" s="1"/>
  <c r="BB94" i="1"/>
  <c r="AX94" i="1" s="1"/>
  <c r="T135" i="3" l="1"/>
  <c r="P135" i="5"/>
  <c r="AU98" i="1"/>
  <c r="BK128" i="2"/>
  <c r="J128" i="2" s="1"/>
  <c r="J30" i="2" s="1"/>
  <c r="AG95" i="1" s="1"/>
  <c r="BK135" i="3"/>
  <c r="J135" i="3" s="1"/>
  <c r="J96" i="3" s="1"/>
  <c r="BK122" i="7"/>
  <c r="J122" i="7" s="1"/>
  <c r="J30" i="7" s="1"/>
  <c r="AG100" i="1" s="1"/>
  <c r="BK122" i="6"/>
  <c r="J122" i="6" s="1"/>
  <c r="J96" i="6" s="1"/>
  <c r="AN97" i="1"/>
  <c r="J39" i="4"/>
  <c r="AU94" i="1"/>
  <c r="AZ94" i="1"/>
  <c r="W29" i="1" s="1"/>
  <c r="J30" i="5"/>
  <c r="AG98" i="1" s="1"/>
  <c r="AN98" i="1" s="1"/>
  <c r="W31" i="1"/>
  <c r="W32" i="1"/>
  <c r="W30" i="1"/>
  <c r="J39" i="7" l="1"/>
  <c r="J39" i="2"/>
  <c r="J96" i="2"/>
  <c r="J96" i="7"/>
  <c r="J39" i="5"/>
  <c r="AN95" i="1"/>
  <c r="AN100" i="1"/>
  <c r="J30" i="3"/>
  <c r="AG96" i="1" s="1"/>
  <c r="AN96" i="1" s="1"/>
  <c r="AV94" i="1"/>
  <c r="AK29" i="1" s="1"/>
  <c r="J30" i="6"/>
  <c r="AG99" i="1"/>
  <c r="J39" i="3" l="1"/>
  <c r="J39" i="6"/>
  <c r="AN99" i="1"/>
  <c r="AG94" i="1"/>
  <c r="AT94" i="1"/>
  <c r="AN94" i="1" l="1"/>
  <c r="AK26" i="1"/>
  <c r="AK35" i="1" l="1"/>
</calcChain>
</file>

<file path=xl/sharedStrings.xml><?xml version="1.0" encoding="utf-8"?>
<sst xmlns="http://schemas.openxmlformats.org/spreadsheetml/2006/main" count="25454" uniqueCount="2192">
  <si>
    <t>Export Komplet</t>
  </si>
  <si>
    <t/>
  </si>
  <si>
    <t>2.0</t>
  </si>
  <si>
    <t>ZAMOK</t>
  </si>
  <si>
    <t>False</t>
  </si>
  <si>
    <t>{d24c237b-55f9-4cf9-9e44-c07ff6507b0b}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</si>
  <si>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</si>
  <si>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</si>
  <si>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</si>
  <si>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</si>
  <si>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</si>
  <si>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</si>
  <si>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</t>
  </si>
  <si>
    <t>Kód:</t>
  </si>
  <si>
    <t>29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</si>
  <si>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</si>
  <si>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</si>
  <si>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Změna užívání se stavebními úpravami prostor - Kollárova ulice</t>
  </si>
  <si>
    <t>KSO:</t>
  </si>
  <si>
    <t>CC-CZ:</t>
  </si>
  <si>
    <t>Místo:</t>
  </si>
  <si>
    <t>ul. Kollárova 1239/19</t>
  </si>
  <si>
    <t>Datum:</t>
  </si>
  <si>
    <t>12. 4. 2024</t>
  </si>
  <si>
    <t>Zadavatel:</t>
  </si>
  <si>
    <t>IČ:</t>
  </si>
  <si>
    <t>49777513</t>
  </si>
  <si>
    <t>Západočeská univerzita v Plzni, Univerzitní 2732/8</t>
  </si>
  <si>
    <t>DIČ:</t>
  </si>
  <si>
    <t>CZ49777513</t>
  </si>
  <si>
    <t>Uchazeč:</t>
  </si>
  <si>
    <t>Vyplň údaj</t>
  </si>
  <si>
    <t>Projektant:</t>
  </si>
  <si>
    <t>01947664</t>
  </si>
  <si>
    <t>Arterias s.r.o.</t>
  </si>
  <si>
    <t>CZ01947664</t>
  </si>
  <si>
    <t>Zpracovatel:</t>
  </si>
  <si>
    <t xml:space="preserve">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</si>
  <si>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</si>
  <si>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</si>
  <si>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</si>
  <si>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</si>
  <si>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</si>
  <si>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</si>
  <si>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</si>
  <si>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</si>
  <si>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</si>
  <si>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</si>
  <si>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</si>
  <si>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</si>
  <si>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</si>
  <si>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</si>
  <si>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</si>
  <si>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</si>
  <si>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</si>
  <si>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</si>
  <si>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</si>
  <si>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</si>
  <si>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</si>
  <si>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</si>
  <si>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</si>
  <si>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</si>
  <si>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</si>
  <si>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</si>
  <si>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</si>
  <si>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</si>
  <si>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</si>
  <si>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</si>
  <si>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</si>
  <si>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</si>
  <si>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</si>
  <si>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</si>
  <si>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</si>
  <si>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</si>
  <si>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</si>
  <si>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</si>
  <si>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</si>
  <si>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</si>
  <si>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</si>
  <si>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</si>
  <si>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###NOIMPORT###</t>
  </si>
  <si>
    <t>IMPORT</t>
  </si>
  <si>
    <t>{00000000-0000-0000-0000-000000000000}</t>
  </si>
  <si>
    <t>/</t>
  </si>
  <si>
    <t>D.1.</t>
  </si>
  <si>
    <t>Bourací práce</t>
  </si>
  <si>
    <t>STA</t>
  </si>
  <si>
    <t>1</t>
  </si>
  <si>
    <t>{aaefc385-63e6-4151-bad4-013111dbfb48}</t>
  </si>
  <si>
    <t>2</t>
  </si>
  <si>
    <t>D.2.</t>
  </si>
  <si>
    <t>Architektonické a stavební řešení</t>
  </si>
  <si>
    <t>{ac365e67-bd1d-48eb-b5f2-68ddf65ccac1}</t>
  </si>
  <si>
    <t>D.3.</t>
  </si>
  <si>
    <t>Elektroinstalace</t>
  </si>
  <si>
    <t>{06812d2a-23b9-43e1-9067-aeea284576bd}</t>
  </si>
  <si>
    <t>D.4.</t>
  </si>
  <si>
    <t>Zdravotní instalace, vytápění a vzduchotechnika</t>
  </si>
  <si>
    <t>{5edebe2b-862d-4dbd-9968-765503323310}</t>
  </si>
  <si>
    <t>D.5.</t>
  </si>
  <si>
    <t>Slaboproud</t>
  </si>
  <si>
    <t>{26503543-b424-43d2-9b3a-bb4e71744be6}</t>
  </si>
  <si>
    <t>D.6.</t>
  </si>
  <si>
    <t>Vedlejší a ostatní a náklady</t>
  </si>
  <si>
    <t>{43d67a19-ac52-4641-b3bb-7b078d7c546a}</t>
  </si>
  <si>
    <t>KRYCÍ LIST SOUPISU PRACÍ</t>
  </si>
  <si>
    <t>Objekt:</t>
  </si>
  <si>
    <t>D.1. - Bourací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</si>
  <si>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</si>
  <si>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</si>
  <si>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</si>
  <si>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</si>
  <si>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</si>
  <si>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</si>
  <si>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</si>
  <si>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</si>
  <si>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</si>
  <si>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</si>
  <si>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</si>
  <si>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</si>
  <si>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</si>
  <si>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</si>
  <si>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</si>
  <si>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781 - Dokončovací práce - obklady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</si>
  <si>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</si>
  <si>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</si>
  <si>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</si>
  <si>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</si>
  <si>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</si>
  <si>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</si>
  <si>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</si>
  <si>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</si>
  <si>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</si>
  <si>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</si>
  <si>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</si>
  <si>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</si>
  <si>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</si>
  <si>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</si>
  <si>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</si>
  <si>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</si>
  <si>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</si>
  <si>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</si>
  <si>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</si>
  <si>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</si>
  <si>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619996145</t>
  </si>
  <si>
    <t>Ochrana stavebních konstrukcí a samostatných prvků včetně pozdějšího odstranění obalením geotextilií samostatných konstrukcí a prvků</t>
  </si>
  <si>
    <t>m2</t>
  </si>
  <si>
    <t>CS ÚRS 2024 01</t>
  </si>
  <si>
    <t>4</t>
  </si>
  <si>
    <t>PP</t>
  </si>
  <si>
    <t>VV</t>
  </si>
  <si>
    <t>"stávající okna"</t>
  </si>
  <si>
    <t>1,85*2,54*8</t>
  </si>
  <si>
    <t>0,55*2</t>
  </si>
  <si>
    <t>1,18*2,04*5</t>
  </si>
  <si>
    <t>"podlahy vstup"</t>
  </si>
  <si>
    <t>50</t>
  </si>
  <si>
    <t>Součet</t>
  </si>
  <si>
    <t>9</t>
  </si>
  <si>
    <t>Ostatní konstrukce a práce, bourání</t>
  </si>
  <si>
    <t>949101112</t>
  </si>
  <si>
    <t>Lešení pomocné pracovní pro objekty pozemních staveb pro zatížení do 150 kg/m2, o výšce lešeňové podlahy přes 1,9 do 3,5 m</t>
  </si>
  <si>
    <t>"pomocné lešení - bourací práce"</t>
  </si>
  <si>
    <t>350,46</t>
  </si>
  <si>
    <t>3</t>
  </si>
  <si>
    <t>952902121</t>
  </si>
  <si>
    <t>Čištění budov při provádění oprav a udržovacích prací podlah drsných nebo chodníků zametením</t>
  </si>
  <si>
    <t>"úklid při bouracách prací"</t>
  </si>
  <si>
    <t>962031132</t>
  </si>
  <si>
    <t>Bourání příček nebo přizdívek z cihel pálených plných nebo dutých, tl. do 100 mm</t>
  </si>
  <si>
    <t>8</t>
  </si>
  <si>
    <t>2,1*3,8</t>
  </si>
  <si>
    <t>1*3,85</t>
  </si>
  <si>
    <t>"předstěna - zázemí kuchyně"</t>
  </si>
  <si>
    <t>1,95*(4,5+0,5)</t>
  </si>
  <si>
    <t>5</t>
  </si>
  <si>
    <t>962031133</t>
  </si>
  <si>
    <t>Bourání příček nebo přizdívek z cihel pálených plných nebo dutých, tl. přes 100 do 150 mm</t>
  </si>
  <si>
    <t>10</t>
  </si>
  <si>
    <t>"vybourání příček"</t>
  </si>
  <si>
    <t>3,885*(4+2,2+1,8+1,4)</t>
  </si>
  <si>
    <t>3,95*(3,3+4+2,9)</t>
  </si>
  <si>
    <t>3,721*(1,6+1)</t>
  </si>
  <si>
    <t>962032241</t>
  </si>
  <si>
    <t>Bourání zdiva nadzákladového z cihel pálených plných nebo lícových nebo vápenopískových, na maltu cementovou, objemu přes 1 m3</t>
  </si>
  <si>
    <t>m3</t>
  </si>
  <si>
    <t>7</t>
  </si>
  <si>
    <t>962081141</t>
  </si>
  <si>
    <t>Bourání příček nebo přizdívek ze skleněných tvárnic, tl. přes 100 do 150 mm</t>
  </si>
  <si>
    <t>14</t>
  </si>
  <si>
    <t>"zázemí perslonál"</t>
  </si>
  <si>
    <t>1,9*2</t>
  </si>
  <si>
    <t>965042141</t>
  </si>
  <si>
    <t>Bourání mazanin betonových nebo z litého asfaltu tl. do 100 mm, plochy přes 4 m2</t>
  </si>
  <si>
    <t>16</t>
  </si>
  <si>
    <t>"vybourání mazazniny - kuchyně + zázemí kuchyně + části chodby"</t>
  </si>
  <si>
    <t>(109,97*0,09)*2</t>
  </si>
  <si>
    <t>(43,72*0,09)*2</t>
  </si>
  <si>
    <t>(2,99*0,09)*2</t>
  </si>
  <si>
    <t>(5,31*0,09)*2</t>
  </si>
  <si>
    <t>"části podlah - viz výkres bouracích prací"</t>
  </si>
  <si>
    <t>0,94*0,09</t>
  </si>
  <si>
    <t>0,71*0,09</t>
  </si>
  <si>
    <t>1,34*0,09</t>
  </si>
  <si>
    <t>0,25*4*0,09</t>
  </si>
  <si>
    <t>965081223</t>
  </si>
  <si>
    <t>Bourání podlah z dlaždic bez podkladního lože nebo mazaniny, s jakoukoliv výplní spár keramických nebo xylolitových tl. přes 10 mm plochy přes 1 m2</t>
  </si>
  <si>
    <t>18</t>
  </si>
  <si>
    <t>"vybourání stávajících nášlapných vrstev"</t>
  </si>
  <si>
    <t>"kancelář1"12,82</t>
  </si>
  <si>
    <t>"kancelář2"12,92</t>
  </si>
  <si>
    <t>"chodba"23,34</t>
  </si>
  <si>
    <t>"sklad"27,56</t>
  </si>
  <si>
    <t>"zázemí personál"14,92+3,78+1,59+1,34+1,22</t>
  </si>
  <si>
    <t>"kuchyně"109,97*2</t>
  </si>
  <si>
    <t>"chodba"51,5</t>
  </si>
  <si>
    <t>"zázemí kuchyně"43,72*2</t>
  </si>
  <si>
    <t>"chodba"8,08</t>
  </si>
  <si>
    <t>"sklad"11,04</t>
  </si>
  <si>
    <t>"zázemí personál"7,61+1,2+0,94</t>
  </si>
  <si>
    <t>"u schodů"8,92</t>
  </si>
  <si>
    <t>"bezba.záchod"5</t>
  </si>
  <si>
    <t>"chodba-část"2,99*2</t>
  </si>
  <si>
    <t>968062246</t>
  </si>
  <si>
    <t>Vybourání dřevěných rámů oken s křídly, dveřních zárubní, vrat, stěn, ostění nebo obkladů rámů oken s křídly jednoduchých, plochy do 4 m2</t>
  </si>
  <si>
    <t>20</t>
  </si>
  <si>
    <t xml:space="preserve">"okno - zázemí persnonál" </t>
  </si>
  <si>
    <t>1,48*2,375</t>
  </si>
  <si>
    <t>11</t>
  </si>
  <si>
    <t>971033451</t>
  </si>
  <si>
    <t>Vybourání otvorů ve zdivu základovém nebo nadzákladovém z cihel, tvárnic, příčkovek z cihel pálených na maltu vápennou nebo vápenocementovou plochy do 0,25 m2, tl. do 450 mm</t>
  </si>
  <si>
    <t>kus</t>
  </si>
  <si>
    <t>22</t>
  </si>
  <si>
    <t>"prostup VZT 420x500mm"</t>
  </si>
  <si>
    <t>971033531</t>
  </si>
  <si>
    <t>Vybourání otvorů ve zdivu základovém nebo nadzákladovém z cihel, tvárnic, příčkovek z cihel pálených na maltu vápennou nebo vápenocementovou plochy do 1 m2, tl. do 150 mm</t>
  </si>
  <si>
    <t>24</t>
  </si>
  <si>
    <t>"rozvaděč"</t>
  </si>
  <si>
    <t>13</t>
  </si>
  <si>
    <t>971033631</t>
  </si>
  <si>
    <t>Vybourání otvorů ve zdivu základovém nebo nadzákladovém z cihel, tvárnic, příčkovek z cihel pálených na maltu vápennou nebo vápenocementovou plochy do 4 m2, tl. do 150 mm</t>
  </si>
  <si>
    <t>26</t>
  </si>
  <si>
    <t>"dveře - zázemí personál x chodba"</t>
  </si>
  <si>
    <t>0,8*2</t>
  </si>
  <si>
    <t>971033651</t>
  </si>
  <si>
    <t>Vybourání otvorů ve zdivu základovém nebo nadzákladovém z cihel, tvárnic, příčkovek z cihel pálených na maltu vápennou nebo vápenocementovou plochy do 4 m2, tl. do 600 mm</t>
  </si>
  <si>
    <t>28</t>
  </si>
  <si>
    <t>"průchod - zázemí personál a chodba"</t>
  </si>
  <si>
    <t>1*2*0,424</t>
  </si>
  <si>
    <t>15</t>
  </si>
  <si>
    <t>972054341</t>
  </si>
  <si>
    <t>Vybourání otvorů ve stropech nebo klenbách železobetonových bez odstranění podlahy a násypu, plochy do 0,25 m2, tl. do 150 mm</t>
  </si>
  <si>
    <t>30</t>
  </si>
  <si>
    <t>974031155</t>
  </si>
  <si>
    <t>Vysekání rýh ve zdivu cihelném na maltu vápennou nebo vápenocementovou do hl. 100 mm a šířky do 200 mm</t>
  </si>
  <si>
    <t>m</t>
  </si>
  <si>
    <t>32</t>
  </si>
  <si>
    <t>"ZTI"</t>
  </si>
  <si>
    <t>2,5+2,5+2+2,5+3+1+2+3+4+3+3+2+2+2+4+2</t>
  </si>
  <si>
    <t>17</t>
  </si>
  <si>
    <t>974031664</t>
  </si>
  <si>
    <t>Vysekání rýh ve zdivu cihelném na maltu vápennou nebo vápenocementovou pro vtahování nosníků do zdí, před vybouráním otvoru do hl. 150 mm, při v. nosníku do 150 mm</t>
  </si>
  <si>
    <t>34</t>
  </si>
  <si>
    <t>"nosník zázemí persnoál 2"</t>
  </si>
  <si>
    <t>1*2</t>
  </si>
  <si>
    <t>"nosník sklad"</t>
  </si>
  <si>
    <t>974031666</t>
  </si>
  <si>
    <t>Vysekání rýh ve zdivu cihelném na maltu vápennou nebo vápenocementovou pro vtahování nosníků do zdí, před vybouráním otvoru do hl. 150 mm, při v. nosníku do 250 mm</t>
  </si>
  <si>
    <t>36</t>
  </si>
  <si>
    <t>"nosník zázemí personál"</t>
  </si>
  <si>
    <t>1,55*3</t>
  </si>
  <si>
    <t>19</t>
  </si>
  <si>
    <t>974042554</t>
  </si>
  <si>
    <t>Vysekání rýh v betonové nebo jiné monolitické dlažbě s betonovým podkladem do hl. 100 mm a šířky do 150 mm</t>
  </si>
  <si>
    <t>38</t>
  </si>
  <si>
    <t>6+2+3+1+4+1+1+2+3</t>
  </si>
  <si>
    <t>977151123</t>
  </si>
  <si>
    <t>Jádrové vrty diamantovými korunkami do stavebních materiálů (železobetonu, betonu, cihel, obkladů, dlažeb, kamene) průměru přes 130 do 150 mm</t>
  </si>
  <si>
    <t>40</t>
  </si>
  <si>
    <t>0,5+0,8+0,7*2</t>
  </si>
  <si>
    <t>978011191</t>
  </si>
  <si>
    <t>Otlučení vápenných nebo vápenocementových omítek vnitřních ploch stropů, v rozsahu přes 50 do 100 %</t>
  </si>
  <si>
    <t>42</t>
  </si>
  <si>
    <t>"kuchyně"109,97</t>
  </si>
  <si>
    <t>"zázemí kuchyně"43,72</t>
  </si>
  <si>
    <t>"chodba-část"2,99</t>
  </si>
  <si>
    <t>978013191</t>
  </si>
  <si>
    <t>Otlučení vápenných nebo vápenocementových omítek vnitřních ploch stěn s vyškrabáním spar, s očištěním zdiva, v rozsahu přes 50 do 100 %</t>
  </si>
  <si>
    <t>44</t>
  </si>
  <si>
    <t>997</t>
  </si>
  <si>
    <t>Přesun sutě</t>
  </si>
  <si>
    <t>23</t>
  </si>
  <si>
    <t>997013211</t>
  </si>
  <si>
    <t>Vnitrostaveništní doprava suti a vybouraných hmot vodorovně do 50 m s naložením ručně pro budovy a haly výšky do 6 m</t>
  </si>
  <si>
    <t>t</t>
  </si>
  <si>
    <t>46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</si>
  <si>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</si>
  <si>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</si>
  <si>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48</t>
  </si>
  <si>
    <t>218,05435*2</t>
  </si>
  <si>
    <t>25</t>
  </si>
  <si>
    <t>997013501</t>
  </si>
  <si>
    <t>Odvoz suti a vybouraných hmot na skládku nebo meziskládku se složením, na vzdálenost do 1 km</t>
  </si>
  <si>
    <t>997013509</t>
  </si>
  <si>
    <t>Odvoz suti a vybouraných hmot na skládku nebo meziskládku se složením, na vzdálenost Příplatek k ceně za každý další započatý 1 km přes 1 km</t>
  </si>
  <si>
    <t>52</t>
  </si>
  <si>
    <t>218,05435*15</t>
  </si>
  <si>
    <t>27</t>
  </si>
  <si>
    <t>997013601</t>
  </si>
  <si>
    <t>Poplatek za uložení stavebního odpadu na skládce (skládkovné) z prostého betonu zatříděného do Katalogu odpadů pod kódem 17 01 01</t>
  </si>
  <si>
    <t>54</t>
  </si>
  <si>
    <t>65,697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</si>
  <si>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</si>
  <si>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</si>
  <si>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56</t>
  </si>
  <si>
    <t>152,35735</t>
  </si>
  <si>
    <t>998</t>
  </si>
  <si>
    <t>Přesun hmot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</si>
  <si>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</si>
  <si>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</si>
  <si>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58</t>
  </si>
  <si>
    <t>PSV</t>
  </si>
  <si>
    <t>Práce a dodávky PSV</t>
  </si>
  <si>
    <t>721</t>
  </si>
  <si>
    <t>Zdravotechnika - vnitřní kanalizace</t>
  </si>
  <si>
    <t>7212108R</t>
  </si>
  <si>
    <t>Demontáž kanálů vč. mříže, odvozu a likvidace</t>
  </si>
  <si>
    <t>60</t>
  </si>
  <si>
    <t>763</t>
  </si>
  <si>
    <t>Konstrukce suché výstavby</t>
  </si>
  <si>
    <t>31</t>
  </si>
  <si>
    <t>763111812</t>
  </si>
  <si>
    <t>Demontáž příček ze sádrokartonových desek s nosnou konstrukcí z ocelových profilů jednoduchých, opláštění dvojité</t>
  </si>
  <si>
    <t>62</t>
  </si>
  <si>
    <t>"SDK příčky - kanceláře"</t>
  </si>
  <si>
    <t>3,85*(6,2+4)</t>
  </si>
  <si>
    <t>763131831</t>
  </si>
  <si>
    <t>Demontáž podhledu nebo samostatného požárního předělu ze sádrokartonových desek s nosnou konstrukcí jednovrstvou z ocelových profilů, opláštění jednoduché</t>
  </si>
  <si>
    <t>64</t>
  </si>
  <si>
    <t>"demontáž SDK podhledu chodba"</t>
  </si>
  <si>
    <t>8,08</t>
  </si>
  <si>
    <t>766</t>
  </si>
  <si>
    <t>Konstrukce truhlářské</t>
  </si>
  <si>
    <t>33</t>
  </si>
  <si>
    <t>766691914</t>
  </si>
  <si>
    <t>Ostatní práce vyvěšení nebo zavěšení křídel dřevěných dveřních, plochy do 2 m2</t>
  </si>
  <si>
    <t>66</t>
  </si>
  <si>
    <t>766691915</t>
  </si>
  <si>
    <t>Ostatní práce vyvěšení nebo zavěšení křídel dřevěných dveřních, plochy přes 2 m2</t>
  </si>
  <si>
    <t>68</t>
  </si>
  <si>
    <t>767</t>
  </si>
  <si>
    <t>Konstrukce zámečnické</t>
  </si>
  <si>
    <t>35</t>
  </si>
  <si>
    <t>767641800</t>
  </si>
  <si>
    <t>Demontáž dveřních zárubní odřezáním od upevnění, plochy dveří do 2,5 m2</t>
  </si>
  <si>
    <t>70</t>
  </si>
  <si>
    <t xml:space="preserve">"demontáž ocelových zárubní" </t>
  </si>
  <si>
    <t>76799670R</t>
  </si>
  <si>
    <t>Demontáž atypických zámečnických konstrukcí řezáním - část ocelové konstrukce v kuchyni vč. odvozu a likvidace</t>
  </si>
  <si>
    <t>kpl</t>
  </si>
  <si>
    <t>72</t>
  </si>
  <si>
    <t>37</t>
  </si>
  <si>
    <t>pol.1</t>
  </si>
  <si>
    <t>Odpojení výtahu</t>
  </si>
  <si>
    <t>74</t>
  </si>
  <si>
    <t>781</t>
  </si>
  <si>
    <t>Dokončovací práce - obklady</t>
  </si>
  <si>
    <t>781471810</t>
  </si>
  <si>
    <t>Demontáž obkladů z dlaždic keramických kladených do malty</t>
  </si>
  <si>
    <t>76</t>
  </si>
  <si>
    <t xml:space="preserve">"demontáž obkladů" </t>
  </si>
  <si>
    <t>"kancelář2"</t>
  </si>
  <si>
    <t>1,5*1</t>
  </si>
  <si>
    <t>1,5*(4,8+0,8)</t>
  </si>
  <si>
    <t>"sklad"</t>
  </si>
  <si>
    <t>1,7*(4,543+3,68+4,543+3,44+0,6*2)</t>
  </si>
  <si>
    <t xml:space="preserve">"zázemí personál" </t>
  </si>
  <si>
    <t>1,7*(0,9*2+2,182+2+2+1,162+1,39+1,453+2,145+1,39)</t>
  </si>
  <si>
    <t>1*(0,9*2+1,5*2)</t>
  </si>
  <si>
    <t>2,1*(1,4*2+0,994*2)</t>
  </si>
  <si>
    <t>1,4*(1,373*2+0,885*2)</t>
  </si>
  <si>
    <t>"kuchyně"</t>
  </si>
  <si>
    <t>2,1*(8,031+13,41*2+4,46+2+0,5*2)</t>
  </si>
  <si>
    <t>2,1*(0,86*6)</t>
  </si>
  <si>
    <t>-1,4*1,85*4</t>
  </si>
  <si>
    <t>0,6*1,4*8</t>
  </si>
  <si>
    <t>"zázemí kuchyně"</t>
  </si>
  <si>
    <t>2,1*(4,5+0,5+6,133+3,92*2+3)</t>
  </si>
  <si>
    <t>"chodba"</t>
  </si>
  <si>
    <t>2*(5,442+4,6+3,6*2+0,6+1,613+1,35+1,631+0,527+1,02+1,2+1,5+2+4,7+3,6+2)</t>
  </si>
  <si>
    <t>"bezba. WC"</t>
  </si>
  <si>
    <t>1,4*(2,066*2+1,94*2)</t>
  </si>
  <si>
    <t>-1,4*0,9</t>
  </si>
  <si>
    <t>"zázemí personál"</t>
  </si>
  <si>
    <t>1,4*(0,95+1,4+1+1)</t>
  </si>
  <si>
    <t>1,97*(0,65+0,983)</t>
  </si>
  <si>
    <t>HZS</t>
  </si>
  <si>
    <t>Hodinové zúčtovací sazby</t>
  </si>
  <si>
    <t>39</t>
  </si>
  <si>
    <t>HZS1291</t>
  </si>
  <si>
    <t>Hodinové zúčtovací sazby profesí HSV zemní a pomocné práce pomocný stavební dělník</t>
  </si>
  <si>
    <t>hod</t>
  </si>
  <si>
    <t>262144</t>
  </si>
  <si>
    <t>78</t>
  </si>
  <si>
    <t>"nespecifikované práce a jiné"</t>
  </si>
  <si>
    <t>219</t>
  </si>
  <si>
    <t>D.2. - Architektonické a stavební řešení</t>
  </si>
  <si>
    <t xml:space="preserve">    3 - Svislé a kompletní konstrukce</t>
  </si>
  <si>
    <t xml:space="preserve">    713 - Izolace tepelné</t>
  </si>
  <si>
    <t xml:space="preserve">    725 - Zdravotechnika - zařizovací předměty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</si>
  <si>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</si>
  <si>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</si>
  <si>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</si>
  <si>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</si>
  <si>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</si>
  <si>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</si>
  <si>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Svislé a kompletní konstrukce</t>
  </si>
  <si>
    <t>310238211</t>
  </si>
  <si>
    <t>Zazdívka otvorů ve zdivu nadzákladovém cihlami pálenými plochy přes 0,25 m2 do 1 m2 na maltu vápenocementovou</t>
  </si>
  <si>
    <t>"ostatní nespecifikované zazdívky a přizdívky"</t>
  </si>
  <si>
    <t>3,5</t>
  </si>
  <si>
    <t>310239211</t>
  </si>
  <si>
    <t>Zazdívka otvorů ve zdivu nadzákladovém cihlami pálenými plochy přes 1 m2 do 4 m2 na maltu vápenocementovou</t>
  </si>
  <si>
    <t>"zazdívka okna - 1.07"</t>
  </si>
  <si>
    <t>1,5*2,4*0,7</t>
  </si>
  <si>
    <t>310271021</t>
  </si>
  <si>
    <t>Zazdívka otvorů ve zdivu nadzákladovém pórobetonovými tvárnicemi plochy do 1 m2, tl. zdiva 250 mm, pevnost tvárnic do P2</t>
  </si>
  <si>
    <t>"VZT průduchy"</t>
  </si>
  <si>
    <t>0,32*0,5*2</t>
  </si>
  <si>
    <t>317142422</t>
  </si>
  <si>
    <t>Překlady nenosné z pórobetonu osazené do tenkého maltového lože, výšky do 250 mm, šířky překladu 100 mm, délky překladu přes 1000 do 1250 mm</t>
  </si>
  <si>
    <t>317142442</t>
  </si>
  <si>
    <t>Překlady nenosné z pórobetonu osazené do tenkého maltového lože, výšky do 250 mm, šířky překladu 150 mm, délky překladu přes 1000 do 1250 mm</t>
  </si>
  <si>
    <t>317234410</t>
  </si>
  <si>
    <t>Vyzdívka mezi nosníky cihlami pálenými na maltu cementovou</t>
  </si>
  <si>
    <t>"1.11, 1.01"</t>
  </si>
  <si>
    <t>0,45*1,5*0,18</t>
  </si>
  <si>
    <t>317944321</t>
  </si>
  <si>
    <t>Válcované nosníky dodatečně osazované do připravených otvorů bez zazdění hlav do č. 12</t>
  </si>
  <si>
    <t>"dodatečně vybourané otvory - WC muži, ženy"</t>
  </si>
  <si>
    <t>4*1,1*0,006</t>
  </si>
  <si>
    <t>317944323</t>
  </si>
  <si>
    <t>Válcované nosníky dodatečně osazované do připravených otvorů bez zazdění hlav č. 14 až 22</t>
  </si>
  <si>
    <t>"průchod - 1.01, 1.11"</t>
  </si>
  <si>
    <t>3*1,5*0,025</t>
  </si>
  <si>
    <t>340271025</t>
  </si>
  <si>
    <t>Zazdívka otvorů v příčkách nebo stěnách pórobetonovými tvárnicemi plochy přes 1 m2 do 4 m2, objemová hmotnost 500 kg/m3, tloušťka příčky 100 mm</t>
  </si>
  <si>
    <t>"zazdívka dveří 1.08,1.09"</t>
  </si>
  <si>
    <t>340271041</t>
  </si>
  <si>
    <t>Zazdívka otvorů v příčkách nebo stěnách pórobetonovými tvárnicemi plochy přes 0,25 m2 do 1 m2, objemová hmotnost 500 kg/m3, tloušťka příčky 150 mm</t>
  </si>
  <si>
    <t>"zazdívka rozvaděč"</t>
  </si>
  <si>
    <t>"zazdívka dveře - 1.10, 1.05"</t>
  </si>
  <si>
    <t>1,25*2-0,9*1,97</t>
  </si>
  <si>
    <t>"zazdívka otvorů - 1.02, 1.05"</t>
  </si>
  <si>
    <t>1,075*1,9*2</t>
  </si>
  <si>
    <t>340271045</t>
  </si>
  <si>
    <t>Zazdívka otvorů v příčkách nebo stěnách pórobetonovými tvárnicemi plochy přes 1 m2 do 4 m2, objemová hmotnost 500 kg/m3, tloušťka příčky 150 mm</t>
  </si>
  <si>
    <t>"1.10, chodba"</t>
  </si>
  <si>
    <t>2*1,88</t>
  </si>
  <si>
    <t>"zazdívka otvoru - sprchy 1.02"</t>
  </si>
  <si>
    <t>3,85*0,9</t>
  </si>
  <si>
    <t>342272225</t>
  </si>
  <si>
    <t>Příčky z pórobetonových tvárnic hladkých na tenké maltové lože objemová hmotnost do 500 kg/m3, tloušťka příčky 100 mm</t>
  </si>
  <si>
    <t>"1.02 - sprchy"</t>
  </si>
  <si>
    <t>3,88*(2,1+2,9)</t>
  </si>
  <si>
    <t>-0,8*2</t>
  </si>
  <si>
    <t>Mezisoučet</t>
  </si>
  <si>
    <t>"1.05 - umyvadlo"</t>
  </si>
  <si>
    <t>0,9*3,85</t>
  </si>
  <si>
    <t>"1.03 - sprchy"</t>
  </si>
  <si>
    <t>3,95*(3,2+2,2+2,9+5,5+0,9)</t>
  </si>
  <si>
    <t>"1.07 - WC"</t>
  </si>
  <si>
    <t>3,75*(1,8+0,45)</t>
  </si>
  <si>
    <t>"1.09 - chodba"</t>
  </si>
  <si>
    <t>3,75*1,45</t>
  </si>
  <si>
    <t>-0,9*1,97</t>
  </si>
  <si>
    <t>"1.08 - WC"</t>
  </si>
  <si>
    <t>3,75*(0,85+0,7)</t>
  </si>
  <si>
    <t>2,25*1,075</t>
  </si>
  <si>
    <t>342291121</t>
  </si>
  <si>
    <t>Ukotvení příček plochými kotvami, do konstrukce cihelné</t>
  </si>
  <si>
    <t>"ukotvení příček ke stávajícím stěnám"</t>
  </si>
  <si>
    <t>3,85*12</t>
  </si>
  <si>
    <t>"přizdívek"</t>
  </si>
  <si>
    <t>2*2+2*2+1,9*4+2,25*2+3,85*2</t>
  </si>
  <si>
    <t>346244381</t>
  </si>
  <si>
    <t>Plentování ocelových válcovaných nosníků jednostranné cihlami na maltu, výška stojiny do 200 mm</t>
  </si>
  <si>
    <t>"plentování"</t>
  </si>
  <si>
    <t>1,1*0,1*4</t>
  </si>
  <si>
    <t>1,5*0,18*2</t>
  </si>
  <si>
    <t>346272216</t>
  </si>
  <si>
    <t>Přizdívky z pórobetonových tvárnic objemová hmotnost do 500 kg/m3, na tenké maltové lože, tloušťka přizdívky 50 mm</t>
  </si>
  <si>
    <t>"dveře - 1.11"</t>
  </si>
  <si>
    <t>3,85*2-0,9*1,97</t>
  </si>
  <si>
    <t>"ochrana potrubí - stoupačky""</t>
  </si>
  <si>
    <t>"1.11"</t>
  </si>
  <si>
    <t>3,85*(0,6+0,3+0,2+0,3+0,5)</t>
  </si>
  <si>
    <t>"WC ženy"</t>
  </si>
  <si>
    <t>3,75*(0,4+0,45)</t>
  </si>
  <si>
    <t>"1.05"</t>
  </si>
  <si>
    <t>3,85*(0,25*2+0,4)</t>
  </si>
  <si>
    <t>"1.04"</t>
  </si>
  <si>
    <t>4,1*(0,35+0,4)</t>
  </si>
  <si>
    <t>346272236</t>
  </si>
  <si>
    <t>Přizdívky z pórobetonových tvárnic objemová hmotnost do 500 kg/m3, na tenké maltové lože, tloušťka přizdívky 100 mm</t>
  </si>
  <si>
    <t>"provozní výtah"</t>
  </si>
  <si>
    <t>3,85*1,55-0,9*1,97</t>
  </si>
  <si>
    <t>"konec chodby 1.01"</t>
  </si>
  <si>
    <t>1,605*3,85</t>
  </si>
  <si>
    <t>346272256</t>
  </si>
  <si>
    <t>Přizdívky z pórobetonových tvárnic objemová hmotnost do 500 kg/m3, na tenké maltové lože, tloušťka přizdívky 150 mm</t>
  </si>
  <si>
    <t>"přizdívka chodba 1.01"</t>
  </si>
  <si>
    <t>1,335*2,25</t>
  </si>
  <si>
    <t>346272266</t>
  </si>
  <si>
    <t>Přizdívky z pórobetonových tvárnic objemová hmotnost do 500 kg/m3, na tenké maltové lože, tloušťka přizdívky 200 mm</t>
  </si>
  <si>
    <t>"geberity"</t>
  </si>
  <si>
    <t>1,8*1,5</t>
  </si>
  <si>
    <t>1*1,5</t>
  </si>
  <si>
    <t>1,45*1,5</t>
  </si>
  <si>
    <t>611131121</t>
  </si>
  <si>
    <t>Podkladní a spojovací vrstva vnitřních omítaných ploch penetrace disperzní nanášená ručně stropů</t>
  </si>
  <si>
    <t>"schody"</t>
  </si>
  <si>
    <t>7,85</t>
  </si>
  <si>
    <t>611321111</t>
  </si>
  <si>
    <t>Omítka vápenocementová vnitřních ploch nanášená ručně jednovrstvá, tloušťky do 10 mm hrubá zatřená vodorovných konstrukcí stropů rovných</t>
  </si>
  <si>
    <t>611321131</t>
  </si>
  <si>
    <t>Vápenocementový štuk vnitřních ploch tloušťky do 3 mm vodorovných konstrukcí stropů rovných</t>
  </si>
  <si>
    <t>611321191</t>
  </si>
  <si>
    <t>Omítka vápenocementová vnitřních ploch nanášená ručně Příplatek k cenám za každých dalších i započatých 5 mm tloušťky omítky přes 10 mm stropů</t>
  </si>
  <si>
    <t>7,85*4</t>
  </si>
  <si>
    <t>612131121</t>
  </si>
  <si>
    <t>Podkladní a spojovací vrstva vnitřních omítaných ploch penetrace disperzní nanášená ručně stěn</t>
  </si>
  <si>
    <t>"penetrace podkladu"</t>
  </si>
  <si>
    <t>"1.13"</t>
  </si>
  <si>
    <t>3,85*3</t>
  </si>
  <si>
    <t>-1,85*2,54</t>
  </si>
  <si>
    <t>0,6*(1,85+2,54*2)</t>
  </si>
  <si>
    <t>"1.14"</t>
  </si>
  <si>
    <t>3,85*3,05</t>
  </si>
  <si>
    <t>"1.10"</t>
  </si>
  <si>
    <t>3,85*(3,15+3,9+0,6)</t>
  </si>
  <si>
    <t>-((0,9*1,97*3))</t>
  </si>
  <si>
    <t>"1.12"</t>
  </si>
  <si>
    <t>3,85*(2,4+4,543+2,4)</t>
  </si>
  <si>
    <t>-((0,8*1,97)+(1,8*2,15)+(0,55*2))</t>
  </si>
  <si>
    <t>0,2*(0,55+2*2)</t>
  </si>
  <si>
    <t>3,85*(4,5+8,4)</t>
  </si>
  <si>
    <t>-((0,8*1,97)+(0,9*1,97)+(1,18*2,04*3)+(0,9*1,97))</t>
  </si>
  <si>
    <t>0,3*(1,18*3+2,04*6)</t>
  </si>
  <si>
    <t>"1.02"</t>
  </si>
  <si>
    <t>3,85*(2,8*2+2*2+1,81+0,8+1,26+2,9)</t>
  </si>
  <si>
    <t>"1.01"</t>
  </si>
  <si>
    <t>3,85*(1,57+5,45+1,2+1,5+2,1+8,1+3,7+0,8+1,6+0,4+1,4+0,3+0,9+3,65+0,65+1,032+1,4+0,9+0,2)</t>
  </si>
  <si>
    <t>-((0,9*1,97)+(1,18*2,04*2)+(1,3*2)+(0,9*1,97))</t>
  </si>
  <si>
    <t>0,3*(1,18*2+2,04*4)</t>
  </si>
  <si>
    <t>3,85*(8,05+13,5+6,3+0,7+1,703+1,3+0,65+11,7+0,65*4)</t>
  </si>
  <si>
    <t>-((1,85*2,54*4)+(0,9*1,97)+(1,75*1,97)+(1,1*1,97))</t>
  </si>
  <si>
    <t>0,6*(1,85*4+2,54*8)</t>
  </si>
  <si>
    <t>4,1*(6,2+0,7+3,3+0,31+0,31+1,1+2,6+2,47)</t>
  </si>
  <si>
    <t>-((1,1*1,97)+(1,85*2,54*2))</t>
  </si>
  <si>
    <t>0,6*(1,85*2+2,54*4)</t>
  </si>
  <si>
    <t>"1.03"</t>
  </si>
  <si>
    <t>3,95*(2*2+2,8*2+3,1+2,8)</t>
  </si>
  <si>
    <t>3,8*(2,5+3,3+2,5)</t>
  </si>
  <si>
    <t>-((1,3*1,97)+(0,8*1,97)+(0,9*1,97))</t>
  </si>
  <si>
    <t>"1.06"</t>
  </si>
  <si>
    <t>3,75*(1,2+1,2+0,55+0,45+0,3+0,9)</t>
  </si>
  <si>
    <t>-0,8*1,97</t>
  </si>
  <si>
    <t>"1.09"</t>
  </si>
  <si>
    <t>3,75*(1,25+0,8+0,2+3,8+1,45+4,6)</t>
  </si>
  <si>
    <t>-((0,9*1,97)+(0,7*1,97*2)+(0,9*1,97))</t>
  </si>
  <si>
    <t>"1.07"</t>
  </si>
  <si>
    <t>3,75*(1,8+3,4+1,45+0,65+1+3,3+0,35+0,45+0,4)</t>
  </si>
  <si>
    <t>-0,7*1,97</t>
  </si>
  <si>
    <t>"1.08"</t>
  </si>
  <si>
    <t>3,75*(1,8+0,4+0,2+0,82+1,45+2,5+3,35+3,8)</t>
  </si>
  <si>
    <t>612135011</t>
  </si>
  <si>
    <t>Vyrovnání nerovností podkladu vnitřních omítaných ploch tmelem, tloušťky do 2 mm stěn</t>
  </si>
  <si>
    <t>"vyrovnání podkladu - obklad z lamina m.č. 1.05"</t>
  </si>
  <si>
    <t>2,3*(9,6+8,031+13,41)</t>
  </si>
  <si>
    <t>0,6*1,6*8</t>
  </si>
  <si>
    <t>-1,6*1,85*4</t>
  </si>
  <si>
    <t>612135095</t>
  </si>
  <si>
    <t>Vyrovnání nerovností podkladu vnitřních omítaných ploch Příplatek k ceně za každý další 1 mm tloušťky podkladní vrstvy přes 2 mm tmelem stěn</t>
  </si>
  <si>
    <t>67,2343</t>
  </si>
  <si>
    <t>612142001</t>
  </si>
  <si>
    <t>Pletivo vnitřních ploch v ploše nebo pruzích, na plném podkladu sklovláknité vtlačené do tmelu včetně tmelu stěn</t>
  </si>
  <si>
    <t>"nové příčky pórobeton"</t>
  </si>
  <si>
    <t>3,85*(2,8+2+2,8)</t>
  </si>
  <si>
    <t>-0,8*1,97*2</t>
  </si>
  <si>
    <t>3,95*(2,75*2+2*2+2,75+3,05)</t>
  </si>
  <si>
    <t>-0,8*2*2</t>
  </si>
  <si>
    <t>3,95*1,605</t>
  </si>
  <si>
    <t>3,75*1,8</t>
  </si>
  <si>
    <t>3,75*(0,77+0,8)</t>
  </si>
  <si>
    <t>3,75*(1,45*2)</t>
  </si>
  <si>
    <t>-0,9*1,97*2</t>
  </si>
  <si>
    <t>612311131</t>
  </si>
  <si>
    <t>Vápenný štuk vnitřních ploch tloušťky do 3 mm svislých konstrukcí stěn</t>
  </si>
  <si>
    <t>"potažení štukem - viz penetrace"</t>
  </si>
  <si>
    <t>789,0713</t>
  </si>
  <si>
    <t>612315102</t>
  </si>
  <si>
    <t>Vápenná omítka rýh hrubá ve stěnách, šířky rýhy přes 150 do 300 mm</t>
  </si>
  <si>
    <t>40,5*0,2</t>
  </si>
  <si>
    <t>612321111</t>
  </si>
  <si>
    <t>Omítka vápenocementová vnitřních ploch nanášená ručně jednovrstvá, tloušťky do 10 mm hrubá zatřená svislých konstrukcí stěn</t>
  </si>
  <si>
    <t>"stávající stěny - nová omítka"</t>
  </si>
  <si>
    <t>3,85*(1,8+0,8+1,26+2,8)</t>
  </si>
  <si>
    <t>3,75*(3,35+1,45+0,65+1+3,3)</t>
  </si>
  <si>
    <t>3,75*(1,8+0,4+0,9+0,73+2,49+3,32+3,8)</t>
  </si>
  <si>
    <t>612321191</t>
  </si>
  <si>
    <t>Omítka vápenocementová vnitřních ploch nanášená ručně Příplatek k cenám za každých dalších i započatých 5 mm tloušťky omítky přes 10 mm stěn</t>
  </si>
  <si>
    <t>"příplatek za větší vrstvu"</t>
  </si>
  <si>
    <t>680,3043*4</t>
  </si>
  <si>
    <t>619995001</t>
  </si>
  <si>
    <t>Začištění omítek (s dodáním hmot) kolem oken, dveří, podlah, obkladů apod.</t>
  </si>
  <si>
    <t>"začištění kolem dodatečně osazených zárubní"</t>
  </si>
  <si>
    <t>0,9+1,97*2*2*2</t>
  </si>
  <si>
    <t>1,3+2*2*2</t>
  </si>
  <si>
    <t>0,9+1,97*2*2</t>
  </si>
  <si>
    <t>0,8+1,97*2*2</t>
  </si>
  <si>
    <t>0,7+1,97*2*2*2</t>
  </si>
  <si>
    <t>6221430R</t>
  </si>
  <si>
    <t>Dodávka a montáž rohových profilů - omítky</t>
  </si>
  <si>
    <t>631312141</t>
  </si>
  <si>
    <t>Doplnění dosavadních mazanin prostým betonem s dodáním hmot, bez potěru, plochy jednotlivě rýh v dosavadních mazaninách</t>
  </si>
  <si>
    <t>23*0,2*0,15</t>
  </si>
  <si>
    <t>631341152</t>
  </si>
  <si>
    <t>Doplnění dosavadních mazanin betonem lehkým keramickým (s dodáním hmot) plochy jednotlivě do 1 m2 a tl. přes 80 mm</t>
  </si>
  <si>
    <t>"zásyp kanálů"</t>
  </si>
  <si>
    <t>0,5*2,25*0,4*4</t>
  </si>
  <si>
    <t>0,5*1,5*0,4</t>
  </si>
  <si>
    <t>632441225</t>
  </si>
  <si>
    <t>Potěr anhydritový samonivelační litý tř. C 30, tl. přes 45 do 50 mm</t>
  </si>
  <si>
    <t>"vyrovnání výškových rodílů - m.č. 1.07,1.08,1.09"</t>
  </si>
  <si>
    <t>8,4+10,71+6,49</t>
  </si>
  <si>
    <t>632481213</t>
  </si>
  <si>
    <t>Separační vrstva k oddělení podlahových vrstev z polyetylénové fólie</t>
  </si>
  <si>
    <t>634112113</t>
  </si>
  <si>
    <t>Obvodová dilatace mezi stěnou a mazaninou nebo potěrem podlahovým páskem z pěnového PE tl. do 10 mm, výšky 80 mm</t>
  </si>
  <si>
    <t>3,35+1,4+0,65+1+3,3+0,35+0,35+1,8+3,8*2+1,4+3,32+2,5+1,4+0,8+3,8+1,7</t>
  </si>
  <si>
    <t>642942111</t>
  </si>
  <si>
    <t>Osazování zárubní nebo rámů kovových dveřních lisovaných nebo z úhelníků bez dveřních křídel na cementovou maltu, plochy otvoru do 2,5 m2</t>
  </si>
  <si>
    <t>"D15"</t>
  </si>
  <si>
    <t>"D02"</t>
  </si>
  <si>
    <t>M</t>
  </si>
  <si>
    <t>55331488</t>
  </si>
  <si>
    <t>zárubeň jednokřídlá ocelová pro zdění tl stěny 110-150mm rozměru 900/1970, 2100mm</t>
  </si>
  <si>
    <t>642944121</t>
  </si>
  <si>
    <t>Osazení ocelových dveřních zárubní lisovaných nebo z úhelníků dodatečně s vybetonováním prahu, plochy do 2,5 m2</t>
  </si>
  <si>
    <t>80</t>
  </si>
  <si>
    <t>"D06"</t>
  </si>
  <si>
    <t>"D08"</t>
  </si>
  <si>
    <t>"D11"</t>
  </si>
  <si>
    <t>"D12"</t>
  </si>
  <si>
    <t>"D13"</t>
  </si>
  <si>
    <t>"D14"</t>
  </si>
  <si>
    <t>41</t>
  </si>
  <si>
    <t>55331438</t>
  </si>
  <si>
    <t>zárubeň jednokřídlá ocelová pro dodatečnou montáž tl stěny 110-150mm rozměru 900/1970, 2100mm</t>
  </si>
  <si>
    <t>82</t>
  </si>
  <si>
    <t>55331436</t>
  </si>
  <si>
    <t>zárubeň jednokřídlá ocelová pro dodatečnou montáž tl stěny 110-150mm rozměru 700/1970, 2100mm</t>
  </si>
  <si>
    <t>84</t>
  </si>
  <si>
    <t>43</t>
  </si>
  <si>
    <t>55331437</t>
  </si>
  <si>
    <t>zárubeň jednokřídlá ocelová pro dodatečnou montáž tl stěny 110-150mm rozměru 800/1970, 2100mm</t>
  </si>
  <si>
    <t>86</t>
  </si>
  <si>
    <t>5533171R</t>
  </si>
  <si>
    <t>zárubeň dvoukřídlá ocelová pro dodatečnou montáž tl stěny 110-150mm rozměru 1250/1970, 2100mm - požární odolnost min EW30</t>
  </si>
  <si>
    <t>88</t>
  </si>
  <si>
    <t>45</t>
  </si>
  <si>
    <t>5533143R</t>
  </si>
  <si>
    <t>zárubeň jednokřídlá ocelová pro dodatečnou montáž tl stěny 110-150mm rozměru 800/1970, 2100mm - požární odolnost min. EW30</t>
  </si>
  <si>
    <t>90</t>
  </si>
  <si>
    <t>642945111</t>
  </si>
  <si>
    <t>Osazování ocelových zárubní protipožárních nebo protiplynových dveří do vynechaného otvoru, s obetonováním, dveří jednokřídlových do 2,5 m2</t>
  </si>
  <si>
    <t>92</t>
  </si>
  <si>
    <t>"D07"</t>
  </si>
  <si>
    <t>"D10"</t>
  </si>
  <si>
    <t>47</t>
  </si>
  <si>
    <t>55331563</t>
  </si>
  <si>
    <t>zárubeň jednokřídlá ocelová pro zdění s protipožární úpravou tl stěny 110-150mm rozměru 900/1970, 2100mm</t>
  </si>
  <si>
    <t>94</t>
  </si>
  <si>
    <t>96</t>
  </si>
  <si>
    <t>322,24</t>
  </si>
  <si>
    <t>49</t>
  </si>
  <si>
    <t>952901111</t>
  </si>
  <si>
    <t>Vyčištění budov nebo objektů před předáním do užívání budov bytové nebo občanské výstavby, světlé výšky podlaží do 4 m</t>
  </si>
  <si>
    <t>98</t>
  </si>
  <si>
    <t>953943211</t>
  </si>
  <si>
    <t>Osazování drobných kovových předmětů kotvených do stěny hasicího přístroje</t>
  </si>
  <si>
    <t>100</t>
  </si>
  <si>
    <t>"viz PBŘ"</t>
  </si>
  <si>
    <t>51</t>
  </si>
  <si>
    <t>44932114</t>
  </si>
  <si>
    <t>přístroj hasicí ruční práškový PG 6 LE</t>
  </si>
  <si>
    <t>102</t>
  </si>
  <si>
    <t>965046111</t>
  </si>
  <si>
    <t>Broušení stávajících betonových podlah úběr do 3 mm</t>
  </si>
  <si>
    <t>104</t>
  </si>
  <si>
    <t>"zbroušení stávajících betonových mazanin"</t>
  </si>
  <si>
    <t>53</t>
  </si>
  <si>
    <t>965046119</t>
  </si>
  <si>
    <t>Broušení stávajících betonových podlah Příplatek k ceně za každý další 1 mm úběru</t>
  </si>
  <si>
    <t>106</t>
  </si>
  <si>
    <t>322,24*4</t>
  </si>
  <si>
    <t>pol.6</t>
  </si>
  <si>
    <t>Provedení přípravy pro zatemňovací rolety - m.č. 1.05</t>
  </si>
  <si>
    <t>108</t>
  </si>
  <si>
    <t>55</t>
  </si>
  <si>
    <t>pol.7</t>
  </si>
  <si>
    <t>Dodávka a montáž požárních cedulek - viz PBŘ</t>
  </si>
  <si>
    <t>110</t>
  </si>
  <si>
    <t>pol.8</t>
  </si>
  <si>
    <t>Dodávka a montáž požárních ucpávek - dle PBŘ</t>
  </si>
  <si>
    <t>112</t>
  </si>
  <si>
    <t>57</t>
  </si>
  <si>
    <t>pol.12</t>
  </si>
  <si>
    <t>Dodávka a montáž - orientační systém - viz výpis prvků - V10</t>
  </si>
  <si>
    <t>114</t>
  </si>
  <si>
    <t>pol.13</t>
  </si>
  <si>
    <t>Dodávka a montáž - dvoudílný závěs - viz výpis prvků V12</t>
  </si>
  <si>
    <t>116</t>
  </si>
  <si>
    <t>59</t>
  </si>
  <si>
    <t>118</t>
  </si>
  <si>
    <t>998018011</t>
  </si>
  <si>
    <t>Přesun hmot pro budovy občanské výstavby, bydlení, výrobu a služby ruční (bez užití mechanizace) Příplatek k cenám za ruční zvětšený přesun přes vymezenou vodorovnou dopravní vzdálenost za každých dalších započatých 100 m</t>
  </si>
  <si>
    <t>120</t>
  </si>
  <si>
    <t>713</t>
  </si>
  <si>
    <t>Izolace tepelné</t>
  </si>
  <si>
    <t>61</t>
  </si>
  <si>
    <t>713121121</t>
  </si>
  <si>
    <t>Montáž tepelné izolace podlah rohožemi, pásy, deskami, dílci, bloky (izolační materiál ve specifikaci) kladenými volně dvouvrstvá</t>
  </si>
  <si>
    <t>122</t>
  </si>
  <si>
    <t>28375909</t>
  </si>
  <si>
    <t>deska EPS 150 pro konstrukce s vysokým zatížením λ=0,035 tl 50mm</t>
  </si>
  <si>
    <t>124</t>
  </si>
  <si>
    <t>deska EPS 150 pro konstrukce s vysokým zatížením ?=0,035 tl 50mm</t>
  </si>
  <si>
    <t>25,6*2,1 "Přepočtené koeficientem množství</t>
  </si>
  <si>
    <t>63</t>
  </si>
  <si>
    <t>998713101</t>
  </si>
  <si>
    <t>Přesun hmot pro izolace tepelné stanovený z hmotnosti přesunovaného materiálu vodorovná dopravní vzdálenost do 50 m s užitím mechanizace v objektech výšky do 6 m</t>
  </si>
  <si>
    <t>126</t>
  </si>
  <si>
    <t>998713181</t>
  </si>
  <si>
    <t>Přesun hmot pro izolace tepelné stanovený z hmotnosti přesunovaného materiálu Příplatek k cenám za přesun prováděný bez použití mechanizace pro jakoukoliv výšku objektu</t>
  </si>
  <si>
    <t>CS ÚRS 2023 02</t>
  </si>
  <si>
    <t>128</t>
  </si>
  <si>
    <t>725</t>
  </si>
  <si>
    <t>Zdravotechnika - zařizovací předměty</t>
  </si>
  <si>
    <t>65</t>
  </si>
  <si>
    <t>725291621</t>
  </si>
  <si>
    <t>Doplňky zařízení koupelen a záchodů nerezové zásobník toaletních papírů d=300 mm</t>
  </si>
  <si>
    <t>soubor</t>
  </si>
  <si>
    <t>130</t>
  </si>
  <si>
    <t>"V01"</t>
  </si>
  <si>
    <t>725291631</t>
  </si>
  <si>
    <t>Doplňky zařízení koupelen a záchodů nerezové zásobník papírových ručníků</t>
  </si>
  <si>
    <t>132</t>
  </si>
  <si>
    <t>"V04"</t>
  </si>
  <si>
    <t>67</t>
  </si>
  <si>
    <t>WC.1</t>
  </si>
  <si>
    <t>WC štětka o průměru 80mm vč. stojánkové misky - V02</t>
  </si>
  <si>
    <t>134</t>
  </si>
  <si>
    <t>WC.2</t>
  </si>
  <si>
    <t>Zásobník na tekuté mýdlo - nerez provedení - objem 300ml - mechanický dávkovač - V03</t>
  </si>
  <si>
    <t>136</t>
  </si>
  <si>
    <t>69</t>
  </si>
  <si>
    <t>WC.3</t>
  </si>
  <si>
    <t>Drátěný koš na použité papírové ručníky - nerez provedení - V05</t>
  </si>
  <si>
    <t>138</t>
  </si>
  <si>
    <t>WC.4</t>
  </si>
  <si>
    <t>Odpadkový koš uzavíratelný - 5l - nerezové provedení - V06</t>
  </si>
  <si>
    <t>140</t>
  </si>
  <si>
    <t>71</t>
  </si>
  <si>
    <t>WC.5</t>
  </si>
  <si>
    <t>Dodávka a montáž fénu na vlasy - viz výpis prvků - V07</t>
  </si>
  <si>
    <t>142</t>
  </si>
  <si>
    <t>998725101</t>
  </si>
  <si>
    <t>Přesun hmot pro zařizovací předměty stanovený z hmotnosti přesunovaného materiálu vodorovná dopravní vzdálenost do 50 m základní v objektech výšky do 6 m</t>
  </si>
  <si>
    <t>144</t>
  </si>
  <si>
    <t>73</t>
  </si>
  <si>
    <t>998725181</t>
  </si>
  <si>
    <t>Přesun hmot pro zařizovací předměty stanovený z hmotnosti přesunovaného materiálu Příplatek k cenám za přesun prováděný bez použití mechanizace pro jakoukoliv výšku objektu</t>
  </si>
  <si>
    <t>146</t>
  </si>
  <si>
    <t>763111462</t>
  </si>
  <si>
    <t>Příčka ze sádrokartonových desek s nosnou konstrukcí z jednoduchých ocelových profilů UW, CW dvojitě opláštěná deskami akustickými tl. 2 x 12,5 mm s izolací, EI 90, příčka tl. 150 mm, profil 100, Rw do 61 dB</t>
  </si>
  <si>
    <t>148</t>
  </si>
  <si>
    <t>P</t>
  </si>
  <si>
    <t>Poznámka k položce:_x000D_
Poznámka k položce: 2x SÁDROKARTONOVÁ MODRÁ AKUSTICKÁ PROTIPOŽÁRNÍ DESKA MA (DF) 2x12,5mm, SVISLÝ PROFIL RCW100 + VODOROVNÝ PROFIL R-UW 100 + MINERÁLNÍ IZOLACE 100mm, 2x SÁDROKARTONOVÁ MODRÁ AKUSTICKÁ PROTIPOŽÁRNÍ DESKA MA (DF) 2x12,5mm</t>
  </si>
  <si>
    <t>"SDK příčky"</t>
  </si>
  <si>
    <t>"1.13, 1.14, 1.10"</t>
  </si>
  <si>
    <t>3,85*(6,2+4,9)</t>
  </si>
  <si>
    <t>"1.11, 1.10"</t>
  </si>
  <si>
    <t>2,33*2,4</t>
  </si>
  <si>
    <t>2,33*1,5</t>
  </si>
  <si>
    <t>"1.12, 1.11"</t>
  </si>
  <si>
    <t>3,85*4,6</t>
  </si>
  <si>
    <t>"1.02, 1.01"</t>
  </si>
  <si>
    <t>3,88*(4,3+1,5+1,3)</t>
  </si>
  <si>
    <t>"1.05, 1.01"</t>
  </si>
  <si>
    <t>3,85*(1,3+0,8+2,1)</t>
  </si>
  <si>
    <t>-1,75*1,97</t>
  </si>
  <si>
    <t>"1.03, 1.04, 1.01"</t>
  </si>
  <si>
    <t>3,85*(1,9+1,95+1,2+1,1+0,5+2,4+3,3)</t>
  </si>
  <si>
    <t>"1.05, 1.04"</t>
  </si>
  <si>
    <t>3,3*1,9</t>
  </si>
  <si>
    <t>-1,1*1,97</t>
  </si>
  <si>
    <t>75</t>
  </si>
  <si>
    <t>763111711</t>
  </si>
  <si>
    <t>Příčka ze sádrokartonových desek ostatní konstrukce a práce na příčkách ze sádrokartonových desek dilatace</t>
  </si>
  <si>
    <t>150</t>
  </si>
  <si>
    <t>(6,2+4,9)</t>
  </si>
  <si>
    <t>2,4</t>
  </si>
  <si>
    <t>1,5</t>
  </si>
  <si>
    <t>4,6</t>
  </si>
  <si>
    <t>(4,3+1,5+1,3)</t>
  </si>
  <si>
    <t>(1,3+0,8+2,1)</t>
  </si>
  <si>
    <t>(1,9+1,95+1,2+1,1+0,5)</t>
  </si>
  <si>
    <t>1,9</t>
  </si>
  <si>
    <t>763111712</t>
  </si>
  <si>
    <t>Příčka ze sádrokartonových desek ostatní konstrukce a práce na příčkách ze sádrokartonových desek kluzné napojení příčky ke stropu</t>
  </si>
  <si>
    <t>152</t>
  </si>
  <si>
    <t>77</t>
  </si>
  <si>
    <t>763111717</t>
  </si>
  <si>
    <t>Příčka ze sádrokartonových desek ostatní konstrukce a práce na příčkách ze sádrokartonových desek základní penetrační nátěr (oboustranný)</t>
  </si>
  <si>
    <t>154</t>
  </si>
  <si>
    <t>149,633</t>
  </si>
  <si>
    <t>763111720</t>
  </si>
  <si>
    <t>Příčka ze sádrokartonových desek ostatní konstrukce a práce na příčkách ze sádrokartonových desek vyztužení příčky pro osazení skříněk, polic atd.</t>
  </si>
  <si>
    <t>156</t>
  </si>
  <si>
    <t>79</t>
  </si>
  <si>
    <t>763121456</t>
  </si>
  <si>
    <t>Stěna předsazená ze sádrokartonových desek s nosnou konstrukcí z ocelových profilů CW, UW jednoduše opláštěná deskou vysokopevnostní protipožární impregnovanou s vysokou mechanickou odolností DFRIH2 tl. 12,5 mm s izolací, EI 30, Rw do 15 dB, stěna tl. 62,</t>
  </si>
  <si>
    <t>158</t>
  </si>
  <si>
    <t>Stěna předsazená ze sádrokartonových desek s nosnou konstrukcí z ocelových profilů CW, UW jednoduše opláštěná deskou vysokopevnostní protipožární impregnovanou s vysokou mechanickou odolností DFRIH2 tl. 12,5 mm s izolací, EI 30, Rw do 15 dB, stěna tl. 62,5 mm, profil 50</t>
  </si>
  <si>
    <t>Poznámka k položce:_x000D_
Poznámka k položce: např.1x DESKA HABITO 12,5mm, PROFILY R-CD + STAVĚCÍ TŘMENY, 50mm + PROFILY R-UD</t>
  </si>
  <si>
    <t>"1.13"3,85*1</t>
  </si>
  <si>
    <t>"1.14"3,85*1</t>
  </si>
  <si>
    <t>"1.12"3,85*1</t>
  </si>
  <si>
    <t>"1.04"4,1*1+4,1*1,2</t>
  </si>
  <si>
    <t>"1.03"2,1*2,26</t>
  </si>
  <si>
    <t>763121482</t>
  </si>
  <si>
    <t>Stěna předsazená ze sádrokartonových desek s nosnou konstrukcí z ocelových profilů CW, UW dvojitě opláštěná deskami akustickými tl. 2 x 12,5 mm s izolací, EI 30, Rw do 28 dB, stěna tl. 102,5 mm, profil 75</t>
  </si>
  <si>
    <t>160</t>
  </si>
  <si>
    <t>Poznámka k položce:_x000D_
Poznámka k položce: 2x SÁDROKARTONOVÁ MODRÁ AKUSTICKÁ PROTIPOŽÁRNÍ DESKA MA (DF) 12,5mm, PROFILY R-CD + STAVĚCÍ TŘMENY, 100mm + PROFILY R-UD, MINERÁLNÍ IZOLACE 100mm</t>
  </si>
  <si>
    <t>"1.13"3,85*5</t>
  </si>
  <si>
    <t>"1.14"3,85*5</t>
  </si>
  <si>
    <t>"1.10"3,85*3,9-0,9*1,97</t>
  </si>
  <si>
    <t>"1.11"3,85*(1,5+4,6)</t>
  </si>
  <si>
    <t>81</t>
  </si>
  <si>
    <t>763121714</t>
  </si>
  <si>
    <t>Stěna předsazená ze sádrokartonových desek ostatní konstrukce a práce na předsazených stěnách ze sádrokartonových desek základní penetrační nátěr</t>
  </si>
  <si>
    <t>162</t>
  </si>
  <si>
    <t>75,227+25,316</t>
  </si>
  <si>
    <t>763131451</t>
  </si>
  <si>
    <t>Podhled ze sádrokartonových desek dvouvrstvá zavěšená spodní konstrukce z ocelových profilů CD, UD jednoduše opláštěná deskou impregnovanou H2, tl. 12,5 mm, bez izolace</t>
  </si>
  <si>
    <t>164</t>
  </si>
  <si>
    <t>"vlhké prostory"</t>
  </si>
  <si>
    <t>"1.02"5,65</t>
  </si>
  <si>
    <t>"1.03"5,6</t>
  </si>
  <si>
    <t>"1.06"1,25</t>
  </si>
  <si>
    <t>83</t>
  </si>
  <si>
    <t>763131714</t>
  </si>
  <si>
    <t>Podhled ze sádrokartonových desek ostatní práce a konstrukce na podhledech ze sádrokartonových desek základní penetrační nátěr</t>
  </si>
  <si>
    <t>166</t>
  </si>
  <si>
    <t>12,5</t>
  </si>
  <si>
    <t>763164531</t>
  </si>
  <si>
    <t>Obklad konstrukcí sádrokartonovými deskami včetně ochranných úhelníků ve tvaru L rozvinuté šíře přes 0,4 do 0,8 m, opláštěný deskou standardní A, tl. 12,5 mm</t>
  </si>
  <si>
    <t>168</t>
  </si>
  <si>
    <t>"SDK kastlík"</t>
  </si>
  <si>
    <t>1,6+2,47</t>
  </si>
  <si>
    <t>85</t>
  </si>
  <si>
    <t>763181311</t>
  </si>
  <si>
    <t>Výplně otvorů konstrukcí ze sádrokartonových desek montáž zárubně kovové s konstrukcí jednokřídlové</t>
  </si>
  <si>
    <t>170</t>
  </si>
  <si>
    <t>"D01"</t>
  </si>
  <si>
    <t>"D03"</t>
  </si>
  <si>
    <t>"D04"</t>
  </si>
  <si>
    <t>"D05"</t>
  </si>
  <si>
    <t>55331596</t>
  </si>
  <si>
    <t>zárubeň jednokřídlá ocelová pro sádrokartonové příčky tl stěny 110-150mm rozměru 900/1970, 2100mm</t>
  </si>
  <si>
    <t>172</t>
  </si>
  <si>
    <t>87</t>
  </si>
  <si>
    <t>55331595</t>
  </si>
  <si>
    <t>zárubeň jednokřídlá ocelová pro sádrokartonové příčky tl stěny 110-150mm rozměru 800/1970, 2100mm</t>
  </si>
  <si>
    <t>174</t>
  </si>
  <si>
    <t>55331597</t>
  </si>
  <si>
    <t>zárubeň jednokřídlá ocelová pro sádrokartonové příčky tl stěny 110-150mm rozměru 1100/1970, 2100mm</t>
  </si>
  <si>
    <t>176</t>
  </si>
  <si>
    <t>89</t>
  </si>
  <si>
    <t>763181312</t>
  </si>
  <si>
    <t>Výplně otvorů konstrukcí ze sádrokartonových desek montáž zárubně kovové s konstrukcí dvoukřídlové</t>
  </si>
  <si>
    <t>178</t>
  </si>
  <si>
    <t>"D09"</t>
  </si>
  <si>
    <t>5533177R1</t>
  </si>
  <si>
    <t>zárubeň dvoukřídlá ocelová pro sádrokartonové příčky tl stěny 110-150mm rozměru 1650/1970, 2100mm</t>
  </si>
  <si>
    <t>180</t>
  </si>
  <si>
    <t>91</t>
  </si>
  <si>
    <t>763411111</t>
  </si>
  <si>
    <t>Sanitární příčky vhodné do mokrého prostředí dělící z dřevotřískových desek s HPL-laminátem tl. 19,6 mm</t>
  </si>
  <si>
    <t>182</t>
  </si>
  <si>
    <t>"sanit. příčky - WC"</t>
  </si>
  <si>
    <t>2,1*(0,98+0,8+0,96+0,65+1,73+1,905+0,81+0,83)</t>
  </si>
  <si>
    <t>763411121</t>
  </si>
  <si>
    <t>Sanitární příčky vhodné do mokrého prostředí dveře vnitřní do sanitárních příček šířky do 800 mm, výšky do 2 000 mm z dřevotřískových desek s HPL-laminátem včetně nerezového kování tl. 19,6 mm</t>
  </si>
  <si>
    <t>184</t>
  </si>
  <si>
    <t>93</t>
  </si>
  <si>
    <t>763431011</t>
  </si>
  <si>
    <t>Montáž podhledu minerálního včetně zavěšeného roštu polozapuštěného s panely vyjímatelnými, velikosti panelů do 0,36 m2</t>
  </si>
  <si>
    <t>186</t>
  </si>
  <si>
    <t xml:space="preserve">"kazetové podhledy" </t>
  </si>
  <si>
    <t>"1.13"13,91</t>
  </si>
  <si>
    <t>"1.14"13,86</t>
  </si>
  <si>
    <t>"1.10"20,29</t>
  </si>
  <si>
    <t>"1.12"10,84</t>
  </si>
  <si>
    <t>"1.11"37,44</t>
  </si>
  <si>
    <t>"1.02"7,5</t>
  </si>
  <si>
    <t>"1.01"34,28</t>
  </si>
  <si>
    <t>"1.05"110,95</t>
  </si>
  <si>
    <t>"1.04"25,64</t>
  </si>
  <si>
    <t>"1.03"9,6</t>
  </si>
  <si>
    <t>"1.07"8,4</t>
  </si>
  <si>
    <t>"1.09"6,49</t>
  </si>
  <si>
    <t>"1.08"10,71</t>
  </si>
  <si>
    <t>63126362</t>
  </si>
  <si>
    <t>panel akustický hygienický povrch porézní skelná tkanina hrana zatřená polozapuštěná αw=0,95 polozapuštěný rastr š 24mm bílý tl 15mm</t>
  </si>
  <si>
    <t>188</t>
  </si>
  <si>
    <t>panel akustický hygienický povrch porézní skelná tkanina hrana zatřená polozapuštěná ?w=0,95 polozapuštěný rastr š 24mm bílý tl 15mm</t>
  </si>
  <si>
    <t>95</t>
  </si>
  <si>
    <t>763131721</t>
  </si>
  <si>
    <t>Podhled ze sádrokartonových desek ostatní práce a konstrukce na podhledech ze sádrokartonových desek skokové změny výšky podhledu do 0,5 m</t>
  </si>
  <si>
    <t>190</t>
  </si>
  <si>
    <t>"různé výšky - m. č. 1.05"</t>
  </si>
  <si>
    <t>8,031</t>
  </si>
  <si>
    <t>998763301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</si>
  <si>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</si>
  <si>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192</t>
  </si>
  <si>
    <t>97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</si>
  <si>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</si>
  <si>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</si>
  <si>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194</t>
  </si>
  <si>
    <t>766660001</t>
  </si>
  <si>
    <t>Montáž dveřních křídel dřevěných nebo plastových otevíravých do ocelové zárubně povrchově upravených jednokřídlových, šířky do 800 mm</t>
  </si>
  <si>
    <t>196</t>
  </si>
  <si>
    <t>99</t>
  </si>
  <si>
    <t>6116208R4</t>
  </si>
  <si>
    <t>dveře jednokřídlé dřevotřískové povrch laminátový plné 800x1970-2100mm - OZN D04 - akustické provedení Rw=37Db</t>
  </si>
  <si>
    <t>198</t>
  </si>
  <si>
    <t>61162086</t>
  </si>
  <si>
    <t>dveře jednokřídlé dřevotřískové povrch laminátový plné 800x1970-2100mm</t>
  </si>
  <si>
    <t>200</t>
  </si>
  <si>
    <t>101</t>
  </si>
  <si>
    <t>61162085</t>
  </si>
  <si>
    <t>dveře jednokřídlé dřevotřískové povrch laminátový plné 700x1970-2100mm</t>
  </si>
  <si>
    <t>202</t>
  </si>
  <si>
    <t>6116208R7</t>
  </si>
  <si>
    <t>dveře jednokřídlé dřevotřískové povrch laminátový plné 800x1970-2100mm - OZN D08 - požární odolnost min. EW30/DP3-C2</t>
  </si>
  <si>
    <t>204</t>
  </si>
  <si>
    <t>103</t>
  </si>
  <si>
    <t>766660002</t>
  </si>
  <si>
    <t>Montáž dveřních křídel dřevěných nebo plastových otevíravých do ocelové zárubně povrchově upravených jednokřídlových, šířky přes 800 mm</t>
  </si>
  <si>
    <t>206</t>
  </si>
  <si>
    <t>6116208R1</t>
  </si>
  <si>
    <t>dveře jednokřídlé dřevotřískové povrch laminátový plné 900x1970-2100mm - OZN D01 - akustické provedení Rw=37Db</t>
  </si>
  <si>
    <t>208</t>
  </si>
  <si>
    <t>105</t>
  </si>
  <si>
    <t>61162087</t>
  </si>
  <si>
    <t>dveře jednokřídlé dřevotřískové povrch laminátový plné 900x1970-2100mm</t>
  </si>
  <si>
    <t>210</t>
  </si>
  <si>
    <t>61165340</t>
  </si>
  <si>
    <t>dveře jednokřídlé dřevotřískové protipožární EI (EW) 30 D3 povrch lakovaný plné 900x1970-2100mm</t>
  </si>
  <si>
    <t>212</t>
  </si>
  <si>
    <t>107</t>
  </si>
  <si>
    <t>6116208R2</t>
  </si>
  <si>
    <t>dveře jednokřídlé dřevotřískové povrch laminátový plné 900x1970-2100mm - OZN D02 - akustické provedení Rw=37Db</t>
  </si>
  <si>
    <t>214</t>
  </si>
  <si>
    <t>6116208R5</t>
  </si>
  <si>
    <t>dveře jednokřídlé dřevotřískové povrch laminátový plné 900x1970-2100mm - OZN D06 - akustické provedení Rw=37Db</t>
  </si>
  <si>
    <t>216</t>
  </si>
  <si>
    <t>109</t>
  </si>
  <si>
    <t>6116209R6</t>
  </si>
  <si>
    <t>dveře jednokřídlé dřevotřískové povrch laminátový částečně prosklené 900x1970-2100mm - OZN D07 - akustické provedení Rw=37Db - požární odolnost min. EW30/DP3-C2</t>
  </si>
  <si>
    <t>218</t>
  </si>
  <si>
    <t>6116209R7</t>
  </si>
  <si>
    <t>dveře jednokřídlé dřevotřískové povrch laminátový 900x1970-2100mm - OZN D10  - požární odolnost min. EW30/DP3-C2 - služební výtah</t>
  </si>
  <si>
    <t>220</t>
  </si>
  <si>
    <t>111</t>
  </si>
  <si>
    <t>6116208R3</t>
  </si>
  <si>
    <t>dveře jednokřídlé dřevotřískové povrch laminátový plné 1100x1970-2100mm - OZN D03 - akustické provedení Rw= 37Db</t>
  </si>
  <si>
    <t>222</t>
  </si>
  <si>
    <t>766660011</t>
  </si>
  <si>
    <t>Montáž dveřních křídel dřevěných nebo plastových otevíravých do ocelové zárubně povrchově upravených dvoukřídlových, šířky do 1450 mm</t>
  </si>
  <si>
    <t>224</t>
  </si>
  <si>
    <t>113</t>
  </si>
  <si>
    <t>61162126</t>
  </si>
  <si>
    <t>dveře dvoukřídlé dřevotřískové protipožární EI (EW) 30 D3 povrch laminátový plné 1250x1970-2100mm</t>
  </si>
  <si>
    <t>226</t>
  </si>
  <si>
    <t>766660012</t>
  </si>
  <si>
    <t>Montáž dveřních křídel dřevěných nebo plastových otevíravých do ocelové zárubně povrchově upravených dvoukřídlových, šířky přes 1450 mm</t>
  </si>
  <si>
    <t>228</t>
  </si>
  <si>
    <t>115</t>
  </si>
  <si>
    <t>6116211R</t>
  </si>
  <si>
    <t>dveře dvoukřídlé dřevotřískové povrch laminátový plné 1650x1970-2100mm - OZN D09 -  akustické provedení Rw=37Db</t>
  </si>
  <si>
    <t>230</t>
  </si>
  <si>
    <t>766660717</t>
  </si>
  <si>
    <t>Montáž dveřních doplňků samozavírače na zárubeň ocelovou</t>
  </si>
  <si>
    <t>232</t>
  </si>
  <si>
    <t>117</t>
  </si>
  <si>
    <t>54917250</t>
  </si>
  <si>
    <t>samozavírač dveří hydraulický</t>
  </si>
  <si>
    <t>234</t>
  </si>
  <si>
    <t>766660720</t>
  </si>
  <si>
    <t>Montáž dveřních doplňků větrací mřížky s vyříznutím otvoru</t>
  </si>
  <si>
    <t>236</t>
  </si>
  <si>
    <t>119</t>
  </si>
  <si>
    <t>5534141R</t>
  </si>
  <si>
    <t>průvětrník mřížový - rozměr 453x90mm - dvojitý</t>
  </si>
  <si>
    <t>238</t>
  </si>
  <si>
    <t>766660729</t>
  </si>
  <si>
    <t>Montáž dveřních doplňků dveřního kování interiérového štítku s klikou</t>
  </si>
  <si>
    <t>240</t>
  </si>
  <si>
    <t>121</t>
  </si>
  <si>
    <t>54914123</t>
  </si>
  <si>
    <t>kování rozetové klika/klika</t>
  </si>
  <si>
    <t>242</t>
  </si>
  <si>
    <t>5491412R</t>
  </si>
  <si>
    <t>kování rozetové koule/koule</t>
  </si>
  <si>
    <t>244</t>
  </si>
  <si>
    <t>123</t>
  </si>
  <si>
    <t>766660R</t>
  </si>
  <si>
    <t>Montáž a dodávka madla na dveře -nerezové provedení</t>
  </si>
  <si>
    <t>246</t>
  </si>
  <si>
    <t>"D08""</t>
  </si>
  <si>
    <t>766660745</t>
  </si>
  <si>
    <t>Montáž dveřních doplňků padací prahové lišty zafrézováním do dveřního křídla</t>
  </si>
  <si>
    <t>248</t>
  </si>
  <si>
    <t>125</t>
  </si>
  <si>
    <t>19416030</t>
  </si>
  <si>
    <t>lišta mechanicky těsnící ZI+PP pro spodní hranu dveří dl 800mm</t>
  </si>
  <si>
    <t>250</t>
  </si>
  <si>
    <t>19416031</t>
  </si>
  <si>
    <t>lišta mechanicky těsnící ZI+PP pro spodní hranu dveří dl 1000mm</t>
  </si>
  <si>
    <t>252</t>
  </si>
  <si>
    <t>127</t>
  </si>
  <si>
    <t>19416032</t>
  </si>
  <si>
    <t>lišta mechanicky těsnící ZI+PP pro spodní hranu dveří dl 1200mm</t>
  </si>
  <si>
    <t>254</t>
  </si>
  <si>
    <t>1941603R</t>
  </si>
  <si>
    <t>lišta mechanicky těsnící ZI+PP pro spodní hranu dveří dl 1650mm</t>
  </si>
  <si>
    <t>256</t>
  </si>
  <si>
    <t>129</t>
  </si>
  <si>
    <t>pol.2</t>
  </si>
  <si>
    <t>Seřizení stávajících oken</t>
  </si>
  <si>
    <t>258</t>
  </si>
  <si>
    <t>pol.3</t>
  </si>
  <si>
    <t>Vyčištění stávajících oken vč. rámů</t>
  </si>
  <si>
    <t>260</t>
  </si>
  <si>
    <t>131</t>
  </si>
  <si>
    <t>pol.R4</t>
  </si>
  <si>
    <t>Dodávka a montáž obložení z lamina (lepením) - místnost č. 1.05 - 18mm - barevnost dle výběru investora</t>
  </si>
  <si>
    <t>262</t>
  </si>
  <si>
    <t>pol.5</t>
  </si>
  <si>
    <t>Dodávka a montáž ribstole vč. kotvícího materiálu</t>
  </si>
  <si>
    <t>264</t>
  </si>
  <si>
    <t>133</t>
  </si>
  <si>
    <t>pol.10</t>
  </si>
  <si>
    <t>Dodávka a montáž vestavěné skříně - m.č. 1.05 - rozměr 1075x1900mm - vč. výrobní dokumentace, přesunu, dopravy - barevnost dle výběru investora</t>
  </si>
  <si>
    <t>266</t>
  </si>
  <si>
    <t>pol.11</t>
  </si>
  <si>
    <t>Dodávka a montáž sestavy vestavěných skříní - m.č. 1.05 - rozměr 5900x3240mm - vč. výrobní dokumentace, přesunu, dopravy, spojovacího materiálu - barevnost dle výběru investora</t>
  </si>
  <si>
    <t>268</t>
  </si>
  <si>
    <t>135</t>
  </si>
  <si>
    <t>766694126</t>
  </si>
  <si>
    <t>Montáž ostatních truhlářských konstrukcí parapetních desek dřevěných nebo plastových šířky přes 300 mm</t>
  </si>
  <si>
    <t>270</t>
  </si>
  <si>
    <t>"V14"</t>
  </si>
  <si>
    <t>1,85*8</t>
  </si>
  <si>
    <t>60794105</t>
  </si>
  <si>
    <t>parapet dřevotřískový vnitřní povrch laminátový š 400mm</t>
  </si>
  <si>
    <t>272</t>
  </si>
  <si>
    <t>137</t>
  </si>
  <si>
    <t>998766101</t>
  </si>
  <si>
    <t>Přesun hmot pro konstrukce truhlářské stanovený z hmotnosti přesunovaného materiálu vodorovná dopravní vzdálenost do 50 m základní v objektech výšky do 6 m</t>
  </si>
  <si>
    <t>274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</si>
  <si>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</si>
  <si>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</si>
  <si>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276</t>
  </si>
  <si>
    <t>139</t>
  </si>
  <si>
    <t>767161111</t>
  </si>
  <si>
    <t>Montáž zábradlí rovného z trubek nebo tenkostěnných profilů do zdiva, hmotnosti 1 m zábradlí do 20 kg</t>
  </si>
  <si>
    <t>278</t>
  </si>
  <si>
    <t>"zábradlí - okna do Kollárovi ulice"</t>
  </si>
  <si>
    <t>55342038</t>
  </si>
  <si>
    <t>madlo zábradlí hranaté nerezové 40x40mm</t>
  </si>
  <si>
    <t>280</t>
  </si>
  <si>
    <t>141</t>
  </si>
  <si>
    <t>767640221</t>
  </si>
  <si>
    <t>Montáž dveří ocelových nebo hliníkových vchodových dvoukřídlové bez nadsvětlíku</t>
  </si>
  <si>
    <t>282</t>
  </si>
  <si>
    <t>"nové dveře - m.č. 1.12"</t>
  </si>
  <si>
    <t>5534134R</t>
  </si>
  <si>
    <t>dveře jednokřídlé Al prosklené max rozměru otvoru 2,42m2 protipožární EI30 C DP3 - C2</t>
  </si>
  <si>
    <t>284</t>
  </si>
  <si>
    <t>1,8*2,15</t>
  </si>
  <si>
    <t>143</t>
  </si>
  <si>
    <t>767649191</t>
  </si>
  <si>
    <t>Montáž dveří ocelových nebo hliníkových doplňků dveří samozavírače hydraulického</t>
  </si>
  <si>
    <t>286</t>
  </si>
  <si>
    <t>288</t>
  </si>
  <si>
    <t>145</t>
  </si>
  <si>
    <t>pol.9</t>
  </si>
  <si>
    <t>Dodávka a montáž ochranných uhelníků - kartáčovaná nerez</t>
  </si>
  <si>
    <t>290</t>
  </si>
  <si>
    <t>998767101</t>
  </si>
  <si>
    <t>Přesun hmot pro zámečnické konstrukce stanovený z hmotnosti přesunovaného materiálu vodorovná dopravní vzdálenost do 50 m základní v objektech výšky do 6 m</t>
  </si>
  <si>
    <t>292</t>
  </si>
  <si>
    <t>147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</si>
  <si>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</si>
  <si>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</si>
  <si>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294</t>
  </si>
  <si>
    <t>771</t>
  </si>
  <si>
    <t>Podlahy z dlaždic</t>
  </si>
  <si>
    <t>771111011</t>
  </si>
  <si>
    <t>Příprava podkladu před provedením dlažby vysátí podlah</t>
  </si>
  <si>
    <t>296</t>
  </si>
  <si>
    <t>"1.02"13,16</t>
  </si>
  <si>
    <t>"1.03"15,13</t>
  </si>
  <si>
    <t>"1.06"1,23</t>
  </si>
  <si>
    <t>"bez WC"5</t>
  </si>
  <si>
    <t>149</t>
  </si>
  <si>
    <t>pol.1a</t>
  </si>
  <si>
    <t>Oprava podkladu pod ker. dlažbu - viz TZ</t>
  </si>
  <si>
    <t>298</t>
  </si>
  <si>
    <t>94,4</t>
  </si>
  <si>
    <t>771121011</t>
  </si>
  <si>
    <t>Příprava podkladu před provedením dlažby nátěr penetrační na podlahu</t>
  </si>
  <si>
    <t>300</t>
  </si>
  <si>
    <t>151</t>
  </si>
  <si>
    <t>771151023</t>
  </si>
  <si>
    <t>Příprava podkladu před provedením dlažby samonivelační stěrka min.pevnosti 30 MPa, tloušťky přes 5 do 8 mm</t>
  </si>
  <si>
    <t>302</t>
  </si>
  <si>
    <t>771474112</t>
  </si>
  <si>
    <t>Montáž soklů z dlaždic keramických lepených cementovým flexibilním lepidlem rovných, výšky přes 65 do 90 mm</t>
  </si>
  <si>
    <t>304</t>
  </si>
  <si>
    <t>4,3+1,5+1,2+0,9+0,2+1,4+1,05+0,655+1,9+0,655+4,9+0,82+1,07+0,2+1,295+1,25+1,4+1,605+0,8+2,217+8,05+1,96+1,4+1,14+5,44+1,551</t>
  </si>
  <si>
    <t>2,9+1,81+0,78+1,263+1,225+1,464+1,81</t>
  </si>
  <si>
    <t>3,1+2,875+1,95+0,55+1,281+1+3,425</t>
  </si>
  <si>
    <t>4,6+3,769+1,44*2</t>
  </si>
  <si>
    <t>153</t>
  </si>
  <si>
    <t>59761184</t>
  </si>
  <si>
    <t>sokl keramický mrazuvzdorný povrch hladký/matný tl do 10mm výšky přes 65 do 90mm</t>
  </si>
  <si>
    <t>306</t>
  </si>
  <si>
    <t>85,54*1,1 "Přepočtené koeficientem množství</t>
  </si>
  <si>
    <t>771574416</t>
  </si>
  <si>
    <t>Montáž podlah z dlaždic keramických lepených cementovým flexibilním lepidlem hladkých, tloušťky do 10 mm přes 9 do 12 ks/m2</t>
  </si>
  <si>
    <t>308</t>
  </si>
  <si>
    <t>155</t>
  </si>
  <si>
    <t>59761135</t>
  </si>
  <si>
    <t>dlažba keramická slinutá nemrazuvzdorná povrch hladký/matný tl do 10mm přes 9 do 12ks/m2</t>
  </si>
  <si>
    <t>310</t>
  </si>
  <si>
    <t>94,4*1,1 "Přepočtené koeficientem množství</t>
  </si>
  <si>
    <t>771591112</t>
  </si>
  <si>
    <t>Izolace podlahy pod dlažbu nátěrem nebo stěrkou ve dvou vrstvách</t>
  </si>
  <si>
    <t>312</t>
  </si>
  <si>
    <t>"1.02"5,6</t>
  </si>
  <si>
    <t>157</t>
  </si>
  <si>
    <t>771591115</t>
  </si>
  <si>
    <t>Podlahy - dokončovací práce spárování silikonem</t>
  </si>
  <si>
    <t>314</t>
  </si>
  <si>
    <t>2,9+1,81+0,78+1,263+1,225+1,464+1,81+2,8*2+2*2</t>
  </si>
  <si>
    <t>3,1+2,875+1,95+0,55+1,281+1+3,425+2*2+2,8*2</t>
  </si>
  <si>
    <t>1,2+1,2+0,9+0,4+0,4+0,7</t>
  </si>
  <si>
    <t>"1.07,1.08.1.09"</t>
  </si>
  <si>
    <t>"bez WC"</t>
  </si>
  <si>
    <t>1,95*2+2,1*2</t>
  </si>
  <si>
    <t>771591117</t>
  </si>
  <si>
    <t>Podlahy - dokončovací práce spárování akrylem</t>
  </si>
  <si>
    <t>316</t>
  </si>
  <si>
    <t>"začištění soklů"</t>
  </si>
  <si>
    <t>85,54</t>
  </si>
  <si>
    <t>159</t>
  </si>
  <si>
    <t>771591241</t>
  </si>
  <si>
    <t>Izolace podlahy pod dlažbu těsnícími izolačními pásy vnitřní kout</t>
  </si>
  <si>
    <t>318</t>
  </si>
  <si>
    <t>771591264</t>
  </si>
  <si>
    <t>Izolace podlahy pod dlažbu těsnícími izolačními pásy mezi podlahou a stěnu</t>
  </si>
  <si>
    <t>320</t>
  </si>
  <si>
    <t>2,8*2+2*2</t>
  </si>
  <si>
    <t>161</t>
  </si>
  <si>
    <t>771592011</t>
  </si>
  <si>
    <t>Čištění vnitřních ploch po položení dlažby podlah nebo schodišť chemickými prostředky</t>
  </si>
  <si>
    <t>322</t>
  </si>
  <si>
    <t>998771101</t>
  </si>
  <si>
    <t>Přesun hmot pro podlahy z dlaždic stanovený z hmotnosti přesunovaného materiálu vodorovná dopravní vzdálenost do 50 m základní v objektech výšky do 6 m</t>
  </si>
  <si>
    <t>324</t>
  </si>
  <si>
    <t>163</t>
  </si>
  <si>
    <t>998771181</t>
  </si>
  <si>
    <t>Přesun hmot pro podlahy z dlaždic stanovený z hmotnosti přesunovaného materiálu Příplatek k ceně za přesun prováděný bez použití mechanizace pro jakoukoliv výšku objektu</t>
  </si>
  <si>
    <t>326</t>
  </si>
  <si>
    <t>775</t>
  </si>
  <si>
    <t>Podlahy skládané</t>
  </si>
  <si>
    <t>pol.1b</t>
  </si>
  <si>
    <t>Oprava podkladu pod dřev. podlahu - viz TZ</t>
  </si>
  <si>
    <t>328</t>
  </si>
  <si>
    <t>110,94</t>
  </si>
  <si>
    <t>165</t>
  </si>
  <si>
    <t>775111112</t>
  </si>
  <si>
    <t>Příprava podkladu skládaných podlah a stěn broušení podlah nového podkladu betonového</t>
  </si>
  <si>
    <t>330</t>
  </si>
  <si>
    <t>110,95</t>
  </si>
  <si>
    <t>775111311</t>
  </si>
  <si>
    <t>Příprava podkladu skládaných podlah a stěn vysátí podlah</t>
  </si>
  <si>
    <t>332</t>
  </si>
  <si>
    <t>167</t>
  </si>
  <si>
    <t>775121321</t>
  </si>
  <si>
    <t>Příprava podkladu skládaných podlah a stěn penetrace neředěná podlah</t>
  </si>
  <si>
    <t>334</t>
  </si>
  <si>
    <t>775141123</t>
  </si>
  <si>
    <t>Příprava podkladu skládaných podlah a stěn vyrovnání samonivelační stěrkou podlah min.pevnosti 30 MPa, tloušťky přes 5 do 8 mm</t>
  </si>
  <si>
    <t>336</t>
  </si>
  <si>
    <t>169</t>
  </si>
  <si>
    <t>775413401</t>
  </si>
  <si>
    <t>Montáž lišty obvodové lepené</t>
  </si>
  <si>
    <t>338</t>
  </si>
  <si>
    <t>13,41*2+8,031*2</t>
  </si>
  <si>
    <t>61418101</t>
  </si>
  <si>
    <t>lišta podlahová dřevěná dub 8x35mm</t>
  </si>
  <si>
    <t>340</t>
  </si>
  <si>
    <t>42,882*1,08 "Přepočtené koeficientem množství</t>
  </si>
  <si>
    <t>171</t>
  </si>
  <si>
    <t>775511611</t>
  </si>
  <si>
    <t>Podlahy vlysové masivní lepené rybinový, řemenový, průpletový vzor s tmelením a broušením, bez povrchové úpravy a olištování z vlysů tl. do 22 mm šířky přes 60 do 70 mm, délky přes 400 do 500 mm dub, třída I</t>
  </si>
  <si>
    <t>342</t>
  </si>
  <si>
    <t>775591311</t>
  </si>
  <si>
    <t>Skládané podlahy - ostatní práce lakování jednotlivé operace základní lak</t>
  </si>
  <si>
    <t>344</t>
  </si>
  <si>
    <t>173</t>
  </si>
  <si>
    <t>775591313</t>
  </si>
  <si>
    <t>Skládané podlahy - ostatní práce lakování jednotlivé operace vrchní lak pro vysokou zátěž (sportovní prostory)</t>
  </si>
  <si>
    <t>346</t>
  </si>
  <si>
    <t>775591316</t>
  </si>
  <si>
    <t>Skládané podlahy - ostatní práce lakování jednotlivé operace mezibroušení mezi vrstvami laku</t>
  </si>
  <si>
    <t>348</t>
  </si>
  <si>
    <t>175</t>
  </si>
  <si>
    <t>775591411</t>
  </si>
  <si>
    <t>Skládané podlahy - ostatní práce dokončovací nátěr olejem a voskování</t>
  </si>
  <si>
    <t>350</t>
  </si>
  <si>
    <t>998775101</t>
  </si>
  <si>
    <t>Přesun hmot pro podlahy skládané stanovený z hmotnosti přesunovaného materiálu vodorovná dopravní vzdálenost do 50 m základní v objektech výšky do 6 m</t>
  </si>
  <si>
    <t>352</t>
  </si>
  <si>
    <t>177</t>
  </si>
  <si>
    <t>998775181</t>
  </si>
  <si>
    <t>Přesun hmot pro podlahy skládané stanovený z hmotnosti přesunovaného materiálu Příplatek k cenám za přesun prováděný bez použití mechanizace pro jakoukoliv výšku objektu</t>
  </si>
  <si>
    <t>354</t>
  </si>
  <si>
    <t>776</t>
  </si>
  <si>
    <t>Podlahy povlakové</t>
  </si>
  <si>
    <t>776111112</t>
  </si>
  <si>
    <t>Příprava podkladu povlakových podlah a stěn broušení podlah nového podkladu betonového</t>
  </si>
  <si>
    <t>356</t>
  </si>
  <si>
    <t xml:space="preserve">"přebroušení nového podkladu - stěrka" </t>
  </si>
  <si>
    <t>179</t>
  </si>
  <si>
    <t>Oprava podkladu pod PVC - viz TZ</t>
  </si>
  <si>
    <t>358</t>
  </si>
  <si>
    <t xml:space="preserve">"přebroušení stávajícího podkladu" </t>
  </si>
  <si>
    <t>776111311</t>
  </si>
  <si>
    <t>Příprava podkladu povlakových podlah a stěn vysátí podlah</t>
  </si>
  <si>
    <t>360</t>
  </si>
  <si>
    <t>181</t>
  </si>
  <si>
    <t>776121321</t>
  </si>
  <si>
    <t>Příprava podkladu povlakových podlah a stěn penetrace neředěná podlah</t>
  </si>
  <si>
    <t>362</t>
  </si>
  <si>
    <t>776141123</t>
  </si>
  <si>
    <t>Příprava podkladu povlakových podlah a stěn vyrovnání samonivelační stěrkou podlah min.pevnosti 30 MPa, tloušťky přes 5 do 8 mm</t>
  </si>
  <si>
    <t>364</t>
  </si>
  <si>
    <t>183</t>
  </si>
  <si>
    <t>776221111</t>
  </si>
  <si>
    <t>Montáž podlahovin z PVC lepením standardním lepidlem z pásů</t>
  </si>
  <si>
    <t>366</t>
  </si>
  <si>
    <t>28411141</t>
  </si>
  <si>
    <t>PVC vinyl homogenní protiskluzná se vsypem a výztuž. vrstvou tl 2,00mm nášlapná vrstva 2,00mm, hořlavost Bfl-s1, třída zátěže 34/43, útlum 5dB, bodová zátěž &lt;= 0,10mm, protiskluznost R10</t>
  </si>
  <si>
    <t>368</t>
  </si>
  <si>
    <t>68,57*1,1 "Přepočtené koeficientem množství</t>
  </si>
  <si>
    <t>185</t>
  </si>
  <si>
    <t>776221121</t>
  </si>
  <si>
    <t>Montáž podlahovin z PVC lepením lepidlem pro elektrostaticky vodivé podlahoviny z pásů</t>
  </si>
  <si>
    <t>370</t>
  </si>
  <si>
    <t>"PVC - antistatická krytina"</t>
  </si>
  <si>
    <t>28411126</t>
  </si>
  <si>
    <t>PVC vinyl antistatický tl 2mm, hm 3100g/m2, hořlavost Bfl-s1, smykové tření µ 0,6, třída zátěže 34/43, odpor krytiny &lt;=10^8</t>
  </si>
  <si>
    <t>372</t>
  </si>
  <si>
    <t>187</t>
  </si>
  <si>
    <t>776411111</t>
  </si>
  <si>
    <t>Montáž soklíků lepením obvodových, výšky do 80 mm</t>
  </si>
  <si>
    <t>374</t>
  </si>
  <si>
    <t>5,7+0,3+0,3+3,3+0,3+0,3+1,06+2,65+1,8+4,1+3,3+2,5</t>
  </si>
  <si>
    <t>6,055+3,13+0,594+2,25+0,594+3,8+3,13</t>
  </si>
  <si>
    <t>8,126*2+4,524*2</t>
  </si>
  <si>
    <t>2,4*2+4,543*2</t>
  </si>
  <si>
    <t>4,907*2+2,848*2</t>
  </si>
  <si>
    <t>2,932*2+4,75*2</t>
  </si>
  <si>
    <t>28411009</t>
  </si>
  <si>
    <t>lišta soklová PVC 18x80mm</t>
  </si>
  <si>
    <t>376</t>
  </si>
  <si>
    <t>115,223*1,02 "Přepočtené koeficientem množství</t>
  </si>
  <si>
    <t>189</t>
  </si>
  <si>
    <t>776421312</t>
  </si>
  <si>
    <t>Montáž lišt přechodových šroubovaných</t>
  </si>
  <si>
    <t>378</t>
  </si>
  <si>
    <t>1,1+0,8</t>
  </si>
  <si>
    <t>0,9+0,9</t>
  </si>
  <si>
    <t>0,9</t>
  </si>
  <si>
    <t>55343116</t>
  </si>
  <si>
    <t>profil přechodový Al narážecí 40mm stříbro, zlato, champagne</t>
  </si>
  <si>
    <t>380</t>
  </si>
  <si>
    <t>4,6*1,02 "Přepočtené koeficientem množství</t>
  </si>
  <si>
    <t>191</t>
  </si>
  <si>
    <t>776991121</t>
  </si>
  <si>
    <t>Ostatní práce údržba nových podlahovin po pokládce čištění základní</t>
  </si>
  <si>
    <t>382</t>
  </si>
  <si>
    <t>998776101</t>
  </si>
  <si>
    <t>Přesun hmot pro podlahy povlakové stanovený z hmotnosti přesunovaného materiálu vodorovná dopravní vzdálenost do 50 m základní v objektech výšky do 6 m</t>
  </si>
  <si>
    <t>384</t>
  </si>
  <si>
    <t>193</t>
  </si>
  <si>
    <t>998776181</t>
  </si>
  <si>
    <t>Přesun hmot pro podlahy povlakové stanovený z hmotnosti přesunovaného materiálu Příplatek k cenám za přesun prováděný bez použití mechanizace pro jakoukoliv výšku objektu</t>
  </si>
  <si>
    <t>386</t>
  </si>
  <si>
    <t>781121011</t>
  </si>
  <si>
    <t>Příprava podkladu před provedením obkladu nátěr penetrační na stěnu</t>
  </si>
  <si>
    <t>388</t>
  </si>
  <si>
    <t>1*1,8</t>
  </si>
  <si>
    <t>2,5*(2,8*2+2*2)</t>
  </si>
  <si>
    <t>1,8*(0,8+0,5)</t>
  </si>
  <si>
    <t>"bez.WC"</t>
  </si>
  <si>
    <t>1,4*(1,95*2+2,1*2)</t>
  </si>
  <si>
    <t>2,5*(1,15+1,2+0,55+0,45+0,3+0,9)</t>
  </si>
  <si>
    <t>2,5*(3,35+1,45+0,65+1+3,3+0,3+0,4+0,4+1,8)</t>
  </si>
  <si>
    <t>2,5*(1,8+0,4+0,2+0,8+1,45+2,49+3,32+3,8)</t>
  </si>
  <si>
    <t>195</t>
  </si>
  <si>
    <t>781131112</t>
  </si>
  <si>
    <t>Izolace stěny pod obklad izolace nátěrem nebo stěrkou ve dvou vrstvách</t>
  </si>
  <si>
    <t>390</t>
  </si>
  <si>
    <t>781131232</t>
  </si>
  <si>
    <t>Izolace stěny pod obklad izolace těsnícími izolačními pásy pro styčné nebo dilatační spáry</t>
  </si>
  <si>
    <t>392</t>
  </si>
  <si>
    <t>4*2,5</t>
  </si>
  <si>
    <t>1,4*4</t>
  </si>
  <si>
    <t>2,5*5</t>
  </si>
  <si>
    <t>7*2,5</t>
  </si>
  <si>
    <t>2,5*6</t>
  </si>
  <si>
    <t>197</t>
  </si>
  <si>
    <t>781473921</t>
  </si>
  <si>
    <t>Výměna keramické obkladačky lepené, velikosti přes 12 do 19 ks/m2</t>
  </si>
  <si>
    <t>394</t>
  </si>
  <si>
    <t>"WC - oprava obkladů"</t>
  </si>
  <si>
    <t>59761063</t>
  </si>
  <si>
    <t>dekor keramický pro interiér i exteriér přes 12 do 19ks/m2</t>
  </si>
  <si>
    <t>396</t>
  </si>
  <si>
    <t>60*0,4*0,2</t>
  </si>
  <si>
    <t>199</t>
  </si>
  <si>
    <t>781474113</t>
  </si>
  <si>
    <t>Montáž keramických obkladů stěn lepených cementovým flexibilním lepidlem hladkých přes 12 do 19 ks/m2</t>
  </si>
  <si>
    <t>398</t>
  </si>
  <si>
    <t>59761071</t>
  </si>
  <si>
    <t>obklad keramický hladký přes 12 do 19ks/m2</t>
  </si>
  <si>
    <t>400</t>
  </si>
  <si>
    <t>138,42*1,1 "Přepočtené koeficientem množství</t>
  </si>
  <si>
    <t>201</t>
  </si>
  <si>
    <t>781491011</t>
  </si>
  <si>
    <t>Montáž zrcadel lepených silikonovým tmelem na podkladní omítku, plochy do 1 m2</t>
  </si>
  <si>
    <t>402</t>
  </si>
  <si>
    <t>"V12"</t>
  </si>
  <si>
    <t>1,4*0,6*13</t>
  </si>
  <si>
    <t>63465124</t>
  </si>
  <si>
    <t>zrcadlo nemontované čiré tl 4mm max rozměr 3210x2250mm</t>
  </si>
  <si>
    <t>404</t>
  </si>
  <si>
    <t>10,92*1,1 "Přepočtené koeficientem množství</t>
  </si>
  <si>
    <t>203</t>
  </si>
  <si>
    <t>781492211</t>
  </si>
  <si>
    <t>Obklad - dokončující práce montáž profilu lepeného flexibilním cementovým lepidlem rohového</t>
  </si>
  <si>
    <t>406</t>
  </si>
  <si>
    <t>1,8+1</t>
  </si>
  <si>
    <t>1,8*2+1</t>
  </si>
  <si>
    <t>1,8*2+0,8+0,5</t>
  </si>
  <si>
    <t>0,8+2*2</t>
  </si>
  <si>
    <t>19416007</t>
  </si>
  <si>
    <t>lišta ukončovací z eloxovaného hliníku 8mm</t>
  </si>
  <si>
    <t>408</t>
  </si>
  <si>
    <t>29,3*1,05 "Přepočtené koeficientem množství</t>
  </si>
  <si>
    <t>205</t>
  </si>
  <si>
    <t>781495115</t>
  </si>
  <si>
    <t>Obklad - dokončující práce ostatní práce spárování silikonem</t>
  </si>
  <si>
    <t>410</t>
  </si>
  <si>
    <t>781495211</t>
  </si>
  <si>
    <t>Čištění vnitřních ploch po provedení obkladu stěn chemickými prostředky</t>
  </si>
  <si>
    <t>412</t>
  </si>
  <si>
    <t>207</t>
  </si>
  <si>
    <t>998781101</t>
  </si>
  <si>
    <t>Přesun hmot pro obklady keramické stanovený z hmotnosti přesunovaného materiálu vodorovná dopravní vzdálenost do 50 m základní v objektech výšky do 6 m</t>
  </si>
  <si>
    <t>414</t>
  </si>
  <si>
    <t>998781181</t>
  </si>
  <si>
    <t>Přesun hmot pro obklady keramické stanovený z hmotnosti přesunovaného materiálu Příplatek k cenám za přesun prováděný bez použití mechanizace pro jakoukoliv výšku objektu</t>
  </si>
  <si>
    <t>416</t>
  </si>
  <si>
    <t>783</t>
  </si>
  <si>
    <t>Dokončovací práce - nátěry</t>
  </si>
  <si>
    <t>209</t>
  </si>
  <si>
    <t>78330131R</t>
  </si>
  <si>
    <t>Odmaštění zámečnických konstrukcí ředidlovým odmašťovačem - odmaštění ponechané ocelové konstrukce vč. dodávky materiálu</t>
  </si>
  <si>
    <t>418</t>
  </si>
  <si>
    <t>78331410R</t>
  </si>
  <si>
    <t>Základní jednonásobný syntetický nátěr zámečnických konstrukcí - ponechané ocelové konstrukce vč. dodávky materiálu - 2x nátěr</t>
  </si>
  <si>
    <t>420</t>
  </si>
  <si>
    <t>211</t>
  </si>
  <si>
    <t>783317101</t>
  </si>
  <si>
    <t>Krycí jednonásobný syntetický standardní nátěr zámečnických konstrukcí - ponechané ocelové konstrukce vč. dodávky materiálu - 2x nátěr</t>
  </si>
  <si>
    <t>422</t>
  </si>
  <si>
    <t>78332410R</t>
  </si>
  <si>
    <t>Dodávka a montáž nátěru nových ocelových zárubní - odstín RAL7016 - vč. odmaštění, základního nátěru a finálního nátěru</t>
  </si>
  <si>
    <t>424</t>
  </si>
  <si>
    <t>213</t>
  </si>
  <si>
    <t>783801201</t>
  </si>
  <si>
    <t>Příprava podkladu omítek před provedením nátěru obroušení</t>
  </si>
  <si>
    <t>426</t>
  </si>
  <si>
    <t>"vyrovnání podkladu - omyvatelný nátěr"</t>
  </si>
  <si>
    <t>2*(2,833*2+4,907*2)</t>
  </si>
  <si>
    <t>2*(2,917*2+4,75*2)</t>
  </si>
  <si>
    <t>2*(2,9+2,13+1,34+1,17+1,3+0,785+1,81)</t>
  </si>
  <si>
    <t>2*(3,035+2,25+0,2+1,05+1,16+0,55+1,895+2,87)</t>
  </si>
  <si>
    <t>2*(5,76+0,3+0,7+3,3+0,33+0,37+1,06+2,65+1,8+4,1+3,3+0,5+0,36+2,47)</t>
  </si>
  <si>
    <t>783822211</t>
  </si>
  <si>
    <t>Vyrovnání omítek před provedením nátěru celoplošné, tloušťky do 3 mm, stěrkou vápennou</t>
  </si>
  <si>
    <t>428</t>
  </si>
  <si>
    <t>215</t>
  </si>
  <si>
    <t>7838266R</t>
  </si>
  <si>
    <t>Dodávka a montáž omyvatelného nátěru - m.č. 1.04, 1.13, 1.14, 1.02, 1.03</t>
  </si>
  <si>
    <t>430</t>
  </si>
  <si>
    <t>783903170</t>
  </si>
  <si>
    <t>Provedení nátěru betonových podlah penetračního hrubých</t>
  </si>
  <si>
    <t>432</t>
  </si>
  <si>
    <t>"pryskyřiční nátěr"</t>
  </si>
  <si>
    <t>25,64+110,95</t>
  </si>
  <si>
    <t>217</t>
  </si>
  <si>
    <t>24592013</t>
  </si>
  <si>
    <t>penetrace dvousložková pryskyřičná</t>
  </si>
  <si>
    <t>kg</t>
  </si>
  <si>
    <t>434</t>
  </si>
  <si>
    <t>784</t>
  </si>
  <si>
    <t>Dokončovací práce - malby a tapety</t>
  </si>
  <si>
    <t>784171101</t>
  </si>
  <si>
    <t>Zakrytí nemalovaných ploch (materiál ve specifikaci) včetně pozdějšího odkrytí podlah</t>
  </si>
  <si>
    <t>436</t>
  </si>
  <si>
    <t>58124842</t>
  </si>
  <si>
    <t>fólie pro malířské potřeby zakrývací tl 7µ 4x5m</t>
  </si>
  <si>
    <t>438</t>
  </si>
  <si>
    <t>322,24*1,05 "Přepočtené koeficientem množství</t>
  </si>
  <si>
    <t>784171111</t>
  </si>
  <si>
    <t>Zakrytí nemalovaných ploch (materiál ve specifikaci) včetně pozdějšího odkrytí svislých ploch např. stěn, oken, dveří v místnostech výšky do 3,80</t>
  </si>
  <si>
    <t>440</t>
  </si>
  <si>
    <t>"okna"</t>
  </si>
  <si>
    <t>"dveře"</t>
  </si>
  <si>
    <t>0,9*1,97*2*10</t>
  </si>
  <si>
    <t>0,8*1,97*2*5</t>
  </si>
  <si>
    <t>0,7*1,97*2*2</t>
  </si>
  <si>
    <t>1,1*1,97*2</t>
  </si>
  <si>
    <t>1,65*1,97*2</t>
  </si>
  <si>
    <t>1,25*1,97*2</t>
  </si>
  <si>
    <t>221</t>
  </si>
  <si>
    <t>442</t>
  </si>
  <si>
    <t>122,124*1,05 "Přepočtené koeficientem množství</t>
  </si>
  <si>
    <t>784181101</t>
  </si>
  <si>
    <t>Penetrace podkladu jednonásobná základní akrylátová bezbarvá v místnostech výšky do 3,80 m</t>
  </si>
  <si>
    <t>444</t>
  </si>
  <si>
    <t>789,0713+149,633*2+75,227*2+12,5</t>
  </si>
  <si>
    <t>223</t>
  </si>
  <si>
    <t>784211101</t>
  </si>
  <si>
    <t>Malby z malířských směsí oděruvzdorných za mokra dvojnásobné, bílé za mokra oděruvzdorné výborně v místnostech výšky do 3,80 m</t>
  </si>
  <si>
    <t>446</t>
  </si>
  <si>
    <t>787</t>
  </si>
  <si>
    <t>Dokončovací práce - zasklívání</t>
  </si>
  <si>
    <t>78711121R</t>
  </si>
  <si>
    <t>Dodávka a montáž zrcadel na laminový obklad - m.č. 1.05 - montáž lepením</t>
  </si>
  <si>
    <t>448</t>
  </si>
  <si>
    <t>2,3*(8,031+9,75)</t>
  </si>
  <si>
    <t>225</t>
  </si>
  <si>
    <t>99878710R</t>
  </si>
  <si>
    <t>Přesun hmot pro zasklívání v objektech v do 6 m</t>
  </si>
  <si>
    <t>450</t>
  </si>
  <si>
    <t>452</t>
  </si>
  <si>
    <t>"ostatní a nespecifikované práce"</t>
  </si>
  <si>
    <t>D.3. - Elektroinstalace</t>
  </si>
  <si>
    <t>PSV - PSV</t>
  </si>
  <si>
    <t>01 - Elektroinstalace</t>
  </si>
  <si>
    <t>01</t>
  </si>
  <si>
    <t>000900050</t>
  </si>
  <si>
    <t>Drobný elektromontážní materiál</t>
  </si>
  <si>
    <t>ks</t>
  </si>
  <si>
    <t>R210990135</t>
  </si>
  <si>
    <t>Certifikované měření umělého a nouzového osvětení</t>
  </si>
  <si>
    <t>R210990169</t>
  </si>
  <si>
    <t>Zpracování výrobní dokumentace rozvaděčů</t>
  </si>
  <si>
    <t>R219990113</t>
  </si>
  <si>
    <t>zjištění stávajícího stavu elektroinstalace</t>
  </si>
  <si>
    <t>R219990150</t>
  </si>
  <si>
    <t>práce v rozvaděčích</t>
  </si>
  <si>
    <t>R219990112</t>
  </si>
  <si>
    <t>Přeložky silnoproudu dle popisu v tz a výkresech</t>
  </si>
  <si>
    <t>R210990029</t>
  </si>
  <si>
    <t>Koordinace s ostatními profesemi</t>
  </si>
  <si>
    <t>R210990087</t>
  </si>
  <si>
    <t>Demontáž stávající elektroinstalace</t>
  </si>
  <si>
    <t>741920071</t>
  </si>
  <si>
    <t>Montáž a zhotovení ohnivzdorných konstrukcí pro elektrozařízení přepážek z desek nebo vyztužených omítek silikátových s výplní v jiném tvaru průchodu z hmot silikátových</t>
  </si>
  <si>
    <t>000000933</t>
  </si>
  <si>
    <t>ohnivzdorná přepážka dle Pbř</t>
  </si>
  <si>
    <t>741810003</t>
  </si>
  <si>
    <t>Zkoušky a prohlídky elektrických rozvodů a zařízení celková prohlídka a vyhotovení revizní zprávy pro objem montážních prací přes 500 do 1000 tis. Kč</t>
  </si>
  <si>
    <t>741810011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</si>
  <si>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</si>
  <si>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469972111</t>
  </si>
  <si>
    <t>Odvoz suti a vybouraných hmot odvoz suti a vybouraných hmot do 1 km</t>
  </si>
  <si>
    <t>469972121</t>
  </si>
  <si>
    <t>Odvoz suti a vybouraných hmot odvoz suti a vybouraných hmot Příplatek k ceně za každý další i započatý 1 km</t>
  </si>
  <si>
    <t>469981111</t>
  </si>
  <si>
    <t>Přesun hmot pro pomocné stavební práce při elektromontážích dopravní vzdálenost do 1 000 m</t>
  </si>
  <si>
    <t>468091351</t>
  </si>
  <si>
    <t>Vysekání kapes nebo výklenků ve zdivu pro osazení kotevních prvků nebo elektroinstalačního zařízení cihelném, velikosti plochy přes 0,25 m2 jakékoli hloubky</t>
  </si>
  <si>
    <t>468081312</t>
  </si>
  <si>
    <t>Vybourání otvorů ve zdivu cihelném plochy do 0,0225 m2 a tloušťky přes 15 do 30 cm</t>
  </si>
  <si>
    <t>468081313</t>
  </si>
  <si>
    <t>Vybourání otvorů ve zdivu cihelném plochy do 0,0225 m2 a tloušťky přes 30 do 45 cm</t>
  </si>
  <si>
    <t>468081423</t>
  </si>
  <si>
    <t>Vybourání otvorů ve zdivu betonovém plochy přes 0,0225 do 0,09 m2 a tloušťky přes 30 do 45 cm</t>
  </si>
  <si>
    <t>468101422</t>
  </si>
  <si>
    <t>Vysekání rýh pro montáž trubek a kabelů v cihelných zdech hloubky přes 3 do 5 cm a šířky přes 5 do 7 cm</t>
  </si>
  <si>
    <t>468101424</t>
  </si>
  <si>
    <t>Vysekání rýh pro montáž trubek a kabelů v cihelných zdech hloubky přes 3 do 5 cm a šířky přes 10 do 15 cm</t>
  </si>
  <si>
    <t>468101433</t>
  </si>
  <si>
    <t>Vysekání rýh pro montáž trubek a kabelů v cihelných zdech hloubky přes 5 do 7 cm a šířky přes 10 do 15 cm</t>
  </si>
  <si>
    <t>468101211</t>
  </si>
  <si>
    <t>Vysekání rýh pro montáž trubek a kabelů ve stropech z betonu hloubky do 3 cm a šířky do 3 cm</t>
  </si>
  <si>
    <t>468101111</t>
  </si>
  <si>
    <t>Vysekání rýh pro montáž trubek a kabelů v kamenných nebo betonových zdech hloubky do 3 cm a šířky do 3 cm</t>
  </si>
  <si>
    <t>460941222</t>
  </si>
  <si>
    <t>Vyplnění rýh vyplnění a omítnutí rýh ve stěnách hloubky přes 3 do 5 cm a šířky přes 5 do 7 cm</t>
  </si>
  <si>
    <t>460941224</t>
  </si>
  <si>
    <t>Vyplnění rýh vyplnění a omítnutí rýh ve stěnách hloubky přes 3 do 5 cm a šířky přes 10 do 15 cm</t>
  </si>
  <si>
    <t>460941233</t>
  </si>
  <si>
    <t>Vyplnění rýh vyplnění a omítnutí rýh ve stěnách hloubky přes 5 do 7 cm a šířky přes 10 do 15 cm</t>
  </si>
  <si>
    <t>460941111</t>
  </si>
  <si>
    <t>Vyplnění rýh vyplnění a omítnutí rýh ve stropech hloubky do 3 cm a šířky do 3 cm</t>
  </si>
  <si>
    <t>460941211</t>
  </si>
  <si>
    <t>Vyplnění rýh vyplnění a omítnutí rýh ve stěnách hloubky do 3 cm a šířky do 3 cm</t>
  </si>
  <si>
    <t>741112061</t>
  </si>
  <si>
    <t>Montáž krabic elektroinstalačních bez napojení na trubky a lišty, demontáže a montáže víčka a přístroje přístrojových zapuštěných plastových kruhových do zdiva</t>
  </si>
  <si>
    <t>000311216</t>
  </si>
  <si>
    <t>krabice přístrojová</t>
  </si>
  <si>
    <t>741112101</t>
  </si>
  <si>
    <t>Montáž krabic elektroinstalačních bez napojení na trubky a lišty, demontáže a montáže víčka a přístroje rozvodek se zapojením vodičů na svorkovnici zapuštěných plastových kruhových do zdiva</t>
  </si>
  <si>
    <t>000311316</t>
  </si>
  <si>
    <t>krabicová rozvodka vč. svorkovnice a víka</t>
  </si>
  <si>
    <t>741112002</t>
  </si>
  <si>
    <t>Montáž krabic elektroinstalačních bez napojení na trubky a lišty, demontáže a montáže víčka a přístroje protahovacích nebo odbočných zapuštěných plastových kruhových pro sádrokartonové příčky</t>
  </si>
  <si>
    <t>000311412</t>
  </si>
  <si>
    <t>krabice univerzální do SDK s membránou</t>
  </si>
  <si>
    <t>000311413</t>
  </si>
  <si>
    <t>krabice univerzální vč. víčka do SDK s membránou</t>
  </si>
  <si>
    <t>741112301</t>
  </si>
  <si>
    <t>Montáž krabic pancéřových bez napojení na trubky a lišty a demontáže a montáže víčka rozvodek se zapojením vodičů na svorkovnici plastových čtyřhranných, vel. 117x117 mm</t>
  </si>
  <si>
    <t>000315132</t>
  </si>
  <si>
    <t>krabice pancéř plast 117x117x58 IP54 +svorkovnice</t>
  </si>
  <si>
    <t>741110061</t>
  </si>
  <si>
    <t>Montáž trubek elektroinstalačních s nasunutím nebo našroubováním do krabic plastových ohebných, uložených pod omítku, vnější Ø přes 11 do 23 mm</t>
  </si>
  <si>
    <t>Montáž trubek elektroinstalačních s nasunutím nebo našroubováním do krabic plastových ohebných, uložených pod omítku, vnější O přes 11 do 23 mm</t>
  </si>
  <si>
    <t>000321123</t>
  </si>
  <si>
    <t>trubka ohebná PVC pr. 16mm</t>
  </si>
  <si>
    <t>741110303</t>
  </si>
  <si>
    <t>Montáž trubek ochranných s nasunutím nebo našroubováním do krabic plastových tuhých, uložených pevně, vnitřní Ø přes 90 do 133 mm</t>
  </si>
  <si>
    <t>Montáž trubek ochranných s nasunutím nebo našroubováním do krabic plastových tuhých, uložených pevně, vnitřní O přes 90 do 133 mm</t>
  </si>
  <si>
    <t>000321126</t>
  </si>
  <si>
    <t>trubka korugovaná PVC pr.110mm</t>
  </si>
  <si>
    <t>741910302</t>
  </si>
  <si>
    <t>Montáž roštů a lávek pro volné i pevné uložení kabelů bez podkladových desek a osazení úchytných prvků typových se stojinou, výložníky a odbočkami pozinkovaných závěsných oboustranných</t>
  </si>
  <si>
    <t>000363042</t>
  </si>
  <si>
    <t>Žlab 150/100 GZ vč. podpěr, spojek a příslušenství</t>
  </si>
  <si>
    <t>741210003</t>
  </si>
  <si>
    <t>Montáž rozvodnic oceloplechových nebo plastových bez zapojení vodičů běžných, hmotnosti do 100 kg</t>
  </si>
  <si>
    <t>000900117</t>
  </si>
  <si>
    <t>Rozvaděč R dle výkresu a popisu v TZ</t>
  </si>
  <si>
    <t>741210001</t>
  </si>
  <si>
    <t>Montáž rozvodnic oceloplechových nebo plastových bez zapojení vodičů běžných, hmotnosti do 20 kg</t>
  </si>
  <si>
    <t>000900118</t>
  </si>
  <si>
    <t>Rozvodnice DXA  vč, PA svorkovnic k pospojování viz popis na výkrese a v TZ</t>
  </si>
  <si>
    <t>741120203</t>
  </si>
  <si>
    <t>Montáž vodičů izolovaných měděných bez ukončení uložených volně plných a laněných s PVC pláštěm, bezhalogenových, ohniodolných (např. CY, CHAH-V) průřezu žíly 25 až 35 mm2</t>
  </si>
  <si>
    <t>000171512</t>
  </si>
  <si>
    <t>kabel 1kV CXKE-R 1x35</t>
  </si>
  <si>
    <t>741120201</t>
  </si>
  <si>
    <t>Montáž vodičů izolovaných měděných bez ukončení uložených volně plných a laněných s PVC pláštěm, bezhalogenových, ohniodolných (např. CY, CHAH-V) průřezu žíly 1,5 až 16 mm2</t>
  </si>
  <si>
    <t>000171508</t>
  </si>
  <si>
    <t>kabel 1kV CXKH-R 1x6</t>
  </si>
  <si>
    <t>000171510</t>
  </si>
  <si>
    <t>kabel 1kV CXKH-R 1x16</t>
  </si>
  <si>
    <t>000171507</t>
  </si>
  <si>
    <t>kabel 1kV CXKH-R 1x4</t>
  </si>
  <si>
    <t>741120001</t>
  </si>
  <si>
    <t>Montáž vodičů izolovaných měděných bez ukončení uložených pod omítku plných a laněných (např. CY), průřezu žíly 0,35 až 6 mm2</t>
  </si>
  <si>
    <t>000171108</t>
  </si>
  <si>
    <t>vodič CY 6  /H07V-U/</t>
  </si>
  <si>
    <t>000171107</t>
  </si>
  <si>
    <t>vodič CY 4  /H07V-U/</t>
  </si>
  <si>
    <t>741122032</t>
  </si>
  <si>
    <t>Montáž kabelů měděných bez ukončení uložených pod omítku plných kulatých (např. CYKY), počtu a průřezu žil 5x4 až 6 mm2</t>
  </si>
  <si>
    <t>000101308</t>
  </si>
  <si>
    <t>kabel CYKY-J 5x6</t>
  </si>
  <si>
    <t>741122016</t>
  </si>
  <si>
    <t>Montáž kabelů měděných bez ukončení uložených pod omítku plných kulatých (např. CYKY), počtu a průřezu žil 3x2,5 až 6 mm2</t>
  </si>
  <si>
    <t>000101106</t>
  </si>
  <si>
    <t>kabel CYKY-J 3x2,5</t>
  </si>
  <si>
    <t>741122015</t>
  </si>
  <si>
    <t>Montáž kabelů měděných bez ukončení uložených pod omítku plných kulatých (např. CYKY), počtu a průřezu žil 3x1,5 mm2</t>
  </si>
  <si>
    <t>000101105</t>
  </si>
  <si>
    <t>kabel CYKY-J 3x1,5</t>
  </si>
  <si>
    <t>000101105.1</t>
  </si>
  <si>
    <t>kabel CYKY-O 3x1,5</t>
  </si>
  <si>
    <t>741122211</t>
  </si>
  <si>
    <t>Montáž kabelů měděných bez ukončení uložených volně nebo v liště plných kulatých (např. CYKY) počtu a průřezu žil 3x1,5 až 6 mm2</t>
  </si>
  <si>
    <t>000123105</t>
  </si>
  <si>
    <t>kabel 1kV CHKH-R 3Jx1,5</t>
  </si>
  <si>
    <t>000123105.1</t>
  </si>
  <si>
    <t>kabel 1kV CHKH-R 3Ox1,5</t>
  </si>
  <si>
    <t>000122106</t>
  </si>
  <si>
    <t>kabel 1kV CXKH-R 3x2,5</t>
  </si>
  <si>
    <t>741122031</t>
  </si>
  <si>
    <t>Montáž kabelů měděných bez ukončení uložených pod omítku plných kulatých (např. CYKY), počtu a průřezu žil 5x1,5 až 2,5 mm2</t>
  </si>
  <si>
    <t>000101305</t>
  </si>
  <si>
    <t>kabel CYKY-J 5x1,5</t>
  </si>
  <si>
    <t>741122231</t>
  </si>
  <si>
    <t>Montáž kabelů měděných bez ukončení uložených volně nebo v liště plných kulatých (např. CYKY) počtu a průřezu žil 5x1,5 až 2,5 mm2</t>
  </si>
  <si>
    <t>000122305</t>
  </si>
  <si>
    <t>kabel 1kV CXKH-R 5Jx1,5</t>
  </si>
  <si>
    <t>741311004</t>
  </si>
  <si>
    <t>Montáž spínačů speciálních se zapojením vodičů čidla pohybu nástěnného</t>
  </si>
  <si>
    <t>000900039</t>
  </si>
  <si>
    <t>snímač přítomnosti stropní s vlastním relé</t>
  </si>
  <si>
    <t>741310201</t>
  </si>
  <si>
    <t>Montáž spínačů jedno nebo dvoupólových polozapuštěných nebo zapuštěných se zapojením vodičů šroubové připojení, pro prostředí normální spínačů, řazení 1-jednopólových</t>
  </si>
  <si>
    <t>000409820</t>
  </si>
  <si>
    <t>spínač/strojek 10A/250Vstř řaz. 1,1So</t>
  </si>
  <si>
    <t>000410101</t>
  </si>
  <si>
    <t>kryt spínače 1-duchý pro ř.1,6,7,1/0</t>
  </si>
  <si>
    <t>000420091</t>
  </si>
  <si>
    <t>rámeček pro 1 přístroj</t>
  </si>
  <si>
    <t>000410102</t>
  </si>
  <si>
    <t>kryt spínače 1-duchý pro ř.1,6,7,1/0 pro zdravotnictví</t>
  </si>
  <si>
    <t>000420091.1</t>
  </si>
  <si>
    <t>rámeček pro 1 přístroj pro zdravotnictví</t>
  </si>
  <si>
    <t>741310233</t>
  </si>
  <si>
    <t>Montáž spínačů jedno nebo dvoupólových polozapuštěných nebo zapuštěných se zapojením vodičů šroubové připojení, pro prostředí normální přepínačů, řazení 6-střídavých</t>
  </si>
  <si>
    <t>000709820</t>
  </si>
  <si>
    <t>Přístroj osvětlení signalizačního a orientačního s LED červená</t>
  </si>
  <si>
    <t>741310041</t>
  </si>
  <si>
    <t>Montáž spínačů jedno nebo dvoupólových nástěnných se zapojením vodičů, pro prostředí venkovní nebo mokré přepínačů, řazení 5-sériových</t>
  </si>
  <si>
    <t>000409826</t>
  </si>
  <si>
    <t>přepínač/strojek 10A/250Vstř řazení 5 IP44</t>
  </si>
  <si>
    <t>741310212</t>
  </si>
  <si>
    <t>Montáž spínačů jedno nebo dvoupólových polozapuštěných nebo zapuštěných se zapojením vodičů šroubové připojení, pro prostředí normální ovladačů, řazení 1/0-tlačítkových zapínacích</t>
  </si>
  <si>
    <t>000409828</t>
  </si>
  <si>
    <t>ovladač/strojek 10A/250Vstř ř.1/0,S,So</t>
  </si>
  <si>
    <t>000420092</t>
  </si>
  <si>
    <t>742430015</t>
  </si>
  <si>
    <t>Montáž audiovizuální techniky žaluziového ovladače pro plátno</t>
  </si>
  <si>
    <t>000409860</t>
  </si>
  <si>
    <t>ovladač/strojek 10A/250Vstř  ř.1/0-1/0</t>
  </si>
  <si>
    <t>000410105</t>
  </si>
  <si>
    <t>kryt spínače dělený  pro řaz.1/0-1/0 pro zdravotnictví</t>
  </si>
  <si>
    <t>741313042</t>
  </si>
  <si>
    <t>Montáž zásuvek domovních se zapojením vodičů šroubové připojení polozapuštěných nebo zapuštěných 10/16 A, provedení 2P + PE dvojí zapojení pro průběžnou montáž</t>
  </si>
  <si>
    <t>000420006</t>
  </si>
  <si>
    <t>zásuvka 16A/250Vstř bezŠr clonk</t>
  </si>
  <si>
    <t>000420007</t>
  </si>
  <si>
    <t>zásuvka 16A/250Vstř bezŠr clonk pro zdravotnictví</t>
  </si>
  <si>
    <t>000420015</t>
  </si>
  <si>
    <t>2-zásuvka 16A/250Vstř  bezŠr</t>
  </si>
  <si>
    <t>741313073</t>
  </si>
  <si>
    <t>Montáž zásuvek domovních se zapojením vodičů šroubové připojení chráněných v krabici 10/16 A, pro prostředí normální, provedení 2P + PE dvojí zapojení pro průběžnou montáž</t>
  </si>
  <si>
    <t>000420008</t>
  </si>
  <si>
    <t>zásuvka 16A/250Vstř bezŠr chrán</t>
  </si>
  <si>
    <t>000420009</t>
  </si>
  <si>
    <t>zásuvka 16A/250Vstř IP44</t>
  </si>
  <si>
    <t>000420009.1</t>
  </si>
  <si>
    <t>zásuvka 16A/250Vstř IP54 na povrch</t>
  </si>
  <si>
    <t>000420009.2</t>
  </si>
  <si>
    <t>zásuvka 16A/250Vstř bezŠr chrán pro zdravotnictví</t>
  </si>
  <si>
    <t>000420099</t>
  </si>
  <si>
    <t>Svorka pro vyrovnání potenciálů dvojnásobná zapuštěná</t>
  </si>
  <si>
    <t>742110202</t>
  </si>
  <si>
    <t>Montáž podlahových krabic montovaných do mazaniny</t>
  </si>
  <si>
    <t>000897000</t>
  </si>
  <si>
    <t>podlahová krabice se zásuvkou 230V/16 IP44 nerez</t>
  </si>
  <si>
    <t>741372022</t>
  </si>
  <si>
    <t>Montáž svítidel s integrovaným zdrojem LED se zapojením vodičů interiérových přisazených nástěnných hranatých nebo kruhových, plochy přes 0,09 do 0,36 m2</t>
  </si>
  <si>
    <t>000509032</t>
  </si>
  <si>
    <t>svítidlo dle specifikace S2</t>
  </si>
  <si>
    <t>000509034</t>
  </si>
  <si>
    <t>svítidlo dle specifikace S4</t>
  </si>
  <si>
    <t>000552053</t>
  </si>
  <si>
    <t>Svítidlo dle specifikace N3</t>
  </si>
  <si>
    <t>741372112</t>
  </si>
  <si>
    <t>Montáž svítidel s integrovaným zdrojem LED se zapojením vodičů interiérových vestavných stropních panelových hranatých nebo kruhových, plochy přes 0,09 do 0,36 m2</t>
  </si>
  <si>
    <t>000509031</t>
  </si>
  <si>
    <t>svítidlo dle specifikace S1</t>
  </si>
  <si>
    <t>000509033</t>
  </si>
  <si>
    <t>svítidlo dle specifikace S3</t>
  </si>
  <si>
    <t>000509035</t>
  </si>
  <si>
    <t>svítidlo dle specifikace S5</t>
  </si>
  <si>
    <t>000509036</t>
  </si>
  <si>
    <t>svítidlo dle specifikace S6</t>
  </si>
  <si>
    <t>000552051</t>
  </si>
  <si>
    <t>Svítidlo dle specifikace N1</t>
  </si>
  <si>
    <t>000552052</t>
  </si>
  <si>
    <t>Svítidlo dle specifikace N2</t>
  </si>
  <si>
    <t>R210990090</t>
  </si>
  <si>
    <t>nastavení centrálního monitoringu NO</t>
  </si>
  <si>
    <t>000900098</t>
  </si>
  <si>
    <t>Řídící systém NO sestava dle specifikace</t>
  </si>
  <si>
    <t>R210990118</t>
  </si>
  <si>
    <t>Nastavení systému SALUZ u svítidel S3</t>
  </si>
  <si>
    <t>742124002</t>
  </si>
  <si>
    <t>Montáž kabelů datových FTP, UTP, STP pro vnitřní rozvody do trubky</t>
  </si>
  <si>
    <t>000209434</t>
  </si>
  <si>
    <t>kabel Cat.5e FTP 4x2xAWG24 LSOH</t>
  </si>
  <si>
    <t>742124005</t>
  </si>
  <si>
    <t>Montáž kabelů datových FTP, UTP, STP ukončení kabelu konektorem</t>
  </si>
  <si>
    <t>000209486</t>
  </si>
  <si>
    <t>konektor komunikační RJ45-SL 8pol licna stíněný</t>
  </si>
  <si>
    <t>HZS2491</t>
  </si>
  <si>
    <t>Hodinové zúčtovací sazby profesí PSV zednické výpomoci a pomocné práce PSV dělník zednických výpomocí</t>
  </si>
  <si>
    <t>"pomocné stavební práce"</t>
  </si>
  <si>
    <t>D.4. - Zdravotní instalace, vytápění a vzduchotechnika</t>
  </si>
  <si>
    <t xml:space="preserve">    722 - Zdravotechnika - vnitřní vodovod</t>
  </si>
  <si>
    <t xml:space="preserve">    723 - Zdravotechnika - vnitřní plynovod</t>
  </si>
  <si>
    <t xml:space="preserve">    726 - Zdravotechnika - předstěnové instalace</t>
  </si>
  <si>
    <t xml:space="preserve">    727 - Zdravotechnika - požární ochrana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</si>
  <si>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</si>
  <si>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</si>
  <si>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</si>
  <si>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</si>
  <si>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751 - Vzduchotechnika</t>
  </si>
  <si>
    <t>359901212</t>
  </si>
  <si>
    <t>Monitoring stok (kamerový systém) jakékoli výšky stávající kanalizace</t>
  </si>
  <si>
    <t xml:space="preserve">"monitoring stávající kanalizace" </t>
  </si>
  <si>
    <t>973031324</t>
  </si>
  <si>
    <t>Vysekání výklenků nebo kapes ve zdivu z cihel na maltu vápennou nebo vápenocementovou kapes, plochy do 0,10 m2, hl. do 150 mm</t>
  </si>
  <si>
    <t>973031325</t>
  </si>
  <si>
    <t>Vysekání výklenků nebo kapes ve zdivu z cihel na maltu vápennou nebo vápenocementovou kapes, plochy do 0,10 m2, hl. do 300 mm</t>
  </si>
  <si>
    <t>977151127</t>
  </si>
  <si>
    <t>Jádrové vrty diamantovými korunkami do stavebních materiálů (železobetonu, betonu, cihel, obkladů, dlažeb, kamene) průměru přes 225 do 250 mm</t>
  </si>
  <si>
    <t>997002611</t>
  </si>
  <si>
    <t>Nakládání suti a vybouraných hmot na dopravní prostředek pro vodorovné přemístění</t>
  </si>
  <si>
    <t>6,02*9</t>
  </si>
  <si>
    <t>997013631</t>
  </si>
  <si>
    <t>Poplatek za uložení stavebního odpadu na skládce (skládkovné) směsného stavebního a demoličního zatříděného do Katalogu odpadů pod kódem 17 09 04</t>
  </si>
  <si>
    <t>713411121</t>
  </si>
  <si>
    <t>Montáž izolace tepelné potrubí a ohybů pásy nebo rohožemi s povrchovou úpravou hliníkovou fólií připevněnými ocelovým drátem potrubí jednovrstvá</t>
  </si>
  <si>
    <t>"v místě prostupu"(0,42+0,50)*2*0,36</t>
  </si>
  <si>
    <t>"kruhové potrubí"19,00</t>
  </si>
  <si>
    <t>63151671</t>
  </si>
  <si>
    <t>rohož izolační z minerální vlny lamelová s Al fólií 50-60kg/m3 tl 40mm</t>
  </si>
  <si>
    <t>998713201</t>
  </si>
  <si>
    <t>Přesun hmot pro izolace tepelné stanovený procentní sazbou (%) z ceny vodorovná dopravní vzdálenost do 50 m s užitím mechanizace v objektech výšky do 6 m</t>
  </si>
  <si>
    <t>%</t>
  </si>
  <si>
    <t>721140806</t>
  </si>
  <si>
    <t>Demontáž potrubí z litinových trub odpadních nebo dešťových přes 100 do DN 200</t>
  </si>
  <si>
    <t>721170972.R</t>
  </si>
  <si>
    <t>Opravy odpadního potrubí plastového krácení trub DN 50 + zaslepení</t>
  </si>
  <si>
    <t>721170974.R</t>
  </si>
  <si>
    <t>Opravy odpadního potrubí plastového krácení trub DN 110 + zaslepení</t>
  </si>
  <si>
    <t>721171803</t>
  </si>
  <si>
    <t>Demontáž potrubí z novodurových trub odpadních nebo připojovacích do D 75</t>
  </si>
  <si>
    <t>721171808</t>
  </si>
  <si>
    <t>Demontáž potrubí z novodurových trub odpadních nebo připojovacích přes 75 do D 114</t>
  </si>
  <si>
    <t>4,50+15</t>
  </si>
  <si>
    <t>55161857</t>
  </si>
  <si>
    <t>přechod z plastových trub na litinové (bez hrdel) DN 110</t>
  </si>
  <si>
    <t>55242416</t>
  </si>
  <si>
    <t>trouba přechodová (redukce) litinová bezhrdlová vnitřní kanalizace DN 100x80L 90 h 45mm</t>
  </si>
  <si>
    <t>721175201</t>
  </si>
  <si>
    <t>Plastové potrubí odhlučněné třívrstvé připojovací DN 32</t>
  </si>
  <si>
    <t>721175203</t>
  </si>
  <si>
    <t>Plastové potrubí odhlučněné třívrstvé připojovací DN 50</t>
  </si>
  <si>
    <t>721175204</t>
  </si>
  <si>
    <t>Plastové potrubí odhlučněné třívrstvé připojovací DN 75</t>
  </si>
  <si>
    <t>721175205</t>
  </si>
  <si>
    <t>Plastové potrubí odhlučněné třívrstvé připojovací DN 110</t>
  </si>
  <si>
    <t>721175212</t>
  </si>
  <si>
    <t>Plastové potrubí odhlučněné třívrstvé odpadní (svislé) DN 110</t>
  </si>
  <si>
    <t>721212124</t>
  </si>
  <si>
    <t>Odtokové sprchové žlaby se zápachovou uzávěrkou a krycím roštem délky 850 mm</t>
  </si>
  <si>
    <t>721274125</t>
  </si>
  <si>
    <t>Ventily přivzdušňovací odpadních potrubí vnitřní DN 75</t>
  </si>
  <si>
    <t>721290111</t>
  </si>
  <si>
    <t>Zkouška těsnosti kanalizace v objektech vodou do DN 125</t>
  </si>
  <si>
    <t>8+33+18+11+20</t>
  </si>
  <si>
    <t>998721201</t>
  </si>
  <si>
    <t>Přesun hmot pro vnitřní kanalizaci stanovený procentní sazbou (%) z ceny vodorovná dopravní vzdálenost do 50 m základní v objektech výšky do 6 m</t>
  </si>
  <si>
    <t>722</t>
  </si>
  <si>
    <t>Zdravotechnika - vnitřní vodovod</t>
  </si>
  <si>
    <t>722130104</t>
  </si>
  <si>
    <t>Potrubí z ocelových trubek pozinkovaných hladkých pro zavodněný požární systém spojovaných lisováním PN 16 do 110°C Ø 28/1,5</t>
  </si>
  <si>
    <t>Potrubí z ocelových trubek pozinkovaných hladkých pro zavodněný požární systém spojovaných lisováním PN 16 do 110°C O 28/1,5</t>
  </si>
  <si>
    <t>722170801</t>
  </si>
  <si>
    <t>Demontáž rozvodů vody z plastů do Ø 25 mm</t>
  </si>
  <si>
    <t>Demontáž rozvodů vody z plastů do O 25 mm</t>
  </si>
  <si>
    <t>11+16+2,8</t>
  </si>
  <si>
    <t>722171912.R</t>
  </si>
  <si>
    <t>Odříznutí trubky nebo tvarovky u rozvodů vody z plastů D přes 16 do 20 mm + zaslepení</t>
  </si>
  <si>
    <t>8+19+14</t>
  </si>
  <si>
    <t>722174022</t>
  </si>
  <si>
    <t>Potrubí z plastových trubek z polypropylenu PPR svařovaných polyfúzně PN 20 (SDR 6) D 20 x 3,4</t>
  </si>
  <si>
    <t>722174023</t>
  </si>
  <si>
    <t>Potrubí z plastových trubek z polypropylenu PPR svařovaných polyfúzně PN 20 (SDR 6) D 25 x 4,2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</si>
  <si>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</si>
  <si>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</si>
  <si>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722181232</t>
  </si>
  <si>
    <t>Ochrana potrubí termoizolačními trubicemi z pěnového polyetylenu PE přilepenými v příčných a podélných spojích, tloušťky izolace přes 9 do 13 mm, vnitřního průměru izolace DN přes 22 do 45 mm</t>
  </si>
  <si>
    <t>110+10</t>
  </si>
  <si>
    <t>722190401</t>
  </si>
  <si>
    <t>Zřízení přípojek na potrubí vyvedení a upevnění výpustek do DN 25</t>
  </si>
  <si>
    <t>722232012.R</t>
  </si>
  <si>
    <t>Kohout nezámrzný DN 20</t>
  </si>
  <si>
    <t>722232123</t>
  </si>
  <si>
    <t>Armatury se dvěma závity kulové kohouty PN 42 do 185 °C plnoprůtokové vnitřní závit G 3/4"</t>
  </si>
  <si>
    <t>722232124</t>
  </si>
  <si>
    <t>Armatury se dvěma závity kulové kohouty PN 42 do 185 °C plnoprůtokové vnitřní závit G 1"</t>
  </si>
  <si>
    <t>722250133</t>
  </si>
  <si>
    <t>Požární příslušenství a armatury hydrantový systém s tvarově stálou hadicí celoplechový D 25 x 30 m</t>
  </si>
  <si>
    <t>722290234</t>
  </si>
  <si>
    <t>Zkoušky, proplach a desinfekce vodovodního potrubí proplach a desinfekce vodovodního potrubí do DN 80</t>
  </si>
  <si>
    <t>8+110</t>
  </si>
  <si>
    <t>722290246</t>
  </si>
  <si>
    <t>Zkoušky, proplach a desinfekce vodovodního potrubí zkoušky těsnosti vodovodního potrubí plastového do DN 40</t>
  </si>
  <si>
    <t>998722201</t>
  </si>
  <si>
    <t>Přesun hmot pro vnitřní vodovod stanovený procentní sazbou (%) z ceny vodorovná dopravní vzdálenost do 50 m základní v objektech výšky do 6 m</t>
  </si>
  <si>
    <t>723</t>
  </si>
  <si>
    <t>Zdravotechnika - vnitřní plynovod</t>
  </si>
  <si>
    <t>723120804.R</t>
  </si>
  <si>
    <t>Demontáž potrubí CU DN 20</t>
  </si>
  <si>
    <t>723190913.R</t>
  </si>
  <si>
    <t>Zaslepení potrzbí CU DN 20</t>
  </si>
  <si>
    <t>725110814</t>
  </si>
  <si>
    <t>Demontáž klozetů kombi</t>
  </si>
  <si>
    <t>725112022</t>
  </si>
  <si>
    <t>Zařízení záchodů klozety keramické závěsné na nosné stěny s hlubokým splachováním odpad vodorovný</t>
  </si>
  <si>
    <t>725121529</t>
  </si>
  <si>
    <t>Pisoárové záchodky keramické automatické s teplotním snímačem</t>
  </si>
  <si>
    <t>725210821</t>
  </si>
  <si>
    <t>Demontáž umyvadel bez výtokových armatur umyvadel</t>
  </si>
  <si>
    <t>725211603</t>
  </si>
  <si>
    <t>Umyvadla keramická bílá bez výtokových armatur připevněná na stěnu šrouby bez sloupu nebo krytu na sifon, šířka umyvadla 600 mm</t>
  </si>
  <si>
    <t>725330820</t>
  </si>
  <si>
    <t>Demontáž výlevek bez výtokových armatur a bez nádrže a splachovacího potrubí diturvitových</t>
  </si>
  <si>
    <t>725331111</t>
  </si>
  <si>
    <t>Výlevky bez výtokových armatur a splachovací nádrže keramické se sklopnou plastovou mřížkou 425 mm</t>
  </si>
  <si>
    <t>725813111</t>
  </si>
  <si>
    <t>Ventily rohové bez připojovací trubičky nebo flexi hadičky G 1/2"</t>
  </si>
  <si>
    <t>725820801</t>
  </si>
  <si>
    <t>Demontáž baterií nástěnných do G 3/4</t>
  </si>
  <si>
    <t>725820802</t>
  </si>
  <si>
    <t>Demontáž baterií stojánkových do 1 otvoru</t>
  </si>
  <si>
    <t>725822611</t>
  </si>
  <si>
    <t>Baterie umyvadlové stojánkové pákové bez výpusti</t>
  </si>
  <si>
    <t>725841332</t>
  </si>
  <si>
    <t>Baterie sprchové podomítkové (zápustné) s přepínačem a pohyblivým držákem</t>
  </si>
  <si>
    <t>998725201</t>
  </si>
  <si>
    <t>Přesun hmot pro zařizovací předměty stanovený procentní sazbou (%) z ceny vodorovná dopravní vzdálenost do 50 m základní v objektech výšky do 6 m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</si>
  <si>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</si>
  <si>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</si>
  <si>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</si>
  <si>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</si>
  <si>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998726211</t>
  </si>
  <si>
    <t>Přesun hmot pro instalační prefabrikáty stanovený procentní sazbou (%) z ceny vodorovná dopravní vzdálenost do 50 m základní v objektech výšky do 6 m</t>
  </si>
  <si>
    <t>727</t>
  </si>
  <si>
    <t>Zdravotechnika - požární ochrana</t>
  </si>
  <si>
    <t>727212117</t>
  </si>
  <si>
    <t>Protipožární trubní ucpávky plastového potrubí prostup stěnou tloušťky 100 mm požární odolnost EI 90-120 D 110</t>
  </si>
  <si>
    <t>727212118</t>
  </si>
  <si>
    <t>Protipožární trubní ucpávky plastového potrubí prostup stěnou tloušťky 100 mm požární odolnost EI 90-120 D 125</t>
  </si>
  <si>
    <t>998727211</t>
  </si>
  <si>
    <t>Přesun hmot pro protipožární ochranu stanovený procentní sazbou (%) z ceny vodorovná dopravní vzdálenost do 50 m s omezením mechanizace v objektech výšky do 6 m</t>
  </si>
  <si>
    <t>732</t>
  </si>
  <si>
    <t>Ústřední vytápění - strojovny</t>
  </si>
  <si>
    <t>7321002569</t>
  </si>
  <si>
    <t>Výměna oběhových čerpadel jednotlivých větví</t>
  </si>
  <si>
    <t>998732201</t>
  </si>
  <si>
    <t>Přesun hmot pro strojovny stanovený procentní sazbou (%) z ceny vodorovná dopravní vzdálenost do 50 m základní v objektech výšky do 6 m</t>
  </si>
  <si>
    <t>733</t>
  </si>
  <si>
    <t>Ústřední vytápění - rozvodné potrubí</t>
  </si>
  <si>
    <t>733110806</t>
  </si>
  <si>
    <t>Demontáž potrubí z trubek ocelových závitových DN přes 15 do 32</t>
  </si>
  <si>
    <t>733290801</t>
  </si>
  <si>
    <t>Demontáž potrubí z trubek měděných Ø do 35/1,5</t>
  </si>
  <si>
    <t>Demontáž potrubí z trubek měděných O do 35/1,5</t>
  </si>
  <si>
    <t>733222302</t>
  </si>
  <si>
    <t>Potrubí z trubek měděných polotvrdých spojovaných lisováním PN 16, T= +110°C Ø 15/1</t>
  </si>
  <si>
    <t>Potrubí z trubek měděných polotvrdých spojovaných lisováním PN 16, T= +110°C O 15/1</t>
  </si>
  <si>
    <t>733222303</t>
  </si>
  <si>
    <t>Potrubí z trubek měděných polotvrdých spojovaných lisováním PN 16, T= +110°C Ø 18/1</t>
  </si>
  <si>
    <t>Potrubí z trubek měděných polotvrdých spojovaných lisováním PN 16, T= +110°C O 18/1</t>
  </si>
  <si>
    <t>733222304</t>
  </si>
  <si>
    <t>Potrubí z trubek měděných polotvrdých spojovaných lisováním PN 16, T= +110°C Ø 22/1</t>
  </si>
  <si>
    <t>Potrubí z trubek měděných polotvrdých spojovaných lisováním PN 16, T= +110°C O 22/1</t>
  </si>
  <si>
    <t>733291101</t>
  </si>
  <si>
    <t>Zkoušky těsnosti potrubí z trubek měděných Ø do 35/1,5</t>
  </si>
  <si>
    <t>Zkoušky těsnosti potrubí z trubek měděných O do 35/1,5</t>
  </si>
  <si>
    <t>150+45+45</t>
  </si>
  <si>
    <t>733291902</t>
  </si>
  <si>
    <t>Opravy rozvodů potrubí z trubek měděných propojení potrubí Ø 15/1</t>
  </si>
  <si>
    <t>Opravy rozvodů potrubí z trubek měděných propojení potrubí O 15/1</t>
  </si>
  <si>
    <t>"přechod Fe/Cu" 14</t>
  </si>
  <si>
    <t>733293902</t>
  </si>
  <si>
    <t>Opravy rozvodů potrubí z trubek měděných vsazení odbočky na stávající potrubí o rozměrech Ø 15/1</t>
  </si>
  <si>
    <t>Opravy rozvodů potrubí z trubek měděných vsazení odbočky na stávající potrubí o rozměrech O 15/1</t>
  </si>
  <si>
    <t>733293903</t>
  </si>
  <si>
    <t>Opravy rozvodů potrubí z trubek měděných vsazení odbočky na stávající potrubí o rozměrech Ø 18/1</t>
  </si>
  <si>
    <t>Opravy rozvodů potrubí z trubek měděných vsazení odbočky na stávající potrubí o rozměrech O 18/1</t>
  </si>
  <si>
    <t>733293904</t>
  </si>
  <si>
    <t>Opravy rozvodů potrubí z trubek měděných vsazení odbočky na stávající potrubí o rozměrech Ø 22/1,5</t>
  </si>
  <si>
    <t>Opravy rozvodů potrubí z trubek měděných vsazení odbočky na stávající potrubí o rozměrech O 22/1,5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</si>
  <si>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</si>
  <si>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</si>
  <si>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140+40+40</t>
  </si>
  <si>
    <t>998733201</t>
  </si>
  <si>
    <t>Přesun hmot pro rozvody potrubí stanovený procentní sazbou z ceny vodorovná dopravní vzdálenost do 50 m základní v objektech výšky do 6 m</t>
  </si>
  <si>
    <t>734</t>
  </si>
  <si>
    <t>Ústřední vytápění - armatury</t>
  </si>
  <si>
    <t>734222812</t>
  </si>
  <si>
    <t>Ventily regulační závitové termostatické s hlavicí ručního ovládání PN 16 do 110°C přímé chromované G 1/2</t>
  </si>
  <si>
    <t>734261402</t>
  </si>
  <si>
    <t>Šroubení připojovací armatury radiátorů VK PN 10 do 110°C, regulační uzavíratelné rohové G 1/2 x 18</t>
  </si>
  <si>
    <t>998734201</t>
  </si>
  <si>
    <t>Přesun hmot pro armatury stanovený procentní sazbou (%) z ceny vodorovná dopravní vzdálenost do 50 m základní v objektech výšky do 6 m</t>
  </si>
  <si>
    <t>735</t>
  </si>
  <si>
    <t>Ústřední vytápění - otopná tělesa</t>
  </si>
  <si>
    <t>735111810</t>
  </si>
  <si>
    <t>Demontáž otopných těles litinových článkových</t>
  </si>
  <si>
    <t>35*0,180+17*0,44</t>
  </si>
  <si>
    <t>735151821</t>
  </si>
  <si>
    <t>Demontáž otopných těles panelových dvouřadých stavební délky do 1500 mm</t>
  </si>
  <si>
    <t>735152559</t>
  </si>
  <si>
    <t>Otopná tělesa panelová VK dvoudesková PN 1,0 MPa, T do 110°C se dvěma přídavnými přestupními plochami výšky tělesa 500 mm stavební délky / výkonu 1200 mm / 1742 W</t>
  </si>
  <si>
    <t>735152560</t>
  </si>
  <si>
    <t>Otopná tělesa panelová VK dvoudesková PN 1,0 MPa, T do 110°C se dvěma přídavnými přestupními plochami výšky tělesa 500 mm stavební délky / výkonu 1400 mm / 2033 W</t>
  </si>
  <si>
    <t>735152571</t>
  </si>
  <si>
    <t>Otopná tělesa panelová VK dvoudesková PN 1,0 MPa, T do 110°C se dvěma přídavnými přestupními plochami výšky tělesa 600 mm stavební délky / výkonu 400 mm / 672 W</t>
  </si>
  <si>
    <t>735152572</t>
  </si>
  <si>
    <t>Otopná tělesa panelová VK dvoudesková PN 1,0 MPa, T do 110°C se dvěma přídavnými přestupními plochami výšky tělesa 600 mm stavební délky / výkonu 500 mm / 840 W</t>
  </si>
  <si>
    <t>735152574</t>
  </si>
  <si>
    <t>Otopná tělesa panelová VK dvoudesková PN 1,0 MPa, T do 110°C se dvěma přídavnými přestupními plochami výšky tělesa 600 mm stavební délky / výkonu 700 mm / 1175 W</t>
  </si>
  <si>
    <t>735152577</t>
  </si>
  <si>
    <t>Otopná tělesa panelová VK dvoudesková PN 1,0 MPa, T do 110°C se dvěma přídavnými přestupními plochami výšky tělesa 600 mm stavební délky / výkonu 1000 mm / 1679 W</t>
  </si>
  <si>
    <t>735152580</t>
  </si>
  <si>
    <t>Otopná tělesa panelová VK dvoudesková PN 1,0 MPa, T do 110°C se dvěma přídavnými přestupními plochami výšky tělesa 600 mm stavební délky / výkonu 1400 mm / 2351 W</t>
  </si>
  <si>
    <t>735152594</t>
  </si>
  <si>
    <t>Otopná tělesa panelová VK dvoudesková PN 1,0 MPa, T do 110°C se dvěma přídavnými přestupními plochami výšky tělesa 900 mm stavební délky / výkonu 700 mm / 1619 W</t>
  </si>
  <si>
    <t>735152595</t>
  </si>
  <si>
    <t>Otopná tělesa panelová VK dvoudesková PN 1,0 MPa, T do 110°C se dvěma přídavnými přestupními plochami výšky tělesa 900 mm stavební délky / výkonu 800 mm / 1850 W</t>
  </si>
  <si>
    <t>735152695</t>
  </si>
  <si>
    <t>Otopná tělesa panelová VK třídesková PN 1,0 MPa, T do 110°C se třemi přídavnými přestupními plochami výšky tělesa 900 mm stavební délky / výkonu 800 mm / 2662 W</t>
  </si>
  <si>
    <t>998735201</t>
  </si>
  <si>
    <t>Přesun hmot pro otopná tělesa stanovený procentní sazbou (%) z ceny vodorovná dopravní vzdálenost do 50 m základní v objektech výšky do 6 m</t>
  </si>
  <si>
    <t>751</t>
  </si>
  <si>
    <t>Vzduchotechnika</t>
  </si>
  <si>
    <t>75110002</t>
  </si>
  <si>
    <t>Provedení zaslepení 320x450</t>
  </si>
  <si>
    <t>7511001</t>
  </si>
  <si>
    <t>Provedení zaslepení DN 200</t>
  </si>
  <si>
    <t>7511003</t>
  </si>
  <si>
    <t>Provedení zasůepení 320x320</t>
  </si>
  <si>
    <t>7511004</t>
  </si>
  <si>
    <t>Provedení zaslepení 500x800</t>
  </si>
  <si>
    <t>751111012</t>
  </si>
  <si>
    <t>Montáž ventilátoru axiálního nízkotlakého nástěnného základního, průměru přes 100 do 200 mm</t>
  </si>
  <si>
    <t>ELD.SP124100130</t>
  </si>
  <si>
    <t>SILENT 200 CZ</t>
  </si>
  <si>
    <t>ELD.SP124100145</t>
  </si>
  <si>
    <t>SILENT 200 CZ Silver</t>
  </si>
  <si>
    <t>75120004</t>
  </si>
  <si>
    <t>Odvod kondenzátu</t>
  </si>
  <si>
    <t>75120005</t>
  </si>
  <si>
    <t>Závěs nebo konzole dl. 750 mm</t>
  </si>
  <si>
    <t>751322011</t>
  </si>
  <si>
    <t>Montáž talířových ventilů, anemostatů, dýz talířového ventilu, průměru do 100 mm</t>
  </si>
  <si>
    <t>42972201</t>
  </si>
  <si>
    <t>ventil talířový pro přívod a odvod vzduchu plastový D 100mm</t>
  </si>
  <si>
    <t>751398021</t>
  </si>
  <si>
    <t>Montáž ostatních zařízení větrací mřížky stěnové, průřezu do 0,040 m2</t>
  </si>
  <si>
    <t>55341428</t>
  </si>
  <si>
    <t>mřížka větrací nerezová kruhová se síťovinou 150mm</t>
  </si>
  <si>
    <t>751398023</t>
  </si>
  <si>
    <t>Montáž ostatních zařízení větrací mřížky stěnové, průřezu přes 0,100 do 0,150 m2</t>
  </si>
  <si>
    <t>42972311</t>
  </si>
  <si>
    <t>mřížka stěnová otevřená jednořadá kovová úhel lamel 0° 500x300mm</t>
  </si>
  <si>
    <t>751510860</t>
  </si>
  <si>
    <t>Demontáž vzduchotechnického potrubí plechového do suti čtyřhranného s přírubou, průřezu do 0,03 m2</t>
  </si>
  <si>
    <t>30+10</t>
  </si>
  <si>
    <t>751511121</t>
  </si>
  <si>
    <t>Montáž potrubí plechového skupiny I kruhového s přírubou tloušťky plechu 0,6 mm, průměru do 100 mm</t>
  </si>
  <si>
    <t>42981010</t>
  </si>
  <si>
    <t>trouba spirálně vinutá Pz D 100mm, l=3000mm</t>
  </si>
  <si>
    <t>25*1,2 "Přepočtené koeficientem množství</t>
  </si>
  <si>
    <t>751511122</t>
  </si>
  <si>
    <t>Montáž potrubí plechového skupiny I kruhového s přírubou tloušťky plechu 0,6 mm, průměru přes 100 do 200 mm</t>
  </si>
  <si>
    <t>7+19</t>
  </si>
  <si>
    <t>42981097</t>
  </si>
  <si>
    <t>trouba spirálně vinutá Pz D 125mm, l=3000mm</t>
  </si>
  <si>
    <t>7*1,2 "Přepočtené koeficientem množství</t>
  </si>
  <si>
    <t>42981098</t>
  </si>
  <si>
    <t>trouba spirálně vinutá Pz D 150mm, l=3000mm</t>
  </si>
  <si>
    <t>751514635</t>
  </si>
  <si>
    <t>Montáž škrtící klapky nebo zpětné klapky do plechového potrubí čtyřhranné bez příruby, průřezu do 0,035 m2</t>
  </si>
  <si>
    <t>42971021</t>
  </si>
  <si>
    <t>klapka kruhová zpětná Pz D 150mm</t>
  </si>
  <si>
    <t>751537011</t>
  </si>
  <si>
    <t>Montáž potrubí ohebného kruhového neizolovaného z Al laminátové hadice, průměru do 100 mm</t>
  </si>
  <si>
    <t>42981622</t>
  </si>
  <si>
    <t>hadice neizolovaná z Al-polyesteru vyztužená drátem D 102mm, l=10m</t>
  </si>
  <si>
    <t>Spojovací materiál</t>
  </si>
  <si>
    <t>Konstrukce pro zavěšení</t>
  </si>
  <si>
    <t>998751201</t>
  </si>
  <si>
    <t>Přesun hmot pro vzduchotechniku stanovený procentní sazbou (%) z ceny vodorovná dopravní vzdálenost do 50 m základní v objektech výšky do 12 m</t>
  </si>
  <si>
    <t>783617535</t>
  </si>
  <si>
    <t>Krycí nátěr (email) armatur a kovových potrubí armatur přes DN 100 do DN 200 mm dvojnásobný syntetický tepelně odolný</t>
  </si>
  <si>
    <t>HZS2211</t>
  </si>
  <si>
    <t>Hodinové zúčtovací sazby profesí PSV provádění stavebních instalací instalatér</t>
  </si>
  <si>
    <t>"drobné a nespecifikované ZTI" 30</t>
  </si>
  <si>
    <t>HZS2221</t>
  </si>
  <si>
    <t>Hodinové zúčtovací sazby profesí PSV provádění stavebních instalací topenář</t>
  </si>
  <si>
    <t>"napuštění otopné soustavy, tlaková  a topná zkouška" 35</t>
  </si>
  <si>
    <t>"zpracování nastavení jednotlivých radiátorů a kontrola či výpočet oběhových čerpadel"75</t>
  </si>
  <si>
    <t>"zdnické výpomoce pro TZB" 120</t>
  </si>
  <si>
    <t>HZS3211</t>
  </si>
  <si>
    <t>Hodinové zúčtovací sazby montáží technologických zařízení na stavebních objektech montér vzduchotechniky a chlazení</t>
  </si>
  <si>
    <t>"zaregulování sytému" 50</t>
  </si>
  <si>
    <t>D.5. - Slaboproud</t>
  </si>
  <si>
    <t xml:space="preserve">    01 - Datové rozvaděče - zázemí</t>
  </si>
  <si>
    <t xml:space="preserve">    02 - Datová infrastruktura</t>
  </si>
  <si>
    <t xml:space="preserve">    03 - Audiovizuální technika</t>
  </si>
  <si>
    <t xml:space="preserve">    04 - IT vybavení</t>
  </si>
  <si>
    <t xml:space="preserve">    05 - Ostatní</t>
  </si>
  <si>
    <t>Datové rozvaděče - zázemí</t>
  </si>
  <si>
    <t>Rozvaděč nástěnný 12U 600mm, dveře plech, uzamykatelný</t>
  </si>
  <si>
    <t>UPS - např. EATON 5PX 1500i RT2U G2</t>
  </si>
  <si>
    <t>Montážní materiál</t>
  </si>
  <si>
    <t>pol.4</t>
  </si>
  <si>
    <t>Montáž / usazení racku 12 - 45U</t>
  </si>
  <si>
    <t>Kompletní montáž elektroinstalace, osazení racku aktivními prvky, zapojení kabeláže</t>
  </si>
  <si>
    <t>Konfigurace aktivních prvků</t>
  </si>
  <si>
    <t>Doprava</t>
  </si>
  <si>
    <t>02</t>
  </si>
  <si>
    <t>Datová infrastruktura</t>
  </si>
  <si>
    <t>instalační kabel CAT5e UTP</t>
  </si>
  <si>
    <t>bm</t>
  </si>
  <si>
    <t>rychlozařezávací keystone CAT6 STP RJ45 černý</t>
  </si>
  <si>
    <t>10G modulární neosazený patch panel 24 portů STP černý 1U</t>
  </si>
  <si>
    <t>Zásuvka datová 2x RJ45</t>
  </si>
  <si>
    <t>Vyvazovací panel</t>
  </si>
  <si>
    <t>19" rozvodný panel 8x230V, černý, 2m</t>
  </si>
  <si>
    <t>pol.14</t>
  </si>
  <si>
    <t>KOPOS KP68 krabice přístrojová pod omítku</t>
  </si>
  <si>
    <t>pol.15</t>
  </si>
  <si>
    <t>Patch kabel CAT6 SFTP PVC 0,5m snag-proof</t>
  </si>
  <si>
    <t>pol.16</t>
  </si>
  <si>
    <t>Kopoflex dvouplášťová bezhalogenová ohebná chránička, vnitřní průměr 32 mm</t>
  </si>
  <si>
    <t>pol.17</t>
  </si>
  <si>
    <t>KOPOS trubka pevná 1550 průměr 50mm PVC</t>
  </si>
  <si>
    <t>pol.50</t>
  </si>
  <si>
    <t>Montáž a dodávka systému JIS</t>
  </si>
  <si>
    <t>428209970</t>
  </si>
  <si>
    <t>pol.18</t>
  </si>
  <si>
    <t>Kabelový žlab 50x50 mm včetně závěsů</t>
  </si>
  <si>
    <t>pol.19</t>
  </si>
  <si>
    <t>Montážní set - ostatní krycí, spojovací a elektroinstalační materiál</t>
  </si>
  <si>
    <t>pol.20</t>
  </si>
  <si>
    <t>Osazení datové dvojzásuvky včetně keystone</t>
  </si>
  <si>
    <t>pol.21</t>
  </si>
  <si>
    <t>Natažení kabelu včetně umístění do chráničky, konektorování a popisku</t>
  </si>
  <si>
    <t>pol.22</t>
  </si>
  <si>
    <t>Keystone v patchpanelu včetně měření</t>
  </si>
  <si>
    <t>pol.23</t>
  </si>
  <si>
    <t>Montáž kabelového žlabu (práce ve výšce)</t>
  </si>
  <si>
    <t>pol.24</t>
  </si>
  <si>
    <t>03</t>
  </si>
  <si>
    <t>Audiovizuální technika</t>
  </si>
  <si>
    <t>pol.25</t>
  </si>
  <si>
    <t>Dataprojektor např. EPSON EB-PU1006W, 5 let záruky on-site swap do 48 hodin</t>
  </si>
  <si>
    <t>pol.26</t>
  </si>
  <si>
    <t>Objektiv např. EPSON ELPLM08</t>
  </si>
  <si>
    <t>pol.27</t>
  </si>
  <si>
    <t>Elektrický stropní výtah s uchycením pro dataprojektor včetně krytu, manuálního i dálkového ovládání přes konzoli a jednotky pro připojení ovládání do řídícího systému (v zavřeném stavu je kryt výtahu v homogenním provedení a jedné rovině se stropem)</t>
  </si>
  <si>
    <t>pol.28</t>
  </si>
  <si>
    <t>např. MW Rollfix Pro TabTension - plátno stahovatelné elektrické, rozměr plátna 340x216cm /obraz 330x206cm/, včetně rámu pro vestavbu do podhledu a dálkového RF ovládání</t>
  </si>
  <si>
    <t>pol.29</t>
  </si>
  <si>
    <t>Zesilovač např. ARTSOUND PRL-1204</t>
  </si>
  <si>
    <t>pol.30</t>
  </si>
  <si>
    <t>Mixážní pult např. FONESTAR SM-3192</t>
  </si>
  <si>
    <t>pol.31</t>
  </si>
  <si>
    <t>Reproduktor např. ARTSOUND ASW 65.2W</t>
  </si>
  <si>
    <t>pol.32</t>
  </si>
  <si>
    <t>Držák pro reproduktor</t>
  </si>
  <si>
    <t>pol.33</t>
  </si>
  <si>
    <t>Bezdrátový mikrofon např. FONESTAR MSH-825</t>
  </si>
  <si>
    <t>pol.34</t>
  </si>
  <si>
    <t>Ultra High Speed HDMI aktivní optický kabel, 8K@60Hz, HDMI M-HDMI M, 15m - HDMI aktivní optický kabel propojovací, 8K@ 60Hz, délka 15 m</t>
  </si>
  <si>
    <t>pol.35</t>
  </si>
  <si>
    <t>Ultra High Speed HDMI aktivní optický kabel, 8K@60Hz, HDMI M-HDMI M, 30m - HDMI aktivní optický kabel propojovací, 8K@ 60Hz, délka 30 m</t>
  </si>
  <si>
    <t>pol.36</t>
  </si>
  <si>
    <t>Ultra High Speed HDMI aktivní optický kabel, 8K@60Hz, HDMI M-HDMI M, 50m - HDMI aktivní optický kabel propojovací, 8K@ 60Hz, délka 50 m</t>
  </si>
  <si>
    <t>pol.37</t>
  </si>
  <si>
    <t>Kabel audio 2x 2,5 mm</t>
  </si>
  <si>
    <t>pol.38</t>
  </si>
  <si>
    <t>Přípojné místo nástěnné nebo pro zabudování do stolu - konektory 2x zásuvka 230V, HDMI, USB B, USB C, LAN, audio jack 3.5mm</t>
  </si>
  <si>
    <t>pol.39</t>
  </si>
  <si>
    <t>Modul pro připojení počítače jediným kabelem - připojení k počítači pomocí kabelu USB 3.2 typ A nebo USB C včetně napájení)</t>
  </si>
  <si>
    <t>pol.40</t>
  </si>
  <si>
    <t>Natažení AV kabelu včetně umístění do chráničky a popisku</t>
  </si>
  <si>
    <t>pol.41</t>
  </si>
  <si>
    <t>Montáž AV techniky včetně konfigurace</t>
  </si>
  <si>
    <t>pol.42</t>
  </si>
  <si>
    <t>Montážní sada</t>
  </si>
  <si>
    <t>04</t>
  </si>
  <si>
    <t>IT vybavení</t>
  </si>
  <si>
    <t>pol.43</t>
  </si>
  <si>
    <t>IP telefon GRANDSTREAM</t>
  </si>
  <si>
    <t>pol.44</t>
  </si>
  <si>
    <t>Platební terminál</t>
  </si>
  <si>
    <t>pol.45</t>
  </si>
  <si>
    <t>Termotiskárna + printeserver např. EPSON</t>
  </si>
  <si>
    <t>pol.46</t>
  </si>
  <si>
    <t>Laserová tiskárna např. RICOH P C600 včetně tonerů</t>
  </si>
  <si>
    <t>05</t>
  </si>
  <si>
    <t>Ostatní</t>
  </si>
  <si>
    <t>pol.47</t>
  </si>
  <si>
    <t>Projektování / nacenění</t>
  </si>
  <si>
    <t>pol.48</t>
  </si>
  <si>
    <t>Dozor</t>
  </si>
  <si>
    <t>pol.49</t>
  </si>
  <si>
    <t>Projektování / nacenění 16 hod 1000 16 000 Kč</t>
  </si>
  <si>
    <t>D.6. - Vedlejší a ostatní a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</si>
  <si>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</si>
  <si>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</si>
  <si>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</si>
  <si>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</si>
  <si>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</si>
  <si>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</si>
  <si>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</si>
  <si>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</si>
  <si>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</si>
  <si>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</si>
  <si>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013294000</t>
  </si>
  <si>
    <t>Ostatní dokumentace</t>
  </si>
  <si>
    <t>KČ</t>
  </si>
  <si>
    <t>Poznámka k položce:_x000D_
Poznámka k položce: dodavatelská výrobní dokumentace</t>
  </si>
  <si>
    <t>013254000</t>
  </si>
  <si>
    <t>Dokumentace skutečného provedení stavby</t>
  </si>
  <si>
    <t>Poznámka k položce:_x000D_
Poznámka k položce: PRO VŠECHNY OBJEKTY STAVBY (HSV,PSV,MONTÁŽE)  -V POČTU  A PROVEDENÍ  DLE ZADÁVACÍ DOKUMENTACE A  vyhl.MPR 499/2006 Sb.a odst.6 § 125 zákona č.183/2006 Sb(stavebního zákona)  VČETNĚ FOTODOKUMENTACE STAVBY</t>
  </si>
  <si>
    <t>VRN3</t>
  </si>
  <si>
    <t>Zařízení staveniště</t>
  </si>
  <si>
    <t>030001000</t>
  </si>
  <si>
    <t>Poznámka k položce:_x000D_
Poznámka k položce: Zajištění a provedení všech prací a dodávek nezbytných k provedení díla, tj. prací a dodávek které nejsou přímo určeny rozsahem stavby, avšak jejich provedení je pro zhotovení stavby nezbytné (např. VRN/NUS vč. zařízení staveniště a jeho likvidaci po stavbě, zajištění dočasných přípojek pro zařízení staveniště, aktualizace vyjádření a prověření existence stávajících podzemních i vzdušných vedení a zařízení, zajištění vytýčení všech podzemních sítí  a provedení opatření pro zajištění podzemních a nadzemních sítí a ochranu po dobu výstavby s protokolárním předání křížení se sítěmi, opatření pro zajištění bezpečnosti, ochrany zdraví a požární bezpečnosti.opatření vyplývající z plánu BOZP - veškeré náklady spojené s pořízením, dovozem, montáží, údržbou, demontáží a odvozem:  veškerých mobilních stavebních buněk ( kancelář, šatny, příruční sklad, umývárna ) a k tomu odpovídajících mobilních WC, včetně eventuálního dočasného zpevnění ploch např. pro skládkování a ochranu nezabudovaného nebo vytěženého materiálu, mobilního oplocení staveniště po dobu stavby ,  provizorního ohrazení výkopů, dočasného napojení na inženýrské sítě a ekologickou likvidaci odpadů. Ostatní ZS - viz.ZOV ( např.umístění bezpečnostních značek,tabulky se zákazem vstupu nepovolaným osobám na staveniště a pod.),  rekultivaci plochy po odstranění zařízení staveniště v rozsahu dle ZOV -včetně nákladů na energie pro ZS pro zhotovitele i podzhotovitele</t>
  </si>
  <si>
    <t>034503000</t>
  </si>
  <si>
    <t>Informační tabule na staveništi</t>
  </si>
  <si>
    <t>Poznámka k položce:_x000D_
Poznámka k položce: Poznámka k položce: DLE GRAFICKÉHO NÁVRHU A POČTU UVEDENÉHO V ZD</t>
  </si>
  <si>
    <t>VRN4</t>
  </si>
  <si>
    <t>Inženýrská činnost</t>
  </si>
  <si>
    <t>040001000</t>
  </si>
  <si>
    <t>Poznámka k položce:_x000D_
Poznámka k položce: mj. případná účast statika či dalších profesistů na místě stavby k dořešení detailů po obnažení konstrukcí</t>
  </si>
  <si>
    <t>044002000</t>
  </si>
  <si>
    <t>Revize</t>
  </si>
  <si>
    <t>045002000</t>
  </si>
  <si>
    <t>Kompletační a koordinační činnost</t>
  </si>
  <si>
    <t>Poznámka k položce:_x000D_
Poznámka k položce: Poznámka k položce: PRO ZHOTOVITELE A PODZHOTOVITELE (HSV,PSV,M)</t>
  </si>
  <si>
    <t>VRN7</t>
  </si>
  <si>
    <t>Provozní vlivy</t>
  </si>
  <si>
    <t>070001000</t>
  </si>
  <si>
    <t>VRN9</t>
  </si>
  <si>
    <t>Ostatní náklady</t>
  </si>
  <si>
    <t>091003000</t>
  </si>
  <si>
    <t>Ostatní náklady bez rozlišení</t>
  </si>
  <si>
    <t>Poznámka k položce:_x000D_
Poznámka k položce: PŘEDKLÁDÁNÍ VZORKŮ MATERIÁLŮ KE SCHVÁLENÍ PROJEKTANTOVI A INVESTOROVI</t>
  </si>
  <si>
    <t>091704000</t>
  </si>
  <si>
    <t>Náklady na údržbu</t>
  </si>
  <si>
    <t>Poznámka k položce:_x000D_
Poznámka k položce: NÁKLADY NA ÚDRŽBU A ČIŠTĚNÍ PŘÍJEZDOVÝCH KOMUNIKACÍ PO CELOU DOBU VÝSTAVBY  NÁKLADY NA OBNOVENÍ VŠECH DOTČENÝCH PLOCH STAVBOU DO PŮVODNÍHO STAVU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</si>
</sst>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3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6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6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6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6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6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166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opLeftCell="A50" workbookViewId="0"/>
  </sheetViews>
  <sheetFormatPr defaultRowHeight="14.5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 ht="10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7" customHeight="1"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S2" s="17" t="s">
        <v>6</v>
      </c>
      <c r="BT2" s="17" t="s">
        <v>7</v>
      </c>
    </row>
    <row r="3" spans="1:74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16" t="s">
        <v>14</v>
      </c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R5" s="20"/>
      <c r="BE5" s="213" t="s">
        <v>15</v>
      </c>
      <c r="BS5" s="17" t="s">
        <v>6</v>
      </c>
    </row>
    <row r="6" spans="1:74" ht="37" customHeight="1">
      <c r="B6" s="20"/>
      <c r="D6" s="26" t="s">
        <v>16</v>
      </c>
      <c r="K6" s="218" t="s">
        <v>17</v>
      </c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R6" s="20"/>
      <c r="BE6" s="214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4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4"/>
      <c r="BS8" s="17" t="s">
        <v>6</v>
      </c>
    </row>
    <row r="9" spans="1:74" ht="14.4" customHeight="1">
      <c r="B9" s="20"/>
      <c r="AR9" s="20"/>
      <c r="BE9" s="214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26</v>
      </c>
      <c r="AR10" s="20"/>
      <c r="BE10" s="214"/>
      <c r="BS10" s="17" t="s">
        <v>6</v>
      </c>
    </row>
    <row r="11" spans="1:74" ht="18.5" customHeight="1">
      <c r="B11" s="20"/>
      <c r="E11" s="25" t="s">
        <v>27</v>
      </c>
      <c r="AK11" s="27" t="s">
        <v>28</v>
      </c>
      <c r="AN11" s="25" t="s">
        <v>29</v>
      </c>
      <c r="AR11" s="20"/>
      <c r="BE11" s="214"/>
      <c r="BS11" s="17" t="s">
        <v>6</v>
      </c>
    </row>
    <row r="12" spans="1:74" ht="7" customHeight="1">
      <c r="B12" s="20"/>
      <c r="AR12" s="20"/>
      <c r="BE12" s="214"/>
      <c r="BS12" s="17" t="s">
        <v>6</v>
      </c>
    </row>
    <row r="13" spans="1:74" ht="12" customHeight="1">
      <c r="B13" s="20"/>
      <c r="D13" s="27" t="s">
        <v>30</v>
      </c>
      <c r="AK13" s="27" t="s">
        <v>25</v>
      </c>
      <c r="AN13" s="29" t="s">
        <v>31</v>
      </c>
      <c r="AR13" s="20"/>
      <c r="BE13" s="214"/>
      <c r="BS13" s="17" t="s">
        <v>6</v>
      </c>
    </row>
    <row r="14" spans="1:74" ht="12.5">
      <c r="B14" s="20"/>
      <c r="E14" s="219" t="s">
        <v>31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7" t="s">
        <v>28</v>
      </c>
      <c r="AN14" s="29" t="s">
        <v>31</v>
      </c>
      <c r="AR14" s="20"/>
      <c r="BE14" s="214"/>
      <c r="BS14" s="17" t="s">
        <v>6</v>
      </c>
    </row>
    <row r="15" spans="1:74" ht="7" customHeight="1">
      <c r="B15" s="20"/>
      <c r="AR15" s="20"/>
      <c r="BE15" s="214"/>
      <c r="BS15" s="17" t="s">
        <v>4</v>
      </c>
    </row>
    <row r="16" spans="1:74" ht="12" customHeight="1">
      <c r="B16" s="20"/>
      <c r="D16" s="27" t="s">
        <v>32</v>
      </c>
      <c r="AK16" s="27" t="s">
        <v>25</v>
      </c>
      <c r="AN16" s="25" t="s">
        <v>33</v>
      </c>
      <c r="AR16" s="20"/>
      <c r="BE16" s="214"/>
      <c r="BS16" s="17" t="s">
        <v>4</v>
      </c>
    </row>
    <row r="17" spans="2:71" ht="18.5" customHeight="1">
      <c r="B17" s="20"/>
      <c r="E17" s="25" t="s">
        <v>34</v>
      </c>
      <c r="AK17" s="27" t="s">
        <v>28</v>
      </c>
      <c r="AN17" s="25" t="s">
        <v>35</v>
      </c>
      <c r="AR17" s="20"/>
      <c r="BE17" s="214"/>
      <c r="BS17" s="17" t="s">
        <v>4</v>
      </c>
    </row>
    <row r="18" spans="2:71" ht="7" customHeight="1">
      <c r="B18" s="20"/>
      <c r="AR18" s="20"/>
      <c r="BE18" s="214"/>
      <c r="BS18" s="17" t="s">
        <v>6</v>
      </c>
    </row>
    <row r="19" spans="2:71" ht="12" customHeight="1">
      <c r="B19" s="20"/>
      <c r="D19" s="27" t="s">
        <v>36</v>
      </c>
      <c r="AK19" s="27" t="s">
        <v>25</v>
      </c>
      <c r="AN19" s="25" t="s">
        <v>1</v>
      </c>
      <c r="AR19" s="20"/>
      <c r="BE19" s="214"/>
      <c r="BS19" s="17" t="s">
        <v>6</v>
      </c>
    </row>
    <row r="20" spans="2:71" ht="18.5" customHeight="1">
      <c r="B20" s="20"/>
      <c r="E20" s="25" t="s">
        <v>37</v>
      </c>
      <c r="AK20" s="27" t="s">
        <v>28</v>
      </c>
      <c r="AN20" s="25" t="s">
        <v>1</v>
      </c>
      <c r="AR20" s="20"/>
      <c r="BE20" s="214"/>
      <c r="BS20" s="17" t="s">
        <v>38</v>
      </c>
    </row>
    <row r="21" spans="2:71" ht="7" customHeight="1">
      <c r="B21" s="20"/>
      <c r="AR21" s="20"/>
      <c r="BE21" s="214"/>
    </row>
    <row r="22" spans="2:71" ht="12" customHeight="1">
      <c r="B22" s="20"/>
      <c r="D22" s="27" t="s">
        <v>39</v>
      </c>
      <c r="AR22" s="20"/>
      <c r="BE22" s="214"/>
    </row>
    <row r="23" spans="2:71" ht="16.5" customHeight="1">
      <c r="B23" s="20"/>
      <c r="E23" s="221" t="s">
        <v>1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R23" s="20"/>
      <c r="BE23" s="214"/>
    </row>
    <row r="24" spans="2:71" ht="7" customHeight="1">
      <c r="B24" s="20"/>
      <c r="AR24" s="20"/>
      <c r="BE24" s="214"/>
    </row>
    <row r="25" spans="2:71" ht="7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4"/>
    </row>
    <row r="26" spans="2:71" s="1" customFormat="1" ht="25.9" customHeight="1">
      <c r="B26" s="32"/>
      <c r="D26" s="33" t="s">
        <v>40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2">
        <f>ROUND(AG94,2)</f>
        <v>0</v>
      </c>
      <c r="AL26" s="223"/>
      <c r="AM26" s="223"/>
      <c r="AN26" s="223"/>
      <c r="AO26" s="223"/>
      <c r="AR26" s="32"/>
      <c r="BE26" s="214"/>
    </row>
    <row r="27" spans="2:71" s="1" customFormat="1" ht="7" customHeight="1">
      <c r="B27" s="32"/>
      <c r="AR27" s="32"/>
      <c r="BE27" s="214"/>
    </row>
    <row r="28" spans="2:71" s="1" customFormat="1" ht="12.5">
      <c r="B28" s="32"/>
      <c r="L28" s="224" t="s">
        <v>41</v>
      </c>
      <c r="M28" s="224"/>
      <c r="N28" s="224"/>
      <c r="O28" s="224"/>
      <c r="P28" s="224"/>
      <c r="W28" s="224" t="s">
        <v>42</v>
      </c>
      <c r="X28" s="224"/>
      <c r="Y28" s="224"/>
      <c r="Z28" s="224"/>
      <c r="AA28" s="224"/>
      <c r="AB28" s="224"/>
      <c r="AC28" s="224"/>
      <c r="AD28" s="224"/>
      <c r="AE28" s="224"/>
      <c r="AK28" s="224" t="s">
        <v>43</v>
      </c>
      <c r="AL28" s="224"/>
      <c r="AM28" s="224"/>
      <c r="AN28" s="224"/>
      <c r="AO28" s="224"/>
      <c r="AR28" s="32"/>
      <c r="BE28" s="214"/>
    </row>
    <row r="29" spans="2:71" s="2" customFormat="1" ht="14.4" customHeight="1">
      <c r="B29" s="36"/>
      <c r="D29" s="27" t="s">
        <v>44</v>
      </c>
      <c r="F29" s="27" t="s">
        <v>45</v>
      </c>
      <c r="L29" s="227">
        <v>0.21</v>
      </c>
      <c r="M29" s="226"/>
      <c r="N29" s="226"/>
      <c r="O29" s="226"/>
      <c r="P29" s="226"/>
      <c r="W29" s="225">
        <f>ROUND(AZ94, 2)</f>
        <v>0</v>
      </c>
      <c r="X29" s="226"/>
      <c r="Y29" s="226"/>
      <c r="Z29" s="226"/>
      <c r="AA29" s="226"/>
      <c r="AB29" s="226"/>
      <c r="AC29" s="226"/>
      <c r="AD29" s="226"/>
      <c r="AE29" s="226"/>
      <c r="AK29" s="225">
        <f>ROUND(AV94, 2)</f>
        <v>0</v>
      </c>
      <c r="AL29" s="226"/>
      <c r="AM29" s="226"/>
      <c r="AN29" s="226"/>
      <c r="AO29" s="226"/>
      <c r="AR29" s="36"/>
      <c r="BE29" s="215"/>
    </row>
    <row r="30" spans="2:71" s="2" customFormat="1" ht="14.4" customHeight="1">
      <c r="B30" s="36"/>
      <c r="F30" s="27" t="s">
        <v>46</v>
      </c>
      <c r="L30" s="227">
        <v>0.12</v>
      </c>
      <c r="M30" s="226"/>
      <c r="N30" s="226"/>
      <c r="O30" s="226"/>
      <c r="P30" s="226"/>
      <c r="W30" s="225">
        <f>ROUND(BA94, 2)</f>
        <v>0</v>
      </c>
      <c r="X30" s="226"/>
      <c r="Y30" s="226"/>
      <c r="Z30" s="226"/>
      <c r="AA30" s="226"/>
      <c r="AB30" s="226"/>
      <c r="AC30" s="226"/>
      <c r="AD30" s="226"/>
      <c r="AE30" s="226"/>
      <c r="AK30" s="225">
        <f>ROUND(AW94, 2)</f>
        <v>0</v>
      </c>
      <c r="AL30" s="226"/>
      <c r="AM30" s="226"/>
      <c r="AN30" s="226"/>
      <c r="AO30" s="226"/>
      <c r="AR30" s="36"/>
      <c r="BE30" s="215"/>
    </row>
    <row r="31" spans="2:71" s="2" customFormat="1" ht="14.4" hidden="1" customHeight="1">
      <c r="B31" s="36"/>
      <c r="F31" s="27" t="s">
        <v>47</v>
      </c>
      <c r="L31" s="227">
        <v>0.21</v>
      </c>
      <c r="M31" s="226"/>
      <c r="N31" s="226"/>
      <c r="O31" s="226"/>
      <c r="P31" s="226"/>
      <c r="W31" s="225">
        <f>ROUND(BB94, 2)</f>
        <v>0</v>
      </c>
      <c r="X31" s="226"/>
      <c r="Y31" s="226"/>
      <c r="Z31" s="226"/>
      <c r="AA31" s="226"/>
      <c r="AB31" s="226"/>
      <c r="AC31" s="226"/>
      <c r="AD31" s="226"/>
      <c r="AE31" s="226"/>
      <c r="AK31" s="225">
        <v>0</v>
      </c>
      <c r="AL31" s="226"/>
      <c r="AM31" s="226"/>
      <c r="AN31" s="226"/>
      <c r="AO31" s="226"/>
      <c r="AR31" s="36"/>
      <c r="BE31" s="215"/>
    </row>
    <row r="32" spans="2:71" s="2" customFormat="1" ht="14.4" hidden="1" customHeight="1">
      <c r="B32" s="36"/>
      <c r="F32" s="27" t="s">
        <v>48</v>
      </c>
      <c r="L32" s="227">
        <v>0.12</v>
      </c>
      <c r="M32" s="226"/>
      <c r="N32" s="226"/>
      <c r="O32" s="226"/>
      <c r="P32" s="226"/>
      <c r="W32" s="225">
        <f>ROUND(BC94, 2)</f>
        <v>0</v>
      </c>
      <c r="X32" s="226"/>
      <c r="Y32" s="226"/>
      <c r="Z32" s="226"/>
      <c r="AA32" s="226"/>
      <c r="AB32" s="226"/>
      <c r="AC32" s="226"/>
      <c r="AD32" s="226"/>
      <c r="AE32" s="226"/>
      <c r="AK32" s="225">
        <v>0</v>
      </c>
      <c r="AL32" s="226"/>
      <c r="AM32" s="226"/>
      <c r="AN32" s="226"/>
      <c r="AO32" s="226"/>
      <c r="AR32" s="36"/>
      <c r="BE32" s="215"/>
    </row>
    <row r="33" spans="2:57" s="2" customFormat="1" ht="14.4" hidden="1" customHeight="1">
      <c r="B33" s="36"/>
      <c r="F33" s="27" t="s">
        <v>49</v>
      </c>
      <c r="L33" s="227">
        <v>0</v>
      </c>
      <c r="M33" s="226"/>
      <c r="N33" s="226"/>
      <c r="O33" s="226"/>
      <c r="P33" s="226"/>
      <c r="W33" s="225">
        <f>ROUND(BD94, 2)</f>
        <v>0</v>
      </c>
      <c r="X33" s="226"/>
      <c r="Y33" s="226"/>
      <c r="Z33" s="226"/>
      <c r="AA33" s="226"/>
      <c r="AB33" s="226"/>
      <c r="AC33" s="226"/>
      <c r="AD33" s="226"/>
      <c r="AE33" s="226"/>
      <c r="AK33" s="225">
        <v>0</v>
      </c>
      <c r="AL33" s="226"/>
      <c r="AM33" s="226"/>
      <c r="AN33" s="226"/>
      <c r="AO33" s="226"/>
      <c r="AR33" s="36"/>
      <c r="BE33" s="215"/>
    </row>
    <row r="34" spans="2:57" s="1" customFormat="1" ht="7" customHeight="1">
      <c r="B34" s="32"/>
      <c r="AR34" s="32"/>
      <c r="BE34" s="214"/>
    </row>
    <row r="35" spans="2:57" s="1" customFormat="1" ht="25.9" customHeight="1">
      <c r="B35" s="32"/>
      <c r="C35" s="37"/>
      <c r="D35" s="38" t="s">
        <v>50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51</v>
      </c>
      <c r="U35" s="39"/>
      <c r="V35" s="39"/>
      <c r="W35" s="39"/>
      <c r="X35" s="231" t="s">
        <v>52</v>
      </c>
      <c r="Y35" s="229"/>
      <c r="Z35" s="229"/>
      <c r="AA35" s="229"/>
      <c r="AB35" s="229"/>
      <c r="AC35" s="39"/>
      <c r="AD35" s="39"/>
      <c r="AE35" s="39"/>
      <c r="AF35" s="39"/>
      <c r="AG35" s="39"/>
      <c r="AH35" s="39"/>
      <c r="AI35" s="39"/>
      <c r="AJ35" s="39"/>
      <c r="AK35" s="228">
        <f>SUM(AK26:AK33)</f>
        <v>0</v>
      </c>
      <c r="AL35" s="229"/>
      <c r="AM35" s="229"/>
      <c r="AN35" s="229"/>
      <c r="AO35" s="230"/>
      <c r="AP35" s="37"/>
      <c r="AQ35" s="37"/>
      <c r="AR35" s="32"/>
    </row>
    <row r="36" spans="2:57" s="1" customFormat="1" ht="7" customHeight="1">
      <c r="B36" s="32"/>
      <c r="AR36" s="32"/>
    </row>
    <row r="37" spans="2:57" s="1" customFormat="1" ht="14.4" customHeight="1">
      <c r="B37" s="32"/>
      <c r="AR37" s="32"/>
    </row>
    <row r="38" spans="2:57" ht="14.4" customHeight="1">
      <c r="B38" s="20"/>
      <c r="AR38" s="20"/>
    </row>
    <row r="39" spans="2:57" ht="14.4" customHeight="1">
      <c r="B39" s="20"/>
      <c r="AR39" s="20"/>
    </row>
    <row r="40" spans="2:57" ht="14.4" customHeight="1">
      <c r="B40" s="20"/>
      <c r="AR40" s="20"/>
    </row>
    <row r="41" spans="2:57" ht="14.4" customHeight="1">
      <c r="B41" s="20"/>
      <c r="AR41" s="20"/>
    </row>
    <row r="42" spans="2:57" ht="14.4" customHeight="1">
      <c r="B42" s="20"/>
      <c r="AR42" s="20"/>
    </row>
    <row r="43" spans="2:57" ht="14.4" customHeight="1">
      <c r="B43" s="20"/>
      <c r="AR43" s="20"/>
    </row>
    <row r="44" spans="2:57" ht="14.4" customHeight="1">
      <c r="B44" s="20"/>
      <c r="AR44" s="20"/>
    </row>
    <row r="45" spans="2:57" ht="14.4" customHeight="1">
      <c r="B45" s="20"/>
      <c r="AR45" s="20"/>
    </row>
    <row r="46" spans="2:57" ht="14.4" customHeight="1">
      <c r="B46" s="20"/>
      <c r="AR46" s="20"/>
    </row>
    <row r="47" spans="2:57" ht="14.4" customHeight="1">
      <c r="B47" s="20"/>
      <c r="AR47" s="20"/>
    </row>
    <row r="48" spans="2:57" ht="14.4" customHeight="1">
      <c r="B48" s="20"/>
      <c r="AR48" s="20"/>
    </row>
    <row r="49" spans="2:44" s="1" customFormat="1" ht="14.4" customHeight="1">
      <c r="B49" s="32"/>
      <c r="D49" s="41" t="s">
        <v>53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54</v>
      </c>
      <c r="AI49" s="42"/>
      <c r="AJ49" s="42"/>
      <c r="AK49" s="42"/>
      <c r="AL49" s="42"/>
      <c r="AM49" s="42"/>
      <c r="AN49" s="42"/>
      <c r="AO49" s="42"/>
      <c r="AR49" s="32"/>
    </row>
    <row r="50" spans="2:44" ht="10">
      <c r="B50" s="20"/>
      <c r="AR50" s="20"/>
    </row>
    <row r="51" spans="2:44" ht="10">
      <c r="B51" s="20"/>
      <c r="AR51" s="20"/>
    </row>
    <row r="52" spans="2:44" ht="10">
      <c r="B52" s="20"/>
      <c r="AR52" s="20"/>
    </row>
    <row r="53" spans="2:44" ht="10">
      <c r="B53" s="20"/>
      <c r="AR53" s="20"/>
    </row>
    <row r="54" spans="2:44" ht="10">
      <c r="B54" s="20"/>
      <c r="AR54" s="20"/>
    </row>
    <row r="55" spans="2:44" ht="10">
      <c r="B55" s="20"/>
      <c r="AR55" s="20"/>
    </row>
    <row r="56" spans="2:44" ht="10">
      <c r="B56" s="20"/>
      <c r="AR56" s="20"/>
    </row>
    <row r="57" spans="2:44" ht="10">
      <c r="B57" s="20"/>
      <c r="AR57" s="20"/>
    </row>
    <row r="58" spans="2:44" ht="10">
      <c r="B58" s="20"/>
      <c r="AR58" s="20"/>
    </row>
    <row r="59" spans="2:44" ht="10">
      <c r="B59" s="20"/>
      <c r="AR59" s="20"/>
    </row>
    <row r="60" spans="2:44" s="1" customFormat="1" ht="12.5">
      <c r="B60" s="32"/>
      <c r="D60" s="43" t="s">
        <v>55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56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55</v>
      </c>
      <c r="AI60" s="34"/>
      <c r="AJ60" s="34"/>
      <c r="AK60" s="34"/>
      <c r="AL60" s="34"/>
      <c r="AM60" s="43" t="s">
        <v>56</v>
      </c>
      <c r="AN60" s="34"/>
      <c r="AO60" s="34"/>
      <c r="AR60" s="32"/>
    </row>
    <row r="61" spans="2:44" ht="10">
      <c r="B61" s="20"/>
      <c r="AR61" s="20"/>
    </row>
    <row r="62" spans="2:44" ht="10">
      <c r="B62" s="20"/>
      <c r="AR62" s="20"/>
    </row>
    <row r="63" spans="2:44" ht="10">
      <c r="B63" s="20"/>
      <c r="AR63" s="20"/>
    </row>
    <row r="64" spans="2:44" s="1" customFormat="1" ht="13">
      <c r="B64" s="32"/>
      <c r="D64" s="41" t="s">
        <v>57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58</v>
      </c>
      <c r="AI64" s="42"/>
      <c r="AJ64" s="42"/>
      <c r="AK64" s="42"/>
      <c r="AL64" s="42"/>
      <c r="AM64" s="42"/>
      <c r="AN64" s="42"/>
      <c r="AO64" s="42"/>
      <c r="AR64" s="32"/>
    </row>
    <row r="65" spans="2:44" ht="10">
      <c r="B65" s="20"/>
      <c r="AR65" s="20"/>
    </row>
    <row r="66" spans="2:44" ht="10">
      <c r="B66" s="20"/>
      <c r="AR66" s="20"/>
    </row>
    <row r="67" spans="2:44" ht="10">
      <c r="B67" s="20"/>
      <c r="AR67" s="20"/>
    </row>
    <row r="68" spans="2:44" ht="10">
      <c r="B68" s="20"/>
      <c r="AR68" s="20"/>
    </row>
    <row r="69" spans="2:44" ht="10">
      <c r="B69" s="20"/>
      <c r="AR69" s="20"/>
    </row>
    <row r="70" spans="2:44" ht="10">
      <c r="B70" s="20"/>
      <c r="AR70" s="20"/>
    </row>
    <row r="71" spans="2:44" ht="10">
      <c r="B71" s="20"/>
      <c r="AR71" s="20"/>
    </row>
    <row r="72" spans="2:44" ht="10">
      <c r="B72" s="20"/>
      <c r="AR72" s="20"/>
    </row>
    <row r="73" spans="2:44" ht="10">
      <c r="B73" s="20"/>
      <c r="AR73" s="20"/>
    </row>
    <row r="74" spans="2:44" ht="10">
      <c r="B74" s="20"/>
      <c r="AR74" s="20"/>
    </row>
    <row r="75" spans="2:44" s="1" customFormat="1" ht="12.5">
      <c r="B75" s="32"/>
      <c r="D75" s="43" t="s">
        <v>55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56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55</v>
      </c>
      <c r="AI75" s="34"/>
      <c r="AJ75" s="34"/>
      <c r="AK75" s="34"/>
      <c r="AL75" s="34"/>
      <c r="AM75" s="43" t="s">
        <v>56</v>
      </c>
      <c r="AN75" s="34"/>
      <c r="AO75" s="34"/>
      <c r="AR75" s="32"/>
    </row>
    <row r="76" spans="2:44" s="1" customFormat="1" ht="10">
      <c r="B76" s="32"/>
      <c r="AR76" s="32"/>
    </row>
    <row r="77" spans="2:44" s="1" customFormat="1" ht="7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5" customHeight="1">
      <c r="B82" s="32"/>
      <c r="C82" s="21" t="s">
        <v>59</v>
      </c>
      <c r="AR82" s="32"/>
    </row>
    <row r="83" spans="1:91" s="1" customFormat="1" ht="7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29</v>
      </c>
      <c r="AR84" s="48"/>
    </row>
    <row r="85" spans="1:91" s="4" customFormat="1" ht="37" customHeight="1">
      <c r="B85" s="49"/>
      <c r="C85" s="50" t="s">
        <v>16</v>
      </c>
      <c r="L85" s="194" t="str">
        <f>K6</f>
        <v>Změna užívání se stavebními úpravami prostor - Kollárova ulice</v>
      </c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5"/>
      <c r="AK85" s="195"/>
      <c r="AL85" s="195"/>
      <c r="AM85" s="195"/>
      <c r="AN85" s="195"/>
      <c r="AO85" s="195"/>
      <c r="AR85" s="49"/>
    </row>
    <row r="86" spans="1:91" s="1" customFormat="1" ht="7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ul. Kollárova 1239/19</v>
      </c>
      <c r="AI87" s="27" t="s">
        <v>22</v>
      </c>
      <c r="AM87" s="196" t="str">
        <f>IF(AN8= "","",AN8)</f>
        <v>12. 4. 2024</v>
      </c>
      <c r="AN87" s="196"/>
      <c r="AR87" s="32"/>
    </row>
    <row r="88" spans="1:91" s="1" customFormat="1" ht="7" customHeight="1">
      <c r="B88" s="32"/>
      <c r="AR88" s="32"/>
    </row>
    <row r="89" spans="1:91" s="1" customFormat="1" ht="15.15" customHeight="1">
      <c r="B89" s="32"/>
      <c r="C89" s="27" t="s">
        <v>24</v>
      </c>
      <c r="L89" s="3" t="str">
        <f>IF(E11= "","",E11)</f>
        <v>Západočeská univerzita v Plzni, Univerzitní 2732/8</v>
      </c>
      <c r="AI89" s="27" t="s">
        <v>32</v>
      </c>
      <c r="AM89" s="197" t="str">
        <f>IF(E17="","",E17)</f>
        <v>Arterias s.r.o.</v>
      </c>
      <c r="AN89" s="198"/>
      <c r="AO89" s="198"/>
      <c r="AP89" s="198"/>
      <c r="AR89" s="32"/>
      <c r="AS89" s="199" t="s">
        <v>60</v>
      </c>
      <c r="AT89" s="200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15" customHeight="1">
      <c r="B90" s="32"/>
      <c r="C90" s="27" t="s">
        <v>30</v>
      </c>
      <c r="L90" s="3" t="str">
        <f>IF(E14= "Vyplň údaj","",E14)</f>
        <v/>
      </c>
      <c r="AI90" s="27" t="s">
        <v>36</v>
      </c>
      <c r="AM90" s="197" t="str">
        <f>IF(E20="","",E20)</f>
        <v xml:space="preserve"> </v>
      </c>
      <c r="AN90" s="198"/>
      <c r="AO90" s="198"/>
      <c r="AP90" s="198"/>
      <c r="AR90" s="32"/>
      <c r="AS90" s="201"/>
      <c r="AT90" s="202"/>
      <c r="BD90" s="56"/>
    </row>
    <row r="91" spans="1:91" s="1" customFormat="1" ht="10.75" customHeight="1">
      <c r="B91" s="32"/>
      <c r="AR91" s="32"/>
      <c r="AS91" s="201"/>
      <c r="AT91" s="202"/>
      <c r="BD91" s="56"/>
    </row>
    <row r="92" spans="1:91" s="1" customFormat="1" ht="29.25" customHeight="1">
      <c r="B92" s="32"/>
      <c r="C92" s="203" t="s">
        <v>61</v>
      </c>
      <c r="D92" s="204"/>
      <c r="E92" s="204"/>
      <c r="F92" s="204"/>
      <c r="G92" s="204"/>
      <c r="H92" s="57"/>
      <c r="I92" s="206" t="s">
        <v>62</v>
      </c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5" t="s">
        <v>63</v>
      </c>
      <c r="AH92" s="204"/>
      <c r="AI92" s="204"/>
      <c r="AJ92" s="204"/>
      <c r="AK92" s="204"/>
      <c r="AL92" s="204"/>
      <c r="AM92" s="204"/>
      <c r="AN92" s="206" t="s">
        <v>64</v>
      </c>
      <c r="AO92" s="204"/>
      <c r="AP92" s="207"/>
      <c r="AQ92" s="58" t="s">
        <v>65</v>
      </c>
      <c r="AR92" s="32"/>
      <c r="AS92" s="59" t="s">
        <v>66</v>
      </c>
      <c r="AT92" s="60" t="s">
        <v>67</v>
      </c>
      <c r="AU92" s="60" t="s">
        <v>68</v>
      </c>
      <c r="AV92" s="60" t="s">
        <v>69</v>
      </c>
      <c r="AW92" s="60" t="s">
        <v>70</v>
      </c>
      <c r="AX92" s="60" t="s">
        <v>71</v>
      </c>
      <c r="AY92" s="60" t="s">
        <v>72</v>
      </c>
      <c r="AZ92" s="60" t="s">
        <v>73</v>
      </c>
      <c r="BA92" s="60" t="s">
        <v>74</v>
      </c>
      <c r="BB92" s="60" t="s">
        <v>75</v>
      </c>
      <c r="BC92" s="60" t="s">
        <v>76</v>
      </c>
      <c r="BD92" s="61" t="s">
        <v>77</v>
      </c>
    </row>
    <row r="93" spans="1:91" s="1" customFormat="1" ht="10.75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" customHeight="1">
      <c r="B94" s="63"/>
      <c r="C94" s="64" t="s">
        <v>78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11">
        <f>ROUND(SUM(AG95:AG100),2)</f>
        <v>0</v>
      </c>
      <c r="AH94" s="211"/>
      <c r="AI94" s="211"/>
      <c r="AJ94" s="211"/>
      <c r="AK94" s="211"/>
      <c r="AL94" s="211"/>
      <c r="AM94" s="211"/>
      <c r="AN94" s="212">
        <f t="shared" ref="AN94:AN100" si="0">SUM(AG94,AT94)</f>
        <v>0</v>
      </c>
      <c r="AO94" s="212"/>
      <c r="AP94" s="212"/>
      <c r="AQ94" s="67" t="s">
        <v>1</v>
      </c>
      <c r="AR94" s="63"/>
      <c r="AS94" s="68">
        <f>ROUND(SUM(AS95:AS100),2)</f>
        <v>0</v>
      </c>
      <c r="AT94" s="69">
        <f t="shared" ref="AT94:AT100" si="1">ROUND(SUM(AV94:AW94),2)</f>
        <v>0</v>
      </c>
      <c r="AU94" s="70">
        <f>ROUND(SUM(AU95:AU100),5)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ROUND(SUM(AZ95:AZ100),2)</f>
        <v>0</v>
      </c>
      <c r="BA94" s="69">
        <f>ROUND(SUM(BA95:BA100),2)</f>
        <v>0</v>
      </c>
      <c r="BB94" s="69">
        <f>ROUND(SUM(BB95:BB100),2)</f>
        <v>0</v>
      </c>
      <c r="BC94" s="69">
        <f>ROUND(SUM(BC95:BC100),2)</f>
        <v>0</v>
      </c>
      <c r="BD94" s="71">
        <f>ROUND(SUM(BD95:BD100),2)</f>
        <v>0</v>
      </c>
      <c r="BS94" s="72" t="s">
        <v>79</v>
      </c>
      <c r="BT94" s="72" t="s">
        <v>12</v>
      </c>
      <c r="BU94" s="73" t="s">
        <v>80</v>
      </c>
      <c r="BV94" s="72" t="s">
        <v>81</v>
      </c>
      <c r="BW94" s="72" t="s">
        <v>5</v>
      </c>
      <c r="BX94" s="72" t="s">
        <v>82</v>
      </c>
      <c r="CL94" s="72" t="s">
        <v>1</v>
      </c>
    </row>
    <row r="95" spans="1:91" s="6" customFormat="1" ht="16.5" customHeight="1">
      <c r="A95" s="74" t="s">
        <v>83</v>
      </c>
      <c r="B95" s="75"/>
      <c r="C95" s="76"/>
      <c r="D95" s="208" t="s">
        <v>84</v>
      </c>
      <c r="E95" s="208"/>
      <c r="F95" s="208"/>
      <c r="G95" s="208"/>
      <c r="H95" s="208"/>
      <c r="I95" s="77"/>
      <c r="J95" s="208" t="s">
        <v>85</v>
      </c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9">
        <f>'D.1. - Bourací práce'!J30</f>
        <v>0</v>
      </c>
      <c r="AH95" s="210"/>
      <c r="AI95" s="210"/>
      <c r="AJ95" s="210"/>
      <c r="AK95" s="210"/>
      <c r="AL95" s="210"/>
      <c r="AM95" s="210"/>
      <c r="AN95" s="209">
        <f t="shared" si="0"/>
        <v>0</v>
      </c>
      <c r="AO95" s="210"/>
      <c r="AP95" s="210"/>
      <c r="AQ95" s="78" t="s">
        <v>86</v>
      </c>
      <c r="AR95" s="75"/>
      <c r="AS95" s="79">
        <v>0</v>
      </c>
      <c r="AT95" s="80">
        <f t="shared" si="1"/>
        <v>0</v>
      </c>
      <c r="AU95" s="81">
        <f>'D.1. - Bourací práce'!P128</f>
        <v>0</v>
      </c>
      <c r="AV95" s="80">
        <f>'D.1. - Bourací práce'!J33</f>
        <v>0</v>
      </c>
      <c r="AW95" s="80">
        <f>'D.1. - Bourací práce'!J34</f>
        <v>0</v>
      </c>
      <c r="AX95" s="80">
        <f>'D.1. - Bourací práce'!J35</f>
        <v>0</v>
      </c>
      <c r="AY95" s="80">
        <f>'D.1. - Bourací práce'!J36</f>
        <v>0</v>
      </c>
      <c r="AZ95" s="80">
        <f>'D.1. - Bourací práce'!F33</f>
        <v>0</v>
      </c>
      <c r="BA95" s="80">
        <f>'D.1. - Bourací práce'!F34</f>
        <v>0</v>
      </c>
      <c r="BB95" s="80">
        <f>'D.1. - Bourací práce'!F35</f>
        <v>0</v>
      </c>
      <c r="BC95" s="80">
        <f>'D.1. - Bourací práce'!F36</f>
        <v>0</v>
      </c>
      <c r="BD95" s="82">
        <f>'D.1. - Bourací práce'!F37</f>
        <v>0</v>
      </c>
      <c r="BT95" s="83" t="s">
        <v>87</v>
      </c>
      <c r="BV95" s="83" t="s">
        <v>81</v>
      </c>
      <c r="BW95" s="83" t="s">
        <v>88</v>
      </c>
      <c r="BX95" s="83" t="s">
        <v>5</v>
      </c>
      <c r="CL95" s="83" t="s">
        <v>1</v>
      </c>
      <c r="CM95" s="83" t="s">
        <v>89</v>
      </c>
    </row>
    <row r="96" spans="1:91" s="6" customFormat="1" ht="16.5" customHeight="1">
      <c r="A96" s="74" t="s">
        <v>83</v>
      </c>
      <c r="B96" s="75"/>
      <c r="C96" s="76"/>
      <c r="D96" s="208" t="s">
        <v>90</v>
      </c>
      <c r="E96" s="208"/>
      <c r="F96" s="208"/>
      <c r="G96" s="208"/>
      <c r="H96" s="208"/>
      <c r="I96" s="77"/>
      <c r="J96" s="208" t="s">
        <v>91</v>
      </c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  <c r="AE96" s="208"/>
      <c r="AF96" s="208"/>
      <c r="AG96" s="209">
        <f>'D.2. - Architektonické a ...'!J30</f>
        <v>0</v>
      </c>
      <c r="AH96" s="210"/>
      <c r="AI96" s="210"/>
      <c r="AJ96" s="210"/>
      <c r="AK96" s="210"/>
      <c r="AL96" s="210"/>
      <c r="AM96" s="210"/>
      <c r="AN96" s="209">
        <f t="shared" si="0"/>
        <v>0</v>
      </c>
      <c r="AO96" s="210"/>
      <c r="AP96" s="210"/>
      <c r="AQ96" s="78" t="s">
        <v>86</v>
      </c>
      <c r="AR96" s="75"/>
      <c r="AS96" s="79">
        <v>0</v>
      </c>
      <c r="AT96" s="80">
        <f t="shared" si="1"/>
        <v>0</v>
      </c>
      <c r="AU96" s="81">
        <f>'D.2. - Architektonické a ...'!P135</f>
        <v>0</v>
      </c>
      <c r="AV96" s="80">
        <f>'D.2. - Architektonické a ...'!J33</f>
        <v>0</v>
      </c>
      <c r="AW96" s="80">
        <f>'D.2. - Architektonické a ...'!J34</f>
        <v>0</v>
      </c>
      <c r="AX96" s="80">
        <f>'D.2. - Architektonické a ...'!J35</f>
        <v>0</v>
      </c>
      <c r="AY96" s="80">
        <f>'D.2. - Architektonické a ...'!J36</f>
        <v>0</v>
      </c>
      <c r="AZ96" s="80">
        <f>'D.2. - Architektonické a ...'!F33</f>
        <v>0</v>
      </c>
      <c r="BA96" s="80">
        <f>'D.2. - Architektonické a ...'!F34</f>
        <v>0</v>
      </c>
      <c r="BB96" s="80">
        <f>'D.2. - Architektonické a ...'!F35</f>
        <v>0</v>
      </c>
      <c r="BC96" s="80">
        <f>'D.2. - Architektonické a ...'!F36</f>
        <v>0</v>
      </c>
      <c r="BD96" s="82">
        <f>'D.2. - Architektonické a ...'!F37</f>
        <v>0</v>
      </c>
      <c r="BT96" s="83" t="s">
        <v>87</v>
      </c>
      <c r="BV96" s="83" t="s">
        <v>81</v>
      </c>
      <c r="BW96" s="83" t="s">
        <v>92</v>
      </c>
      <c r="BX96" s="83" t="s">
        <v>5</v>
      </c>
      <c r="CL96" s="83" t="s">
        <v>1</v>
      </c>
      <c r="CM96" s="83" t="s">
        <v>89</v>
      </c>
    </row>
    <row r="97" spans="1:91" s="6" customFormat="1" ht="16.5" customHeight="1">
      <c r="A97" s="74" t="s">
        <v>83</v>
      </c>
      <c r="B97" s="75"/>
      <c r="C97" s="76"/>
      <c r="D97" s="208" t="s">
        <v>93</v>
      </c>
      <c r="E97" s="208"/>
      <c r="F97" s="208"/>
      <c r="G97" s="208"/>
      <c r="H97" s="208"/>
      <c r="I97" s="77"/>
      <c r="J97" s="208" t="s">
        <v>94</v>
      </c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9">
        <f>'D.3. - Elektroinstalace'!J30</f>
        <v>0</v>
      </c>
      <c r="AH97" s="210"/>
      <c r="AI97" s="210"/>
      <c r="AJ97" s="210"/>
      <c r="AK97" s="210"/>
      <c r="AL97" s="210"/>
      <c r="AM97" s="210"/>
      <c r="AN97" s="209">
        <f t="shared" si="0"/>
        <v>0</v>
      </c>
      <c r="AO97" s="210"/>
      <c r="AP97" s="210"/>
      <c r="AQ97" s="78" t="s">
        <v>86</v>
      </c>
      <c r="AR97" s="75"/>
      <c r="AS97" s="79">
        <v>0</v>
      </c>
      <c r="AT97" s="80">
        <f t="shared" si="1"/>
        <v>0</v>
      </c>
      <c r="AU97" s="81">
        <f>'D.3. - Elektroinstalace'!P119</f>
        <v>0</v>
      </c>
      <c r="AV97" s="80">
        <f>'D.3. - Elektroinstalace'!J33</f>
        <v>0</v>
      </c>
      <c r="AW97" s="80">
        <f>'D.3. - Elektroinstalace'!J34</f>
        <v>0</v>
      </c>
      <c r="AX97" s="80">
        <f>'D.3. - Elektroinstalace'!J35</f>
        <v>0</v>
      </c>
      <c r="AY97" s="80">
        <f>'D.3. - Elektroinstalace'!J36</f>
        <v>0</v>
      </c>
      <c r="AZ97" s="80">
        <f>'D.3. - Elektroinstalace'!F33</f>
        <v>0</v>
      </c>
      <c r="BA97" s="80">
        <f>'D.3. - Elektroinstalace'!F34</f>
        <v>0</v>
      </c>
      <c r="BB97" s="80">
        <f>'D.3. - Elektroinstalace'!F35</f>
        <v>0</v>
      </c>
      <c r="BC97" s="80">
        <f>'D.3. - Elektroinstalace'!F36</f>
        <v>0</v>
      </c>
      <c r="BD97" s="82">
        <f>'D.3. - Elektroinstalace'!F37</f>
        <v>0</v>
      </c>
      <c r="BT97" s="83" t="s">
        <v>87</v>
      </c>
      <c r="BV97" s="83" t="s">
        <v>81</v>
      </c>
      <c r="BW97" s="83" t="s">
        <v>95</v>
      </c>
      <c r="BX97" s="83" t="s">
        <v>5</v>
      </c>
      <c r="CL97" s="83" t="s">
        <v>1</v>
      </c>
      <c r="CM97" s="83" t="s">
        <v>89</v>
      </c>
    </row>
    <row r="98" spans="1:91" s="6" customFormat="1" ht="24.75" customHeight="1">
      <c r="A98" s="74" t="s">
        <v>83</v>
      </c>
      <c r="B98" s="75"/>
      <c r="C98" s="76"/>
      <c r="D98" s="208" t="s">
        <v>96</v>
      </c>
      <c r="E98" s="208"/>
      <c r="F98" s="208"/>
      <c r="G98" s="208"/>
      <c r="H98" s="208"/>
      <c r="I98" s="77"/>
      <c r="J98" s="208" t="s">
        <v>97</v>
      </c>
      <c r="K98" s="208"/>
      <c r="L98" s="208"/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208"/>
      <c r="Z98" s="208"/>
      <c r="AA98" s="208"/>
      <c r="AB98" s="208"/>
      <c r="AC98" s="208"/>
      <c r="AD98" s="208"/>
      <c r="AE98" s="208"/>
      <c r="AF98" s="208"/>
      <c r="AG98" s="209">
        <f>'D.4. - Zdravotní instalac...'!J30</f>
        <v>0</v>
      </c>
      <c r="AH98" s="210"/>
      <c r="AI98" s="210"/>
      <c r="AJ98" s="210"/>
      <c r="AK98" s="210"/>
      <c r="AL98" s="210"/>
      <c r="AM98" s="210"/>
      <c r="AN98" s="209">
        <f t="shared" si="0"/>
        <v>0</v>
      </c>
      <c r="AO98" s="210"/>
      <c r="AP98" s="210"/>
      <c r="AQ98" s="78" t="s">
        <v>86</v>
      </c>
      <c r="AR98" s="75"/>
      <c r="AS98" s="79">
        <v>0</v>
      </c>
      <c r="AT98" s="80">
        <f t="shared" si="1"/>
        <v>0</v>
      </c>
      <c r="AU98" s="81">
        <f>'D.4. - Zdravotní instalac...'!P135</f>
        <v>0</v>
      </c>
      <c r="AV98" s="80">
        <f>'D.4. - Zdravotní instalac...'!J33</f>
        <v>0</v>
      </c>
      <c r="AW98" s="80">
        <f>'D.4. - Zdravotní instalac...'!J34</f>
        <v>0</v>
      </c>
      <c r="AX98" s="80">
        <f>'D.4. - Zdravotní instalac...'!J35</f>
        <v>0</v>
      </c>
      <c r="AY98" s="80">
        <f>'D.4. - Zdravotní instalac...'!J36</f>
        <v>0</v>
      </c>
      <c r="AZ98" s="80">
        <f>'D.4. - Zdravotní instalac...'!F33</f>
        <v>0</v>
      </c>
      <c r="BA98" s="80">
        <f>'D.4. - Zdravotní instalac...'!F34</f>
        <v>0</v>
      </c>
      <c r="BB98" s="80">
        <f>'D.4. - Zdravotní instalac...'!F35</f>
        <v>0</v>
      </c>
      <c r="BC98" s="80">
        <f>'D.4. - Zdravotní instalac...'!F36</f>
        <v>0</v>
      </c>
      <c r="BD98" s="82">
        <f>'D.4. - Zdravotní instalac...'!F37</f>
        <v>0</v>
      </c>
      <c r="BT98" s="83" t="s">
        <v>87</v>
      </c>
      <c r="BV98" s="83" t="s">
        <v>81</v>
      </c>
      <c r="BW98" s="83" t="s">
        <v>98</v>
      </c>
      <c r="BX98" s="83" t="s">
        <v>5</v>
      </c>
      <c r="CL98" s="83" t="s">
        <v>1</v>
      </c>
      <c r="CM98" s="83" t="s">
        <v>89</v>
      </c>
    </row>
    <row r="99" spans="1:91" s="6" customFormat="1" ht="16.5" customHeight="1">
      <c r="A99" s="74" t="s">
        <v>83</v>
      </c>
      <c r="B99" s="75"/>
      <c r="C99" s="76"/>
      <c r="D99" s="208" t="s">
        <v>99</v>
      </c>
      <c r="E99" s="208"/>
      <c r="F99" s="208"/>
      <c r="G99" s="208"/>
      <c r="H99" s="208"/>
      <c r="I99" s="77"/>
      <c r="J99" s="208" t="s">
        <v>100</v>
      </c>
      <c r="K99" s="208"/>
      <c r="L99" s="208"/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208"/>
      <c r="Z99" s="208"/>
      <c r="AA99" s="208"/>
      <c r="AB99" s="208"/>
      <c r="AC99" s="208"/>
      <c r="AD99" s="208"/>
      <c r="AE99" s="208"/>
      <c r="AF99" s="208"/>
      <c r="AG99" s="209">
        <f>'D.5. - Slaboproud'!J30</f>
        <v>0</v>
      </c>
      <c r="AH99" s="210"/>
      <c r="AI99" s="210"/>
      <c r="AJ99" s="210"/>
      <c r="AK99" s="210"/>
      <c r="AL99" s="210"/>
      <c r="AM99" s="210"/>
      <c r="AN99" s="209">
        <f t="shared" si="0"/>
        <v>0</v>
      </c>
      <c r="AO99" s="210"/>
      <c r="AP99" s="210"/>
      <c r="AQ99" s="78" t="s">
        <v>86</v>
      </c>
      <c r="AR99" s="75"/>
      <c r="AS99" s="79">
        <v>0</v>
      </c>
      <c r="AT99" s="80">
        <f t="shared" si="1"/>
        <v>0</v>
      </c>
      <c r="AU99" s="81">
        <f>'D.5. - Slaboproud'!P122</f>
        <v>0</v>
      </c>
      <c r="AV99" s="80">
        <f>'D.5. - Slaboproud'!J33</f>
        <v>0</v>
      </c>
      <c r="AW99" s="80">
        <f>'D.5. - Slaboproud'!J34</f>
        <v>0</v>
      </c>
      <c r="AX99" s="80">
        <f>'D.5. - Slaboproud'!J35</f>
        <v>0</v>
      </c>
      <c r="AY99" s="80">
        <f>'D.5. - Slaboproud'!J36</f>
        <v>0</v>
      </c>
      <c r="AZ99" s="80">
        <f>'D.5. - Slaboproud'!F33</f>
        <v>0</v>
      </c>
      <c r="BA99" s="80">
        <f>'D.5. - Slaboproud'!F34</f>
        <v>0</v>
      </c>
      <c r="BB99" s="80">
        <f>'D.5. - Slaboproud'!F35</f>
        <v>0</v>
      </c>
      <c r="BC99" s="80">
        <f>'D.5. - Slaboproud'!F36</f>
        <v>0</v>
      </c>
      <c r="BD99" s="82">
        <f>'D.5. - Slaboproud'!F37</f>
        <v>0</v>
      </c>
      <c r="BT99" s="83" t="s">
        <v>87</v>
      </c>
      <c r="BV99" s="83" t="s">
        <v>81</v>
      </c>
      <c r="BW99" s="83" t="s">
        <v>101</v>
      </c>
      <c r="BX99" s="83" t="s">
        <v>5</v>
      </c>
      <c r="CL99" s="83" t="s">
        <v>1</v>
      </c>
      <c r="CM99" s="83" t="s">
        <v>89</v>
      </c>
    </row>
    <row r="100" spans="1:91" s="6" customFormat="1" ht="16.5" customHeight="1">
      <c r="A100" s="74" t="s">
        <v>83</v>
      </c>
      <c r="B100" s="75"/>
      <c r="C100" s="76"/>
      <c r="D100" s="208" t="s">
        <v>102</v>
      </c>
      <c r="E100" s="208"/>
      <c r="F100" s="208"/>
      <c r="G100" s="208"/>
      <c r="H100" s="208"/>
      <c r="I100" s="77"/>
      <c r="J100" s="208" t="s">
        <v>103</v>
      </c>
      <c r="K100" s="208"/>
      <c r="L100" s="208"/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9">
        <f>'D.6. - Vedlejší a ostatní...'!J30</f>
        <v>0</v>
      </c>
      <c r="AH100" s="210"/>
      <c r="AI100" s="210"/>
      <c r="AJ100" s="210"/>
      <c r="AK100" s="210"/>
      <c r="AL100" s="210"/>
      <c r="AM100" s="210"/>
      <c r="AN100" s="209">
        <f t="shared" si="0"/>
        <v>0</v>
      </c>
      <c r="AO100" s="210"/>
      <c r="AP100" s="210"/>
      <c r="AQ100" s="78" t="s">
        <v>86</v>
      </c>
      <c r="AR100" s="75"/>
      <c r="AS100" s="84">
        <v>0</v>
      </c>
      <c r="AT100" s="85">
        <f t="shared" si="1"/>
        <v>0</v>
      </c>
      <c r="AU100" s="86">
        <f>'D.6. - Vedlejší a ostatní...'!P122</f>
        <v>0</v>
      </c>
      <c r="AV100" s="85">
        <f>'D.6. - Vedlejší a ostatní...'!J33</f>
        <v>0</v>
      </c>
      <c r="AW100" s="85">
        <f>'D.6. - Vedlejší a ostatní...'!J34</f>
        <v>0</v>
      </c>
      <c r="AX100" s="85">
        <f>'D.6. - Vedlejší a ostatní...'!J35</f>
        <v>0</v>
      </c>
      <c r="AY100" s="85">
        <f>'D.6. - Vedlejší a ostatní...'!J36</f>
        <v>0</v>
      </c>
      <c r="AZ100" s="85">
        <f>'D.6. - Vedlejší a ostatní...'!F33</f>
        <v>0</v>
      </c>
      <c r="BA100" s="85">
        <f>'D.6. - Vedlejší a ostatní...'!F34</f>
        <v>0</v>
      </c>
      <c r="BB100" s="85">
        <f>'D.6. - Vedlejší a ostatní...'!F35</f>
        <v>0</v>
      </c>
      <c r="BC100" s="85">
        <f>'D.6. - Vedlejší a ostatní...'!F36</f>
        <v>0</v>
      </c>
      <c r="BD100" s="87">
        <f>'D.6. - Vedlejší a ostatní...'!F37</f>
        <v>0</v>
      </c>
      <c r="BT100" s="83" t="s">
        <v>87</v>
      </c>
      <c r="BV100" s="83" t="s">
        <v>81</v>
      </c>
      <c r="BW100" s="83" t="s">
        <v>104</v>
      </c>
      <c r="BX100" s="83" t="s">
        <v>5</v>
      </c>
      <c r="CL100" s="83" t="s">
        <v>1</v>
      </c>
      <c r="CM100" s="83" t="s">
        <v>89</v>
      </c>
    </row>
    <row r="101" spans="1:91" s="1" customFormat="1" ht="30" customHeight="1">
      <c r="B101" s="32"/>
      <c r="AR101" s="32"/>
    </row>
    <row r="102" spans="1:91" s="1" customFormat="1" ht="7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32"/>
    </row>
  </sheetData>
  <sheetProtection algorithmName="SHA-512" hashValue="g8LK0tpDDrLmDAu+pq3VUyrtDXXSQxDy5UB/pI3R7wl71dcTjPuyzh42Zxgm67J9t/nxGvqNNYOFryA6iy27sA==" saltValue="g8TLVH2nSow2mxv0YVeN9epGIA30rQrm+YRvk9LQESIC69GgZRCGNs+O7O3J32T02OPCakvmJOjaE2stjbCD0g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D.1. - Bourací práce'!C2" display="/" xr:uid="{00000000-0004-0000-0000-000000000000}"/>
    <hyperlink ref="A96" location="'D.2. - Architektonické a ...'!C2" display="/" xr:uid="{00000000-0004-0000-0000-000001000000}"/>
    <hyperlink ref="A97" location="'D.3. - Elektroinstalace'!C2" display="/" xr:uid="{00000000-0004-0000-0000-000002000000}"/>
    <hyperlink ref="A98" location="'D.4. - Zdravotní instalac...'!C2" display="/" xr:uid="{00000000-0004-0000-0000-000003000000}"/>
    <hyperlink ref="A99" location="'D.5. - Slaboproud'!C2" display="/" xr:uid="{00000000-0004-0000-0000-000004000000}"/>
    <hyperlink ref="A100" location="'D.6. - Vedlejší a ostatní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76"/>
  <sheetViews>
    <sheetView showGridLines="0" tabSelected="1" topLeftCell="A131" workbookViewId="0">
      <selection activeCell="W151" sqref="W151"/>
    </sheetView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88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2:46" ht="25" customHeight="1">
      <c r="B4" s="20"/>
      <c r="D4" s="21" t="s">
        <v>105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2" t="str">
        <f>'Rekapitulace stavby'!K6</f>
        <v>Změna užívání se stavebními úpravami prostor - Kollárova ulice</v>
      </c>
      <c r="F7" s="233"/>
      <c r="G7" s="233"/>
      <c r="H7" s="233"/>
      <c r="L7" s="20"/>
    </row>
    <row r="8" spans="2:46" s="1" customFormat="1" ht="12" customHeight="1">
      <c r="B8" s="32"/>
      <c r="D8" s="27" t="s">
        <v>106</v>
      </c>
      <c r="L8" s="32"/>
    </row>
    <row r="9" spans="2:46" s="1" customFormat="1" ht="16.5" customHeight="1">
      <c r="B9" s="32"/>
      <c r="E9" s="194" t="s">
        <v>107</v>
      </c>
      <c r="F9" s="234"/>
      <c r="G9" s="234"/>
      <c r="H9" s="234"/>
      <c r="L9" s="32"/>
    </row>
    <row r="10" spans="2:46" s="1" customFormat="1" ht="10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12. 4. 2024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29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5" t="str">
        <f>'Rekapitulace stavby'!E14</f>
        <v>Vyplň údaj</v>
      </c>
      <c r="F18" s="216"/>
      <c r="G18" s="216"/>
      <c r="H18" s="216"/>
      <c r="I18" s="27" t="s">
        <v>28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25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28</v>
      </c>
      <c r="J21" s="25" t="s">
        <v>35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39</v>
      </c>
      <c r="L26" s="32"/>
    </row>
    <row r="27" spans="2:12" s="7" customFormat="1" ht="16.5" customHeight="1">
      <c r="B27" s="89"/>
      <c r="E27" s="221" t="s">
        <v>1</v>
      </c>
      <c r="F27" s="221"/>
      <c r="G27" s="221"/>
      <c r="H27" s="221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0" t="s">
        <v>40</v>
      </c>
      <c r="J30" s="66">
        <f>ROUND(J128,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42</v>
      </c>
      <c r="I32" s="35" t="s">
        <v>41</v>
      </c>
      <c r="J32" s="35" t="s">
        <v>43</v>
      </c>
      <c r="L32" s="32"/>
    </row>
    <row r="33" spans="2:12" s="1" customFormat="1" ht="14.4" customHeight="1">
      <c r="B33" s="32"/>
      <c r="D33" s="55" t="s">
        <v>44</v>
      </c>
      <c r="E33" s="27" t="s">
        <v>45</v>
      </c>
      <c r="F33" s="91">
        <f>ROUND((SUM(BE128:BE375)),  2)</f>
        <v>0</v>
      </c>
      <c r="I33" s="92">
        <v>0.21</v>
      </c>
      <c r="J33" s="91">
        <f>ROUND(((SUM(BE128:BE375))*I33),  2)</f>
        <v>0</v>
      </c>
      <c r="L33" s="32"/>
    </row>
    <row r="34" spans="2:12" s="1" customFormat="1" ht="14.4" customHeight="1">
      <c r="B34" s="32"/>
      <c r="E34" s="27" t="s">
        <v>46</v>
      </c>
      <c r="F34" s="91">
        <f>ROUND((SUM(BF128:BF375)),  2)</f>
        <v>0</v>
      </c>
      <c r="I34" s="92">
        <v>0.12</v>
      </c>
      <c r="J34" s="91">
        <f>ROUND(((SUM(BF128:BF375))*I34),  2)</f>
        <v>0</v>
      </c>
      <c r="L34" s="32"/>
    </row>
    <row r="35" spans="2:12" s="1" customFormat="1" ht="14.4" hidden="1" customHeight="1">
      <c r="B35" s="32"/>
      <c r="E35" s="27" t="s">
        <v>47</v>
      </c>
      <c r="F35" s="91">
        <f>ROUND((SUM(BG128:BG375)),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48</v>
      </c>
      <c r="F36" s="91">
        <f>ROUND((SUM(BH128:BH375)),  2)</f>
        <v>0</v>
      </c>
      <c r="I36" s="92">
        <v>0.12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49</v>
      </c>
      <c r="F37" s="91">
        <f>ROUND((SUM(BI128:BI375)),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3"/>
      <c r="D39" s="94" t="s">
        <v>50</v>
      </c>
      <c r="E39" s="57"/>
      <c r="F39" s="57"/>
      <c r="G39" s="95" t="s">
        <v>51</v>
      </c>
      <c r="H39" s="96" t="s">
        <v>52</v>
      </c>
      <c r="I39" s="57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53</v>
      </c>
      <c r="E50" s="42"/>
      <c r="F50" s="42"/>
      <c r="G50" s="41" t="s">
        <v>54</v>
      </c>
      <c r="H50" s="42"/>
      <c r="I50" s="42"/>
      <c r="J50" s="42"/>
      <c r="K50" s="42"/>
      <c r="L50" s="32"/>
    </row>
    <row r="51" spans="2:12" ht="10">
      <c r="B51" s="20"/>
      <c r="L51" s="20"/>
    </row>
    <row r="52" spans="2:12" ht="10">
      <c r="B52" s="20"/>
      <c r="L52" s="20"/>
    </row>
    <row r="53" spans="2:12" ht="10">
      <c r="B53" s="20"/>
      <c r="L53" s="20"/>
    </row>
    <row r="54" spans="2:12" ht="10">
      <c r="B54" s="20"/>
      <c r="L54" s="20"/>
    </row>
    <row r="55" spans="2:12" ht="10">
      <c r="B55" s="20"/>
      <c r="L55" s="20"/>
    </row>
    <row r="56" spans="2:12" ht="10">
      <c r="B56" s="20"/>
      <c r="L56" s="20"/>
    </row>
    <row r="57" spans="2:12" ht="10">
      <c r="B57" s="20"/>
      <c r="L57" s="20"/>
    </row>
    <row r="58" spans="2:12" ht="10">
      <c r="B58" s="20"/>
      <c r="L58" s="20"/>
    </row>
    <row r="59" spans="2:12" ht="10">
      <c r="B59" s="20"/>
      <c r="L59" s="20"/>
    </row>
    <row r="60" spans="2:12" ht="10">
      <c r="B60" s="20"/>
      <c r="L60" s="20"/>
    </row>
    <row r="61" spans="2:12" s="1" customFormat="1" ht="12.5">
      <c r="B61" s="32"/>
      <c r="D61" s="43" t="s">
        <v>55</v>
      </c>
      <c r="E61" s="34"/>
      <c r="F61" s="99" t="s">
        <v>56</v>
      </c>
      <c r="G61" s="43" t="s">
        <v>55</v>
      </c>
      <c r="H61" s="34"/>
      <c r="I61" s="34"/>
      <c r="J61" s="100" t="s">
        <v>56</v>
      </c>
      <c r="K61" s="34"/>
      <c r="L61" s="32"/>
    </row>
    <row r="62" spans="2:12" ht="10">
      <c r="B62" s="20"/>
      <c r="L62" s="20"/>
    </row>
    <row r="63" spans="2:12" ht="10">
      <c r="B63" s="20"/>
      <c r="L63" s="20"/>
    </row>
    <row r="64" spans="2:12" ht="10">
      <c r="B64" s="20"/>
      <c r="L64" s="20"/>
    </row>
    <row r="65" spans="2:12" s="1" customFormat="1" ht="13">
      <c r="B65" s="32"/>
      <c r="D65" s="41" t="s">
        <v>57</v>
      </c>
      <c r="E65" s="42"/>
      <c r="F65" s="42"/>
      <c r="G65" s="41" t="s">
        <v>58</v>
      </c>
      <c r="H65" s="42"/>
      <c r="I65" s="42"/>
      <c r="J65" s="42"/>
      <c r="K65" s="42"/>
      <c r="L65" s="32"/>
    </row>
    <row r="66" spans="2:12" ht="10">
      <c r="B66" s="20"/>
      <c r="L66" s="20"/>
    </row>
    <row r="67" spans="2:12" ht="10">
      <c r="B67" s="20"/>
      <c r="L67" s="20"/>
    </row>
    <row r="68" spans="2:12" ht="10">
      <c r="B68" s="20"/>
      <c r="L68" s="20"/>
    </row>
    <row r="69" spans="2:12" ht="10">
      <c r="B69" s="20"/>
      <c r="L69" s="20"/>
    </row>
    <row r="70" spans="2:12" ht="10">
      <c r="B70" s="20"/>
      <c r="L70" s="20"/>
    </row>
    <row r="71" spans="2:12" ht="10">
      <c r="B71" s="20"/>
      <c r="L71" s="20"/>
    </row>
    <row r="72" spans="2:12" ht="10">
      <c r="B72" s="20"/>
      <c r="L72" s="20"/>
    </row>
    <row r="73" spans="2:12" ht="10">
      <c r="B73" s="20"/>
      <c r="L73" s="20"/>
    </row>
    <row r="74" spans="2:12" ht="10">
      <c r="B74" s="20"/>
      <c r="L74" s="20"/>
    </row>
    <row r="75" spans="2:12" ht="10">
      <c r="B75" s="20"/>
      <c r="L75" s="20"/>
    </row>
    <row r="76" spans="2:12" s="1" customFormat="1" ht="12.5">
      <c r="B76" s="32"/>
      <c r="D76" s="43" t="s">
        <v>55</v>
      </c>
      <c r="E76" s="34"/>
      <c r="F76" s="99" t="s">
        <v>56</v>
      </c>
      <c r="G76" s="43" t="s">
        <v>55</v>
      </c>
      <c r="H76" s="34"/>
      <c r="I76" s="34"/>
      <c r="J76" s="100" t="s">
        <v>56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hidden="1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hidden="1" customHeight="1">
      <c r="B82" s="32"/>
      <c r="C82" s="21" t="s">
        <v>108</v>
      </c>
      <c r="L82" s="32"/>
    </row>
    <row r="83" spans="2:47" s="1" customFormat="1" ht="7" hidden="1" customHeight="1">
      <c r="B83" s="32"/>
      <c r="L83" s="32"/>
    </row>
    <row r="84" spans="2:47" s="1" customFormat="1" ht="12" hidden="1" customHeight="1">
      <c r="B84" s="32"/>
      <c r="C84" s="27" t="s">
        <v>16</v>
      </c>
      <c r="L84" s="32"/>
    </row>
    <row r="85" spans="2:47" s="1" customFormat="1" ht="16.5" hidden="1" customHeight="1">
      <c r="B85" s="32"/>
      <c r="E85" s="232" t="str">
        <f>E7</f>
        <v>Změna užívání se stavebními úpravami prostor - Kollárova ulice</v>
      </c>
      <c r="F85" s="233"/>
      <c r="G85" s="233"/>
      <c r="H85" s="233"/>
      <c r="L85" s="32"/>
    </row>
    <row r="86" spans="2:47" s="1" customFormat="1" ht="12" hidden="1" customHeight="1">
      <c r="B86" s="32"/>
      <c r="C86" s="27" t="s">
        <v>106</v>
      </c>
      <c r="L86" s="32"/>
    </row>
    <row r="87" spans="2:47" s="1" customFormat="1" ht="16.5" hidden="1" customHeight="1">
      <c r="B87" s="32"/>
      <c r="E87" s="194" t="str">
        <f>E9</f>
        <v>D.1. - Bourací práce</v>
      </c>
      <c r="F87" s="234"/>
      <c r="G87" s="234"/>
      <c r="H87" s="234"/>
      <c r="L87" s="32"/>
    </row>
    <row r="88" spans="2:47" s="1" customFormat="1" ht="7" hidden="1" customHeight="1">
      <c r="B88" s="32"/>
      <c r="L88" s="32"/>
    </row>
    <row r="89" spans="2:47" s="1" customFormat="1" ht="12" hidden="1" customHeight="1">
      <c r="B89" s="32"/>
      <c r="C89" s="27" t="s">
        <v>20</v>
      </c>
      <c r="F89" s="25" t="str">
        <f>F12</f>
        <v>ul. Kollárova 1239/19</v>
      </c>
      <c r="I89" s="27" t="s">
        <v>22</v>
      </c>
      <c r="J89" s="52" t="str">
        <f>IF(J12="","",J12)</f>
        <v>12. 4. 2024</v>
      </c>
      <c r="L89" s="32"/>
    </row>
    <row r="90" spans="2:47" s="1" customFormat="1" ht="7" hidden="1" customHeight="1">
      <c r="B90" s="32"/>
      <c r="L90" s="32"/>
    </row>
    <row r="91" spans="2:47" s="1" customFormat="1" ht="15.15" hidden="1" customHeight="1">
      <c r="B91" s="32"/>
      <c r="C91" s="27" t="s">
        <v>24</v>
      </c>
      <c r="F91" s="25" t="str">
        <f>E15</f>
        <v>Západočeská univerzita v Plzni, Univerzitní 2732/8</v>
      </c>
      <c r="I91" s="27" t="s">
        <v>32</v>
      </c>
      <c r="J91" s="30" t="str">
        <f>E21</f>
        <v>Arterias s.r.o.</v>
      </c>
      <c r="L91" s="32"/>
    </row>
    <row r="92" spans="2:47" s="1" customFormat="1" ht="15.15" hidden="1" customHeight="1">
      <c r="B92" s="32"/>
      <c r="C92" s="27" t="s">
        <v>30</v>
      </c>
      <c r="F92" s="25" t="str">
        <f>IF(E18="","",E18)</f>
        <v>Vyplň údaj</v>
      </c>
      <c r="I92" s="27" t="s">
        <v>36</v>
      </c>
      <c r="J92" s="30" t="str">
        <f>E24</f>
        <v xml:space="preserve"> </v>
      </c>
      <c r="L92" s="32"/>
    </row>
    <row r="93" spans="2:47" s="1" customFormat="1" ht="10.25" hidden="1" customHeight="1">
      <c r="B93" s="32"/>
      <c r="L93" s="32"/>
    </row>
    <row r="94" spans="2:47" s="1" customFormat="1" ht="29.25" hidden="1" customHeight="1">
      <c r="B94" s="32"/>
      <c r="C94" s="101" t="s">
        <v>109</v>
      </c>
      <c r="D94" s="93"/>
      <c r="E94" s="93"/>
      <c r="F94" s="93"/>
      <c r="G94" s="93"/>
      <c r="H94" s="93"/>
      <c r="I94" s="93"/>
      <c r="J94" s="102" t="s">
        <v>110</v>
      </c>
      <c r="K94" s="93"/>
      <c r="L94" s="32"/>
    </row>
    <row r="95" spans="2:47" s="1" customFormat="1" ht="10.25" hidden="1" customHeight="1">
      <c r="B95" s="32"/>
      <c r="L95" s="32"/>
    </row>
    <row r="96" spans="2:47" s="1" customFormat="1" ht="22.75" hidden="1" customHeight="1">
      <c r="B96" s="32"/>
      <c r="C96" s="103" t="s">
        <v>111</v>
      </c>
      <c r="J96" s="66">
        <f>J128</f>
        <v>0</v>
      </c>
      <c r="L96" s="32"/>
      <c r="AU96" s="17" t="s">
        <v>112</v>
      </c>
    </row>
    <row r="97" spans="2:12" s="8" customFormat="1" ht="25" hidden="1" customHeight="1">
      <c r="B97" s="104"/>
      <c r="D97" s="105" t="s">
        <v>113</v>
      </c>
      <c r="E97" s="106"/>
      <c r="F97" s="106"/>
      <c r="G97" s="106"/>
      <c r="H97" s="106"/>
      <c r="I97" s="106"/>
      <c r="J97" s="107">
        <f>J129</f>
        <v>0</v>
      </c>
      <c r="L97" s="104"/>
    </row>
    <row r="98" spans="2:12" s="9" customFormat="1" ht="19.899999999999999" hidden="1" customHeight="1">
      <c r="B98" s="108"/>
      <c r="D98" s="109" t="s">
        <v>114</v>
      </c>
      <c r="E98" s="110"/>
      <c r="F98" s="110"/>
      <c r="G98" s="110"/>
      <c r="H98" s="110"/>
      <c r="I98" s="110"/>
      <c r="J98" s="111">
        <f>J130</f>
        <v>0</v>
      </c>
      <c r="L98" s="108"/>
    </row>
    <row r="99" spans="2:12" s="9" customFormat="1" ht="19.899999999999999" hidden="1" customHeight="1">
      <c r="B99" s="108"/>
      <c r="D99" s="109" t="s">
        <v>115</v>
      </c>
      <c r="E99" s="110"/>
      <c r="F99" s="110"/>
      <c r="G99" s="110"/>
      <c r="H99" s="110"/>
      <c r="I99" s="110"/>
      <c r="J99" s="111">
        <f>J140</f>
        <v>0</v>
      </c>
      <c r="L99" s="108"/>
    </row>
    <row r="100" spans="2:12" s="9" customFormat="1" ht="19.899999999999999" hidden="1" customHeight="1">
      <c r="B100" s="108"/>
      <c r="D100" s="109" t="s">
        <v>116</v>
      </c>
      <c r="E100" s="110"/>
      <c r="F100" s="110"/>
      <c r="G100" s="110"/>
      <c r="H100" s="110"/>
      <c r="I100" s="110"/>
      <c r="J100" s="111">
        <f>J278</f>
        <v>0</v>
      </c>
      <c r="L100" s="108"/>
    </row>
    <row r="101" spans="2:12" s="9" customFormat="1" ht="19.899999999999999" hidden="1" customHeight="1">
      <c r="B101" s="108"/>
      <c r="D101" s="109" t="s">
        <v>117</v>
      </c>
      <c r="E101" s="110"/>
      <c r="F101" s="110"/>
      <c r="G101" s="110"/>
      <c r="H101" s="110"/>
      <c r="I101" s="110"/>
      <c r="J101" s="111">
        <f>J299</f>
        <v>0</v>
      </c>
      <c r="L101" s="108"/>
    </row>
    <row r="102" spans="2:12" s="8" customFormat="1" ht="25" hidden="1" customHeight="1">
      <c r="B102" s="104"/>
      <c r="D102" s="105" t="s">
        <v>118</v>
      </c>
      <c r="E102" s="106"/>
      <c r="F102" s="106"/>
      <c r="G102" s="106"/>
      <c r="H102" s="106"/>
      <c r="I102" s="106"/>
      <c r="J102" s="107">
        <f>J302</f>
        <v>0</v>
      </c>
      <c r="L102" s="104"/>
    </row>
    <row r="103" spans="2:12" s="9" customFormat="1" ht="19.899999999999999" hidden="1" customHeight="1">
      <c r="B103" s="108"/>
      <c r="D103" s="109" t="s">
        <v>119</v>
      </c>
      <c r="E103" s="110"/>
      <c r="F103" s="110"/>
      <c r="G103" s="110"/>
      <c r="H103" s="110"/>
      <c r="I103" s="110"/>
      <c r="J103" s="111">
        <f>J303</f>
        <v>0</v>
      </c>
      <c r="L103" s="108"/>
    </row>
    <row r="104" spans="2:12" s="9" customFormat="1" ht="19.899999999999999" hidden="1" customHeight="1">
      <c r="B104" s="108"/>
      <c r="D104" s="109" t="s">
        <v>120</v>
      </c>
      <c r="E104" s="110"/>
      <c r="F104" s="110"/>
      <c r="G104" s="110"/>
      <c r="H104" s="110"/>
      <c r="I104" s="110"/>
      <c r="J104" s="111">
        <f>J308</f>
        <v>0</v>
      </c>
      <c r="L104" s="108"/>
    </row>
    <row r="105" spans="2:12" s="9" customFormat="1" ht="19.899999999999999" hidden="1" customHeight="1">
      <c r="B105" s="108"/>
      <c r="D105" s="109" t="s">
        <v>121</v>
      </c>
      <c r="E105" s="110"/>
      <c r="F105" s="110"/>
      <c r="G105" s="110"/>
      <c r="H105" s="110"/>
      <c r="I105" s="110"/>
      <c r="J105" s="111">
        <f>J319</f>
        <v>0</v>
      </c>
      <c r="L105" s="108"/>
    </row>
    <row r="106" spans="2:12" s="9" customFormat="1" ht="19.899999999999999" hidden="1" customHeight="1">
      <c r="B106" s="108"/>
      <c r="D106" s="109" t="s">
        <v>122</v>
      </c>
      <c r="E106" s="110"/>
      <c r="F106" s="110"/>
      <c r="G106" s="110"/>
      <c r="H106" s="110"/>
      <c r="I106" s="110"/>
      <c r="J106" s="111">
        <f>J328</f>
        <v>0</v>
      </c>
      <c r="L106" s="108"/>
    </row>
    <row r="107" spans="2:12" s="9" customFormat="1" ht="19.899999999999999" hidden="1" customHeight="1">
      <c r="B107" s="108"/>
      <c r="D107" s="109" t="s">
        <v>123</v>
      </c>
      <c r="E107" s="110"/>
      <c r="F107" s="110"/>
      <c r="G107" s="110"/>
      <c r="H107" s="110"/>
      <c r="I107" s="110"/>
      <c r="J107" s="111">
        <f>J340</f>
        <v>0</v>
      </c>
      <c r="L107" s="108"/>
    </row>
    <row r="108" spans="2:12" s="8" customFormat="1" ht="25" hidden="1" customHeight="1">
      <c r="B108" s="104"/>
      <c r="D108" s="105" t="s">
        <v>124</v>
      </c>
      <c r="E108" s="106"/>
      <c r="F108" s="106"/>
      <c r="G108" s="106"/>
      <c r="H108" s="106"/>
      <c r="I108" s="106"/>
      <c r="J108" s="107">
        <f>J370</f>
        <v>0</v>
      </c>
      <c r="L108" s="104"/>
    </row>
    <row r="109" spans="2:12" s="1" customFormat="1" ht="21.75" hidden="1" customHeight="1">
      <c r="B109" s="32"/>
      <c r="L109" s="32"/>
    </row>
    <row r="110" spans="2:12" s="1" customFormat="1" ht="7" hidden="1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1" spans="2:12" ht="10" hidden="1"/>
    <row r="112" spans="2:12" ht="10" hidden="1"/>
    <row r="113" spans="2:63" ht="10" hidden="1"/>
    <row r="114" spans="2:63" s="1" customFormat="1" ht="7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63" s="1" customFormat="1" ht="25" customHeight="1">
      <c r="B115" s="32"/>
      <c r="C115" s="21" t="s">
        <v>125</v>
      </c>
      <c r="L115" s="32"/>
    </row>
    <row r="116" spans="2:63" s="1" customFormat="1" ht="7" customHeight="1">
      <c r="B116" s="32"/>
      <c r="L116" s="32"/>
    </row>
    <row r="117" spans="2:63" s="1" customFormat="1" ht="12" customHeight="1">
      <c r="B117" s="32"/>
      <c r="C117" s="27" t="s">
        <v>16</v>
      </c>
      <c r="L117" s="32"/>
    </row>
    <row r="118" spans="2:63" s="1" customFormat="1" ht="16.5" customHeight="1">
      <c r="B118" s="32"/>
      <c r="E118" s="232" t="str">
        <f>E7</f>
        <v>Změna užívání se stavebními úpravami prostor - Kollárova ulice</v>
      </c>
      <c r="F118" s="233"/>
      <c r="G118" s="233"/>
      <c r="H118" s="233"/>
      <c r="L118" s="32"/>
    </row>
    <row r="119" spans="2:63" s="1" customFormat="1" ht="12" customHeight="1">
      <c r="B119" s="32"/>
      <c r="C119" s="27" t="s">
        <v>106</v>
      </c>
      <c r="L119" s="32"/>
    </row>
    <row r="120" spans="2:63" s="1" customFormat="1" ht="16.5" customHeight="1">
      <c r="B120" s="32"/>
      <c r="E120" s="194" t="str">
        <f>E9</f>
        <v>D.1. - Bourací práce</v>
      </c>
      <c r="F120" s="234"/>
      <c r="G120" s="234"/>
      <c r="H120" s="234"/>
      <c r="L120" s="32"/>
    </row>
    <row r="121" spans="2:63" s="1" customFormat="1" ht="7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F12</f>
        <v>ul. Kollárova 1239/19</v>
      </c>
      <c r="I122" s="27" t="s">
        <v>22</v>
      </c>
      <c r="J122" s="52" t="str">
        <f>IF(J12="","",J12)</f>
        <v>12. 4. 2024</v>
      </c>
      <c r="L122" s="32"/>
    </row>
    <row r="123" spans="2:63" s="1" customFormat="1" ht="7" customHeight="1">
      <c r="B123" s="32"/>
      <c r="L123" s="32"/>
    </row>
    <row r="124" spans="2:63" s="1" customFormat="1" ht="15.15" customHeight="1">
      <c r="B124" s="32"/>
      <c r="C124" s="27" t="s">
        <v>24</v>
      </c>
      <c r="F124" s="25" t="str">
        <f>E15</f>
        <v>Západočeská univerzita v Plzni, Univerzitní 2732/8</v>
      </c>
      <c r="I124" s="27" t="s">
        <v>32</v>
      </c>
      <c r="J124" s="30" t="str">
        <f>E21</f>
        <v>Arterias s.r.o.</v>
      </c>
      <c r="L124" s="32"/>
    </row>
    <row r="125" spans="2:63" s="1" customFormat="1" ht="15.15" customHeight="1">
      <c r="B125" s="32"/>
      <c r="C125" s="27" t="s">
        <v>30</v>
      </c>
      <c r="F125" s="25" t="str">
        <f>IF(E18="","",E18)</f>
        <v>Vyplň údaj</v>
      </c>
      <c r="I125" s="27" t="s">
        <v>36</v>
      </c>
      <c r="J125" s="30" t="str">
        <f>E24</f>
        <v xml:space="preserve"> </v>
      </c>
      <c r="L125" s="32"/>
    </row>
    <row r="126" spans="2:63" s="1" customFormat="1" ht="10.25" customHeight="1">
      <c r="B126" s="32"/>
      <c r="L126" s="32"/>
    </row>
    <row r="127" spans="2:63" s="10" customFormat="1" ht="29.25" customHeight="1">
      <c r="B127" s="112"/>
      <c r="C127" s="113" t="s">
        <v>126</v>
      </c>
      <c r="D127" s="114" t="s">
        <v>65</v>
      </c>
      <c r="E127" s="114" t="s">
        <v>61</v>
      </c>
      <c r="F127" s="114" t="s">
        <v>62</v>
      </c>
      <c r="G127" s="114" t="s">
        <v>127</v>
      </c>
      <c r="H127" s="114" t="s">
        <v>128</v>
      </c>
      <c r="I127" s="114" t="s">
        <v>129</v>
      </c>
      <c r="J127" s="114" t="s">
        <v>110</v>
      </c>
      <c r="K127" s="115" t="s">
        <v>130</v>
      </c>
      <c r="L127" s="112"/>
      <c r="M127" s="59" t="s">
        <v>1</v>
      </c>
      <c r="N127" s="60" t="s">
        <v>44</v>
      </c>
      <c r="O127" s="60" t="s">
        <v>131</v>
      </c>
      <c r="P127" s="60" t="s">
        <v>132</v>
      </c>
      <c r="Q127" s="60" t="s">
        <v>133</v>
      </c>
      <c r="R127" s="60" t="s">
        <v>134</v>
      </c>
      <c r="S127" s="60" t="s">
        <v>135</v>
      </c>
      <c r="T127" s="61" t="s">
        <v>136</v>
      </c>
    </row>
    <row r="128" spans="2:63" s="1" customFormat="1" ht="22.75" customHeight="1">
      <c r="B128" s="32"/>
      <c r="C128" s="64" t="s">
        <v>137</v>
      </c>
      <c r="J128" s="116">
        <f>BK128</f>
        <v>0</v>
      </c>
      <c r="L128" s="32"/>
      <c r="M128" s="62"/>
      <c r="N128" s="53"/>
      <c r="O128" s="53"/>
      <c r="P128" s="117">
        <f>P129+P302+P370</f>
        <v>0</v>
      </c>
      <c r="Q128" s="53"/>
      <c r="R128" s="117">
        <f>R129+R302+R370</f>
        <v>0</v>
      </c>
      <c r="S128" s="53"/>
      <c r="T128" s="118">
        <f>T129+T302+T370</f>
        <v>0</v>
      </c>
      <c r="AT128" s="17" t="s">
        <v>79</v>
      </c>
      <c r="AU128" s="17" t="s">
        <v>112</v>
      </c>
      <c r="BK128" s="119">
        <f>BK129+BK302+BK370</f>
        <v>0</v>
      </c>
    </row>
    <row r="129" spans="2:65" s="11" customFormat="1" ht="25.9" customHeight="1">
      <c r="B129" s="120"/>
      <c r="D129" s="121" t="s">
        <v>79</v>
      </c>
      <c r="E129" s="122" t="s">
        <v>138</v>
      </c>
      <c r="F129" s="122" t="s">
        <v>139</v>
      </c>
      <c r="I129" s="123"/>
      <c r="J129" s="124">
        <f>BK129</f>
        <v>0</v>
      </c>
      <c r="L129" s="120"/>
      <c r="M129" s="125"/>
      <c r="P129" s="126">
        <f>P130+P140+P278+P299</f>
        <v>0</v>
      </c>
      <c r="R129" s="126">
        <f>R130+R140+R278+R299</f>
        <v>0</v>
      </c>
      <c r="T129" s="127">
        <f>T130+T140+T278+T299</f>
        <v>0</v>
      </c>
      <c r="AR129" s="121" t="s">
        <v>87</v>
      </c>
      <c r="AT129" s="128" t="s">
        <v>79</v>
      </c>
      <c r="AU129" s="128" t="s">
        <v>12</v>
      </c>
      <c r="AY129" s="121" t="s">
        <v>140</v>
      </c>
      <c r="BK129" s="129">
        <f>BK130+BK140+BK278+BK299</f>
        <v>0</v>
      </c>
    </row>
    <row r="130" spans="2:65" s="11" customFormat="1" ht="22.75" customHeight="1">
      <c r="B130" s="120"/>
      <c r="D130" s="121" t="s">
        <v>79</v>
      </c>
      <c r="E130" s="130" t="s">
        <v>141</v>
      </c>
      <c r="F130" s="130" t="s">
        <v>142</v>
      </c>
      <c r="I130" s="123"/>
      <c r="J130" s="131">
        <f>BK130</f>
        <v>0</v>
      </c>
      <c r="L130" s="120"/>
      <c r="M130" s="125"/>
      <c r="P130" s="126">
        <f>SUM(P131:P139)</f>
        <v>0</v>
      </c>
      <c r="R130" s="126">
        <f>SUM(R131:R139)</f>
        <v>0</v>
      </c>
      <c r="T130" s="127">
        <f>SUM(T131:T139)</f>
        <v>0</v>
      </c>
      <c r="AR130" s="121" t="s">
        <v>87</v>
      </c>
      <c r="AT130" s="128" t="s">
        <v>79</v>
      </c>
      <c r="AU130" s="128" t="s">
        <v>87</v>
      </c>
      <c r="AY130" s="121" t="s">
        <v>140</v>
      </c>
      <c r="BK130" s="129">
        <f>SUM(BK131:BK139)</f>
        <v>0</v>
      </c>
    </row>
    <row r="131" spans="2:65" s="1" customFormat="1" ht="37.75" customHeight="1">
      <c r="B131" s="32"/>
      <c r="C131" s="132" t="s">
        <v>87</v>
      </c>
      <c r="D131" s="132" t="s">
        <v>143</v>
      </c>
      <c r="E131" s="133" t="s">
        <v>144</v>
      </c>
      <c r="F131" s="134" t="s">
        <v>145</v>
      </c>
      <c r="G131" s="135" t="s">
        <v>146</v>
      </c>
      <c r="H131" s="136">
        <v>100.72799999999999</v>
      </c>
      <c r="I131" s="137"/>
      <c r="J131" s="138">
        <f>ROUND(I131*H131,2)</f>
        <v>0</v>
      </c>
      <c r="K131" s="134" t="s">
        <v>147</v>
      </c>
      <c r="L131" s="32"/>
      <c r="M131" s="139" t="s">
        <v>1</v>
      </c>
      <c r="N131" s="140" t="s">
        <v>45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148</v>
      </c>
      <c r="AT131" s="143" t="s">
        <v>143</v>
      </c>
      <c r="AU131" s="143" t="s">
        <v>89</v>
      </c>
      <c r="AY131" s="17" t="s">
        <v>140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87</v>
      </c>
      <c r="BK131" s="144">
        <f>ROUND(I131*H131,2)</f>
        <v>0</v>
      </c>
      <c r="BL131" s="17" t="s">
        <v>148</v>
      </c>
      <c r="BM131" s="143" t="s">
        <v>89</v>
      </c>
    </row>
    <row r="132" spans="2:65" s="1" customFormat="1" ht="27">
      <c r="B132" s="32"/>
      <c r="D132" s="145" t="s">
        <v>149</v>
      </c>
      <c r="F132" s="146" t="s">
        <v>145</v>
      </c>
      <c r="I132" s="147"/>
      <c r="L132" s="32"/>
      <c r="M132" s="148"/>
      <c r="T132" s="56"/>
      <c r="AT132" s="17" t="s">
        <v>149</v>
      </c>
      <c r="AU132" s="17" t="s">
        <v>89</v>
      </c>
    </row>
    <row r="133" spans="2:65" s="12" customFormat="1" ht="10">
      <c r="B133" s="149"/>
      <c r="D133" s="145" t="s">
        <v>150</v>
      </c>
      <c r="E133" s="150" t="s">
        <v>1</v>
      </c>
      <c r="F133" s="151" t="s">
        <v>151</v>
      </c>
      <c r="H133" s="150" t="s">
        <v>1</v>
      </c>
      <c r="I133" s="152"/>
      <c r="L133" s="149"/>
      <c r="M133" s="153"/>
      <c r="T133" s="154"/>
      <c r="AT133" s="150" t="s">
        <v>150</v>
      </c>
      <c r="AU133" s="150" t="s">
        <v>89</v>
      </c>
      <c r="AV133" s="12" t="s">
        <v>87</v>
      </c>
      <c r="AW133" s="12" t="s">
        <v>38</v>
      </c>
      <c r="AX133" s="12" t="s">
        <v>12</v>
      </c>
      <c r="AY133" s="150" t="s">
        <v>140</v>
      </c>
    </row>
    <row r="134" spans="2:65" s="13" customFormat="1" ht="10">
      <c r="B134" s="155"/>
      <c r="D134" s="145" t="s">
        <v>150</v>
      </c>
      <c r="E134" s="156" t="s">
        <v>1</v>
      </c>
      <c r="F134" s="157" t="s">
        <v>152</v>
      </c>
      <c r="H134" s="158">
        <v>37.592000000000006</v>
      </c>
      <c r="I134" s="159"/>
      <c r="L134" s="155"/>
      <c r="M134" s="160"/>
      <c r="T134" s="161"/>
      <c r="AT134" s="156" t="s">
        <v>150</v>
      </c>
      <c r="AU134" s="156" t="s">
        <v>89</v>
      </c>
      <c r="AV134" s="13" t="s">
        <v>89</v>
      </c>
      <c r="AW134" s="13" t="s">
        <v>38</v>
      </c>
      <c r="AX134" s="13" t="s">
        <v>12</v>
      </c>
      <c r="AY134" s="156" t="s">
        <v>140</v>
      </c>
    </row>
    <row r="135" spans="2:65" s="13" customFormat="1" ht="10">
      <c r="B135" s="155"/>
      <c r="D135" s="145" t="s">
        <v>150</v>
      </c>
      <c r="E135" s="156" t="s">
        <v>1</v>
      </c>
      <c r="F135" s="157" t="s">
        <v>153</v>
      </c>
      <c r="H135" s="158">
        <v>1.1000000000000001</v>
      </c>
      <c r="I135" s="159"/>
      <c r="L135" s="155"/>
      <c r="M135" s="160"/>
      <c r="T135" s="161"/>
      <c r="AT135" s="156" t="s">
        <v>150</v>
      </c>
      <c r="AU135" s="156" t="s">
        <v>89</v>
      </c>
      <c r="AV135" s="13" t="s">
        <v>89</v>
      </c>
      <c r="AW135" s="13" t="s">
        <v>38</v>
      </c>
      <c r="AX135" s="13" t="s">
        <v>12</v>
      </c>
      <c r="AY135" s="156" t="s">
        <v>140</v>
      </c>
    </row>
    <row r="136" spans="2:65" s="13" customFormat="1" ht="10">
      <c r="B136" s="155"/>
      <c r="D136" s="145" t="s">
        <v>150</v>
      </c>
      <c r="E136" s="156" t="s">
        <v>1</v>
      </c>
      <c r="F136" s="157" t="s">
        <v>154</v>
      </c>
      <c r="H136" s="158">
        <v>12.036</v>
      </c>
      <c r="I136" s="159"/>
      <c r="L136" s="155"/>
      <c r="M136" s="160"/>
      <c r="T136" s="161"/>
      <c r="AT136" s="156" t="s">
        <v>150</v>
      </c>
      <c r="AU136" s="156" t="s">
        <v>89</v>
      </c>
      <c r="AV136" s="13" t="s">
        <v>89</v>
      </c>
      <c r="AW136" s="13" t="s">
        <v>38</v>
      </c>
      <c r="AX136" s="13" t="s">
        <v>12</v>
      </c>
      <c r="AY136" s="156" t="s">
        <v>140</v>
      </c>
    </row>
    <row r="137" spans="2:65" s="12" customFormat="1" ht="10">
      <c r="B137" s="149"/>
      <c r="D137" s="145" t="s">
        <v>150</v>
      </c>
      <c r="E137" s="150" t="s">
        <v>1</v>
      </c>
      <c r="F137" s="151" t="s">
        <v>155</v>
      </c>
      <c r="H137" s="150" t="s">
        <v>1</v>
      </c>
      <c r="I137" s="152"/>
      <c r="L137" s="149"/>
      <c r="M137" s="153"/>
      <c r="T137" s="154"/>
      <c r="AT137" s="150" t="s">
        <v>150</v>
      </c>
      <c r="AU137" s="150" t="s">
        <v>89</v>
      </c>
      <c r="AV137" s="12" t="s">
        <v>87</v>
      </c>
      <c r="AW137" s="12" t="s">
        <v>38</v>
      </c>
      <c r="AX137" s="12" t="s">
        <v>12</v>
      </c>
      <c r="AY137" s="150" t="s">
        <v>140</v>
      </c>
    </row>
    <row r="138" spans="2:65" s="13" customFormat="1" ht="10">
      <c r="B138" s="155"/>
      <c r="D138" s="145" t="s">
        <v>150</v>
      </c>
      <c r="E138" s="156" t="s">
        <v>1</v>
      </c>
      <c r="F138" s="157" t="s">
        <v>156</v>
      </c>
      <c r="H138" s="158">
        <v>50</v>
      </c>
      <c r="I138" s="159"/>
      <c r="L138" s="155"/>
      <c r="M138" s="160"/>
      <c r="T138" s="161"/>
      <c r="AT138" s="156" t="s">
        <v>150</v>
      </c>
      <c r="AU138" s="156" t="s">
        <v>89</v>
      </c>
      <c r="AV138" s="13" t="s">
        <v>89</v>
      </c>
      <c r="AW138" s="13" t="s">
        <v>38</v>
      </c>
      <c r="AX138" s="13" t="s">
        <v>12</v>
      </c>
      <c r="AY138" s="156" t="s">
        <v>140</v>
      </c>
    </row>
    <row r="139" spans="2:65" s="14" customFormat="1" ht="10">
      <c r="B139" s="162"/>
      <c r="D139" s="145" t="s">
        <v>150</v>
      </c>
      <c r="E139" s="163" t="s">
        <v>1</v>
      </c>
      <c r="F139" s="164" t="s">
        <v>157</v>
      </c>
      <c r="H139" s="165">
        <v>100.72800000000001</v>
      </c>
      <c r="I139" s="166"/>
      <c r="L139" s="162"/>
      <c r="M139" s="167"/>
      <c r="T139" s="168"/>
      <c r="AT139" s="163" t="s">
        <v>150</v>
      </c>
      <c r="AU139" s="163" t="s">
        <v>89</v>
      </c>
      <c r="AV139" s="14" t="s">
        <v>148</v>
      </c>
      <c r="AW139" s="14" t="s">
        <v>38</v>
      </c>
      <c r="AX139" s="14" t="s">
        <v>87</v>
      </c>
      <c r="AY139" s="163" t="s">
        <v>140</v>
      </c>
    </row>
    <row r="140" spans="2:65" s="11" customFormat="1" ht="22.75" customHeight="1">
      <c r="B140" s="120"/>
      <c r="D140" s="121" t="s">
        <v>79</v>
      </c>
      <c r="E140" s="130" t="s">
        <v>158</v>
      </c>
      <c r="F140" s="130" t="s">
        <v>159</v>
      </c>
      <c r="I140" s="123"/>
      <c r="J140" s="131">
        <f>BK140</f>
        <v>0</v>
      </c>
      <c r="L140" s="120"/>
      <c r="M140" s="125"/>
      <c r="P140" s="126">
        <f>SUM(P141:P277)</f>
        <v>0</v>
      </c>
      <c r="R140" s="126">
        <f>SUM(R141:R277)</f>
        <v>0</v>
      </c>
      <c r="T140" s="127">
        <f>SUM(T141:T277)</f>
        <v>0</v>
      </c>
      <c r="AR140" s="121" t="s">
        <v>87</v>
      </c>
      <c r="AT140" s="128" t="s">
        <v>79</v>
      </c>
      <c r="AU140" s="128" t="s">
        <v>87</v>
      </c>
      <c r="AY140" s="121" t="s">
        <v>140</v>
      </c>
      <c r="BK140" s="129">
        <f>SUM(BK141:BK277)</f>
        <v>0</v>
      </c>
    </row>
    <row r="141" spans="2:65" s="1" customFormat="1" ht="37.75" customHeight="1">
      <c r="B141" s="32"/>
      <c r="C141" s="132" t="s">
        <v>89</v>
      </c>
      <c r="D141" s="132" t="s">
        <v>143</v>
      </c>
      <c r="E141" s="133" t="s">
        <v>160</v>
      </c>
      <c r="F141" s="134" t="s">
        <v>161</v>
      </c>
      <c r="G141" s="135" t="s">
        <v>146</v>
      </c>
      <c r="H141" s="136">
        <v>350.46</v>
      </c>
      <c r="I141" s="137"/>
      <c r="J141" s="138">
        <f>ROUND(I141*H141,2)</f>
        <v>0</v>
      </c>
      <c r="K141" s="134" t="s">
        <v>147</v>
      </c>
      <c r="L141" s="32"/>
      <c r="M141" s="139" t="s">
        <v>1</v>
      </c>
      <c r="N141" s="140" t="s">
        <v>45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148</v>
      </c>
      <c r="AT141" s="143" t="s">
        <v>143</v>
      </c>
      <c r="AU141" s="143" t="s">
        <v>89</v>
      </c>
      <c r="AY141" s="17" t="s">
        <v>140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87</v>
      </c>
      <c r="BK141" s="144">
        <f>ROUND(I141*H141,2)</f>
        <v>0</v>
      </c>
      <c r="BL141" s="17" t="s">
        <v>148</v>
      </c>
      <c r="BM141" s="143" t="s">
        <v>148</v>
      </c>
    </row>
    <row r="142" spans="2:65" s="1" customFormat="1" ht="18">
      <c r="B142" s="32"/>
      <c r="D142" s="145" t="s">
        <v>149</v>
      </c>
      <c r="F142" s="146" t="s">
        <v>161</v>
      </c>
      <c r="I142" s="147"/>
      <c r="L142" s="32"/>
      <c r="M142" s="148"/>
      <c r="T142" s="56"/>
      <c r="AT142" s="17" t="s">
        <v>149</v>
      </c>
      <c r="AU142" s="17" t="s">
        <v>89</v>
      </c>
    </row>
    <row r="143" spans="2:65" s="12" customFormat="1" ht="10">
      <c r="B143" s="149"/>
      <c r="D143" s="145" t="s">
        <v>150</v>
      </c>
      <c r="E143" s="150" t="s">
        <v>1</v>
      </c>
      <c r="F143" s="151" t="s">
        <v>162</v>
      </c>
      <c r="H143" s="150" t="s">
        <v>1</v>
      </c>
      <c r="I143" s="152"/>
      <c r="L143" s="149"/>
      <c r="M143" s="153"/>
      <c r="T143" s="154"/>
      <c r="AT143" s="150" t="s">
        <v>150</v>
      </c>
      <c r="AU143" s="150" t="s">
        <v>89</v>
      </c>
      <c r="AV143" s="12" t="s">
        <v>87</v>
      </c>
      <c r="AW143" s="12" t="s">
        <v>38</v>
      </c>
      <c r="AX143" s="12" t="s">
        <v>12</v>
      </c>
      <c r="AY143" s="150" t="s">
        <v>140</v>
      </c>
    </row>
    <row r="144" spans="2:65" s="13" customFormat="1" ht="10">
      <c r="B144" s="155"/>
      <c r="D144" s="145" t="s">
        <v>150</v>
      </c>
      <c r="E144" s="156" t="s">
        <v>1</v>
      </c>
      <c r="F144" s="157" t="s">
        <v>163</v>
      </c>
      <c r="H144" s="158">
        <v>350.46</v>
      </c>
      <c r="I144" s="159"/>
      <c r="L144" s="155"/>
      <c r="M144" s="160"/>
      <c r="T144" s="161"/>
      <c r="AT144" s="156" t="s">
        <v>150</v>
      </c>
      <c r="AU144" s="156" t="s">
        <v>89</v>
      </c>
      <c r="AV144" s="13" t="s">
        <v>89</v>
      </c>
      <c r="AW144" s="13" t="s">
        <v>38</v>
      </c>
      <c r="AX144" s="13" t="s">
        <v>12</v>
      </c>
      <c r="AY144" s="156" t="s">
        <v>140</v>
      </c>
    </row>
    <row r="145" spans="2:65" s="14" customFormat="1" ht="10">
      <c r="B145" s="162"/>
      <c r="D145" s="145" t="s">
        <v>150</v>
      </c>
      <c r="E145" s="163" t="s">
        <v>1</v>
      </c>
      <c r="F145" s="164" t="s">
        <v>157</v>
      </c>
      <c r="H145" s="165">
        <v>350.46</v>
      </c>
      <c r="I145" s="166"/>
      <c r="L145" s="162"/>
      <c r="M145" s="167"/>
      <c r="T145" s="168"/>
      <c r="AT145" s="163" t="s">
        <v>150</v>
      </c>
      <c r="AU145" s="163" t="s">
        <v>89</v>
      </c>
      <c r="AV145" s="14" t="s">
        <v>148</v>
      </c>
      <c r="AW145" s="14" t="s">
        <v>38</v>
      </c>
      <c r="AX145" s="14" t="s">
        <v>87</v>
      </c>
      <c r="AY145" s="163" t="s">
        <v>140</v>
      </c>
    </row>
    <row r="146" spans="2:65" s="1" customFormat="1" ht="24.15" customHeight="1">
      <c r="B146" s="32"/>
      <c r="C146" s="132" t="s">
        <v>164</v>
      </c>
      <c r="D146" s="132" t="s">
        <v>143</v>
      </c>
      <c r="E146" s="133" t="s">
        <v>165</v>
      </c>
      <c r="F146" s="134" t="s">
        <v>166</v>
      </c>
      <c r="G146" s="135" t="s">
        <v>146</v>
      </c>
      <c r="H146" s="136">
        <v>350.46</v>
      </c>
      <c r="I146" s="137"/>
      <c r="J146" s="138">
        <f>ROUND(I146*H146,2)</f>
        <v>0</v>
      </c>
      <c r="K146" s="134" t="s">
        <v>147</v>
      </c>
      <c r="L146" s="32"/>
      <c r="M146" s="139" t="s">
        <v>1</v>
      </c>
      <c r="N146" s="140" t="s">
        <v>45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148</v>
      </c>
      <c r="AT146" s="143" t="s">
        <v>143</v>
      </c>
      <c r="AU146" s="143" t="s">
        <v>89</v>
      </c>
      <c r="AY146" s="17" t="s">
        <v>140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87</v>
      </c>
      <c r="BK146" s="144">
        <f>ROUND(I146*H146,2)</f>
        <v>0</v>
      </c>
      <c r="BL146" s="17" t="s">
        <v>148</v>
      </c>
      <c r="BM146" s="143" t="s">
        <v>141</v>
      </c>
    </row>
    <row r="147" spans="2:65" s="1" customFormat="1" ht="18">
      <c r="B147" s="32"/>
      <c r="D147" s="145" t="s">
        <v>149</v>
      </c>
      <c r="F147" s="146" t="s">
        <v>166</v>
      </c>
      <c r="I147" s="147"/>
      <c r="L147" s="32"/>
      <c r="M147" s="148"/>
      <c r="T147" s="56"/>
      <c r="AT147" s="17" t="s">
        <v>149</v>
      </c>
      <c r="AU147" s="17" t="s">
        <v>89</v>
      </c>
    </row>
    <row r="148" spans="2:65" s="12" customFormat="1" ht="10">
      <c r="B148" s="149"/>
      <c r="D148" s="145" t="s">
        <v>150</v>
      </c>
      <c r="E148" s="150" t="s">
        <v>1</v>
      </c>
      <c r="F148" s="151" t="s">
        <v>167</v>
      </c>
      <c r="H148" s="150" t="s">
        <v>1</v>
      </c>
      <c r="I148" s="152"/>
      <c r="L148" s="149"/>
      <c r="M148" s="153"/>
      <c r="T148" s="154"/>
      <c r="AT148" s="150" t="s">
        <v>150</v>
      </c>
      <c r="AU148" s="150" t="s">
        <v>89</v>
      </c>
      <c r="AV148" s="12" t="s">
        <v>87</v>
      </c>
      <c r="AW148" s="12" t="s">
        <v>38</v>
      </c>
      <c r="AX148" s="12" t="s">
        <v>12</v>
      </c>
      <c r="AY148" s="150" t="s">
        <v>140</v>
      </c>
    </row>
    <row r="149" spans="2:65" s="13" customFormat="1" ht="10">
      <c r="B149" s="155"/>
      <c r="D149" s="145" t="s">
        <v>150</v>
      </c>
      <c r="E149" s="156" t="s">
        <v>1</v>
      </c>
      <c r="F149" s="157" t="s">
        <v>163</v>
      </c>
      <c r="H149" s="158">
        <v>350.46</v>
      </c>
      <c r="I149" s="159"/>
      <c r="L149" s="155"/>
      <c r="M149" s="160"/>
      <c r="T149" s="161"/>
      <c r="AT149" s="156" t="s">
        <v>150</v>
      </c>
      <c r="AU149" s="156" t="s">
        <v>89</v>
      </c>
      <c r="AV149" s="13" t="s">
        <v>89</v>
      </c>
      <c r="AW149" s="13" t="s">
        <v>38</v>
      </c>
      <c r="AX149" s="13" t="s">
        <v>12</v>
      </c>
      <c r="AY149" s="156" t="s">
        <v>140</v>
      </c>
    </row>
    <row r="150" spans="2:65" s="14" customFormat="1" ht="10">
      <c r="B150" s="162"/>
      <c r="D150" s="145" t="s">
        <v>150</v>
      </c>
      <c r="E150" s="163" t="s">
        <v>1</v>
      </c>
      <c r="F150" s="164" t="s">
        <v>157</v>
      </c>
      <c r="H150" s="165">
        <v>350.46</v>
      </c>
      <c r="I150" s="166"/>
      <c r="L150" s="162"/>
      <c r="M150" s="167"/>
      <c r="T150" s="168"/>
      <c r="AT150" s="163" t="s">
        <v>150</v>
      </c>
      <c r="AU150" s="163" t="s">
        <v>89</v>
      </c>
      <c r="AV150" s="14" t="s">
        <v>148</v>
      </c>
      <c r="AW150" s="14" t="s">
        <v>38</v>
      </c>
      <c r="AX150" s="14" t="s">
        <v>87</v>
      </c>
      <c r="AY150" s="163" t="s">
        <v>140</v>
      </c>
    </row>
    <row r="151" spans="2:65" s="1" customFormat="1" ht="24.15" customHeight="1">
      <c r="B151" s="32"/>
      <c r="C151" s="132" t="s">
        <v>148</v>
      </c>
      <c r="D151" s="132" t="s">
        <v>143</v>
      </c>
      <c r="E151" s="133" t="s">
        <v>168</v>
      </c>
      <c r="F151" s="134" t="s">
        <v>169</v>
      </c>
      <c r="G151" s="135" t="s">
        <v>146</v>
      </c>
      <c r="H151" s="136">
        <v>21.58</v>
      </c>
      <c r="I151" s="137"/>
      <c r="J151" s="138">
        <f>ROUND(I151*H151,2)</f>
        <v>0</v>
      </c>
      <c r="K151" s="134" t="s">
        <v>147</v>
      </c>
      <c r="L151" s="32"/>
      <c r="M151" s="139" t="s">
        <v>1</v>
      </c>
      <c r="N151" s="140" t="s">
        <v>45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148</v>
      </c>
      <c r="AT151" s="143" t="s">
        <v>143</v>
      </c>
      <c r="AU151" s="143" t="s">
        <v>89</v>
      </c>
      <c r="AY151" s="17" t="s">
        <v>140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87</v>
      </c>
      <c r="BK151" s="144">
        <f>ROUND(I151*H151,2)</f>
        <v>0</v>
      </c>
      <c r="BL151" s="17" t="s">
        <v>148</v>
      </c>
      <c r="BM151" s="143" t="s">
        <v>170</v>
      </c>
    </row>
    <row r="152" spans="2:65" s="1" customFormat="1" ht="18">
      <c r="B152" s="32"/>
      <c r="D152" s="145" t="s">
        <v>149</v>
      </c>
      <c r="F152" s="146" t="s">
        <v>169</v>
      </c>
      <c r="I152" s="147"/>
      <c r="L152" s="32"/>
      <c r="M152" s="148"/>
      <c r="T152" s="56"/>
      <c r="AT152" s="17" t="s">
        <v>149</v>
      </c>
      <c r="AU152" s="17" t="s">
        <v>89</v>
      </c>
    </row>
    <row r="153" spans="2:65" s="13" customFormat="1" ht="10">
      <c r="B153" s="155"/>
      <c r="D153" s="145" t="s">
        <v>150</v>
      </c>
      <c r="E153" s="156" t="s">
        <v>1</v>
      </c>
      <c r="F153" s="157" t="s">
        <v>171</v>
      </c>
      <c r="H153" s="158">
        <v>7.9799999999999995</v>
      </c>
      <c r="I153" s="159"/>
      <c r="L153" s="155"/>
      <c r="M153" s="160"/>
      <c r="T153" s="161"/>
      <c r="AT153" s="156" t="s">
        <v>150</v>
      </c>
      <c r="AU153" s="156" t="s">
        <v>89</v>
      </c>
      <c r="AV153" s="13" t="s">
        <v>89</v>
      </c>
      <c r="AW153" s="13" t="s">
        <v>38</v>
      </c>
      <c r="AX153" s="13" t="s">
        <v>12</v>
      </c>
      <c r="AY153" s="156" t="s">
        <v>140</v>
      </c>
    </row>
    <row r="154" spans="2:65" s="13" customFormat="1" ht="10">
      <c r="B154" s="155"/>
      <c r="D154" s="145" t="s">
        <v>150</v>
      </c>
      <c r="E154" s="156" t="s">
        <v>1</v>
      </c>
      <c r="F154" s="157" t="s">
        <v>172</v>
      </c>
      <c r="H154" s="158">
        <v>3.85</v>
      </c>
      <c r="I154" s="159"/>
      <c r="L154" s="155"/>
      <c r="M154" s="160"/>
      <c r="T154" s="161"/>
      <c r="AT154" s="156" t="s">
        <v>150</v>
      </c>
      <c r="AU154" s="156" t="s">
        <v>89</v>
      </c>
      <c r="AV154" s="13" t="s">
        <v>89</v>
      </c>
      <c r="AW154" s="13" t="s">
        <v>38</v>
      </c>
      <c r="AX154" s="13" t="s">
        <v>12</v>
      </c>
      <c r="AY154" s="156" t="s">
        <v>140</v>
      </c>
    </row>
    <row r="155" spans="2:65" s="12" customFormat="1" ht="10">
      <c r="B155" s="149"/>
      <c r="D155" s="145" t="s">
        <v>150</v>
      </c>
      <c r="E155" s="150" t="s">
        <v>1</v>
      </c>
      <c r="F155" s="151" t="s">
        <v>173</v>
      </c>
      <c r="H155" s="150" t="s">
        <v>1</v>
      </c>
      <c r="I155" s="152"/>
      <c r="L155" s="149"/>
      <c r="M155" s="153"/>
      <c r="T155" s="154"/>
      <c r="AT155" s="150" t="s">
        <v>150</v>
      </c>
      <c r="AU155" s="150" t="s">
        <v>89</v>
      </c>
      <c r="AV155" s="12" t="s">
        <v>87</v>
      </c>
      <c r="AW155" s="12" t="s">
        <v>38</v>
      </c>
      <c r="AX155" s="12" t="s">
        <v>12</v>
      </c>
      <c r="AY155" s="150" t="s">
        <v>140</v>
      </c>
    </row>
    <row r="156" spans="2:65" s="13" customFormat="1" ht="10">
      <c r="B156" s="155"/>
      <c r="D156" s="145" t="s">
        <v>150</v>
      </c>
      <c r="E156" s="156" t="s">
        <v>1</v>
      </c>
      <c r="F156" s="157" t="s">
        <v>174</v>
      </c>
      <c r="H156" s="158">
        <v>9.75</v>
      </c>
      <c r="I156" s="159"/>
      <c r="L156" s="155"/>
      <c r="M156" s="160"/>
      <c r="T156" s="161"/>
      <c r="AT156" s="156" t="s">
        <v>150</v>
      </c>
      <c r="AU156" s="156" t="s">
        <v>89</v>
      </c>
      <c r="AV156" s="13" t="s">
        <v>89</v>
      </c>
      <c r="AW156" s="13" t="s">
        <v>38</v>
      </c>
      <c r="AX156" s="13" t="s">
        <v>12</v>
      </c>
      <c r="AY156" s="156" t="s">
        <v>140</v>
      </c>
    </row>
    <row r="157" spans="2:65" s="14" customFormat="1" ht="10">
      <c r="B157" s="162"/>
      <c r="D157" s="145" t="s">
        <v>150</v>
      </c>
      <c r="E157" s="163" t="s">
        <v>1</v>
      </c>
      <c r="F157" s="164" t="s">
        <v>157</v>
      </c>
      <c r="H157" s="165">
        <v>21.58</v>
      </c>
      <c r="I157" s="166"/>
      <c r="L157" s="162"/>
      <c r="M157" s="167"/>
      <c r="T157" s="168"/>
      <c r="AT157" s="163" t="s">
        <v>150</v>
      </c>
      <c r="AU157" s="163" t="s">
        <v>89</v>
      </c>
      <c r="AV157" s="14" t="s">
        <v>148</v>
      </c>
      <c r="AW157" s="14" t="s">
        <v>38</v>
      </c>
      <c r="AX157" s="14" t="s">
        <v>87</v>
      </c>
      <c r="AY157" s="163" t="s">
        <v>140</v>
      </c>
    </row>
    <row r="158" spans="2:65" s="1" customFormat="1" ht="24.15" customHeight="1">
      <c r="B158" s="32"/>
      <c r="C158" s="132" t="s">
        <v>175</v>
      </c>
      <c r="D158" s="132" t="s">
        <v>143</v>
      </c>
      <c r="E158" s="133" t="s">
        <v>176</v>
      </c>
      <c r="F158" s="134" t="s">
        <v>177</v>
      </c>
      <c r="G158" s="135" t="s">
        <v>146</v>
      </c>
      <c r="H158" s="136">
        <v>86.483599999999996</v>
      </c>
      <c r="I158" s="137"/>
      <c r="J158" s="138">
        <f>ROUND(I158*H158,2)</f>
        <v>0</v>
      </c>
      <c r="K158" s="134" t="s">
        <v>147</v>
      </c>
      <c r="L158" s="32"/>
      <c r="M158" s="139" t="s">
        <v>1</v>
      </c>
      <c r="N158" s="140" t="s">
        <v>45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148</v>
      </c>
      <c r="AT158" s="143" t="s">
        <v>143</v>
      </c>
      <c r="AU158" s="143" t="s">
        <v>89</v>
      </c>
      <c r="AY158" s="17" t="s">
        <v>140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87</v>
      </c>
      <c r="BK158" s="144">
        <f>ROUND(I158*H158,2)</f>
        <v>0</v>
      </c>
      <c r="BL158" s="17" t="s">
        <v>148</v>
      </c>
      <c r="BM158" s="143" t="s">
        <v>178</v>
      </c>
    </row>
    <row r="159" spans="2:65" s="1" customFormat="1" ht="18">
      <c r="B159" s="32"/>
      <c r="D159" s="145" t="s">
        <v>149</v>
      </c>
      <c r="F159" s="146" t="s">
        <v>177</v>
      </c>
      <c r="I159" s="147"/>
      <c r="L159" s="32"/>
      <c r="M159" s="148"/>
      <c r="T159" s="56"/>
      <c r="AT159" s="17" t="s">
        <v>149</v>
      </c>
      <c r="AU159" s="17" t="s">
        <v>89</v>
      </c>
    </row>
    <row r="160" spans="2:65" s="12" customFormat="1" ht="10">
      <c r="B160" s="149"/>
      <c r="D160" s="145" t="s">
        <v>150</v>
      </c>
      <c r="E160" s="150" t="s">
        <v>1</v>
      </c>
      <c r="F160" s="151" t="s">
        <v>179</v>
      </c>
      <c r="H160" s="150" t="s">
        <v>1</v>
      </c>
      <c r="I160" s="152"/>
      <c r="L160" s="149"/>
      <c r="M160" s="153"/>
      <c r="T160" s="154"/>
      <c r="AT160" s="150" t="s">
        <v>150</v>
      </c>
      <c r="AU160" s="150" t="s">
        <v>89</v>
      </c>
      <c r="AV160" s="12" t="s">
        <v>87</v>
      </c>
      <c r="AW160" s="12" t="s">
        <v>38</v>
      </c>
      <c r="AX160" s="12" t="s">
        <v>12</v>
      </c>
      <c r="AY160" s="150" t="s">
        <v>140</v>
      </c>
    </row>
    <row r="161" spans="2:65" s="13" customFormat="1" ht="10">
      <c r="B161" s="155"/>
      <c r="D161" s="145" t="s">
        <v>150</v>
      </c>
      <c r="E161" s="156" t="s">
        <v>1</v>
      </c>
      <c r="F161" s="157" t="s">
        <v>180</v>
      </c>
      <c r="H161" s="158">
        <v>36.518999999999998</v>
      </c>
      <c r="I161" s="159"/>
      <c r="L161" s="155"/>
      <c r="M161" s="160"/>
      <c r="T161" s="161"/>
      <c r="AT161" s="156" t="s">
        <v>150</v>
      </c>
      <c r="AU161" s="156" t="s">
        <v>89</v>
      </c>
      <c r="AV161" s="13" t="s">
        <v>89</v>
      </c>
      <c r="AW161" s="13" t="s">
        <v>38</v>
      </c>
      <c r="AX161" s="13" t="s">
        <v>12</v>
      </c>
      <c r="AY161" s="156" t="s">
        <v>140</v>
      </c>
    </row>
    <row r="162" spans="2:65" s="13" customFormat="1" ht="10">
      <c r="B162" s="155"/>
      <c r="D162" s="145" t="s">
        <v>150</v>
      </c>
      <c r="E162" s="156" t="s">
        <v>1</v>
      </c>
      <c r="F162" s="157" t="s">
        <v>181</v>
      </c>
      <c r="H162" s="158">
        <v>40.29</v>
      </c>
      <c r="I162" s="159"/>
      <c r="L162" s="155"/>
      <c r="M162" s="160"/>
      <c r="T162" s="161"/>
      <c r="AT162" s="156" t="s">
        <v>150</v>
      </c>
      <c r="AU162" s="156" t="s">
        <v>89</v>
      </c>
      <c r="AV162" s="13" t="s">
        <v>89</v>
      </c>
      <c r="AW162" s="13" t="s">
        <v>38</v>
      </c>
      <c r="AX162" s="13" t="s">
        <v>12</v>
      </c>
      <c r="AY162" s="156" t="s">
        <v>140</v>
      </c>
    </row>
    <row r="163" spans="2:65" s="13" customFormat="1" ht="10">
      <c r="B163" s="155"/>
      <c r="D163" s="145" t="s">
        <v>150</v>
      </c>
      <c r="E163" s="156" t="s">
        <v>1</v>
      </c>
      <c r="F163" s="157" t="s">
        <v>182</v>
      </c>
      <c r="H163" s="158">
        <v>9.6745999999999999</v>
      </c>
      <c r="I163" s="159"/>
      <c r="L163" s="155"/>
      <c r="M163" s="160"/>
      <c r="T163" s="161"/>
      <c r="AT163" s="156" t="s">
        <v>150</v>
      </c>
      <c r="AU163" s="156" t="s">
        <v>89</v>
      </c>
      <c r="AV163" s="13" t="s">
        <v>89</v>
      </c>
      <c r="AW163" s="13" t="s">
        <v>38</v>
      </c>
      <c r="AX163" s="13" t="s">
        <v>12</v>
      </c>
      <c r="AY163" s="156" t="s">
        <v>140</v>
      </c>
    </row>
    <row r="164" spans="2:65" s="14" customFormat="1" ht="10">
      <c r="B164" s="162"/>
      <c r="D164" s="145" t="s">
        <v>150</v>
      </c>
      <c r="E164" s="163" t="s">
        <v>1</v>
      </c>
      <c r="F164" s="164" t="s">
        <v>157</v>
      </c>
      <c r="H164" s="165">
        <v>86.483599999999996</v>
      </c>
      <c r="I164" s="166"/>
      <c r="L164" s="162"/>
      <c r="M164" s="167"/>
      <c r="T164" s="168"/>
      <c r="AT164" s="163" t="s">
        <v>150</v>
      </c>
      <c r="AU164" s="163" t="s">
        <v>89</v>
      </c>
      <c r="AV164" s="14" t="s">
        <v>148</v>
      </c>
      <c r="AW164" s="14" t="s">
        <v>38</v>
      </c>
      <c r="AX164" s="14" t="s">
        <v>87</v>
      </c>
      <c r="AY164" s="163" t="s">
        <v>140</v>
      </c>
    </row>
    <row r="165" spans="2:65" s="1" customFormat="1" ht="37.75" customHeight="1">
      <c r="B165" s="32"/>
      <c r="C165" s="132" t="s">
        <v>141</v>
      </c>
      <c r="D165" s="132" t="s">
        <v>143</v>
      </c>
      <c r="E165" s="133" t="s">
        <v>183</v>
      </c>
      <c r="F165" s="134" t="s">
        <v>184</v>
      </c>
      <c r="G165" s="135" t="s">
        <v>185</v>
      </c>
      <c r="H165" s="136">
        <v>4.6501900000000003</v>
      </c>
      <c r="I165" s="137"/>
      <c r="J165" s="138">
        <f>ROUND(I165*H165,2)</f>
        <v>0</v>
      </c>
      <c r="K165" s="134" t="s">
        <v>147</v>
      </c>
      <c r="L165" s="32"/>
      <c r="M165" s="139" t="s">
        <v>1</v>
      </c>
      <c r="N165" s="140" t="s">
        <v>45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148</v>
      </c>
      <c r="AT165" s="143" t="s">
        <v>143</v>
      </c>
      <c r="AU165" s="143" t="s">
        <v>89</v>
      </c>
      <c r="AY165" s="17" t="s">
        <v>140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7" t="s">
        <v>87</v>
      </c>
      <c r="BK165" s="144">
        <f>ROUND(I165*H165,2)</f>
        <v>0</v>
      </c>
      <c r="BL165" s="17" t="s">
        <v>148</v>
      </c>
      <c r="BM165" s="143" t="s">
        <v>8</v>
      </c>
    </row>
    <row r="166" spans="2:65" s="1" customFormat="1" ht="18">
      <c r="B166" s="32"/>
      <c r="D166" s="145" t="s">
        <v>149</v>
      </c>
      <c r="F166" s="146" t="s">
        <v>184</v>
      </c>
      <c r="I166" s="147"/>
      <c r="L166" s="32"/>
      <c r="M166" s="148"/>
      <c r="T166" s="56"/>
      <c r="AT166" s="17" t="s">
        <v>149</v>
      </c>
      <c r="AU166" s="17" t="s">
        <v>89</v>
      </c>
    </row>
    <row r="167" spans="2:65" s="1" customFormat="1" ht="24.15" customHeight="1">
      <c r="B167" s="32"/>
      <c r="C167" s="132" t="s">
        <v>186</v>
      </c>
      <c r="D167" s="132" t="s">
        <v>143</v>
      </c>
      <c r="E167" s="133" t="s">
        <v>187</v>
      </c>
      <c r="F167" s="134" t="s">
        <v>188</v>
      </c>
      <c r="G167" s="135" t="s">
        <v>146</v>
      </c>
      <c r="H167" s="136">
        <v>3.8</v>
      </c>
      <c r="I167" s="137"/>
      <c r="J167" s="138">
        <f>ROUND(I167*H167,2)</f>
        <v>0</v>
      </c>
      <c r="K167" s="134" t="s">
        <v>147</v>
      </c>
      <c r="L167" s="32"/>
      <c r="M167" s="139" t="s">
        <v>1</v>
      </c>
      <c r="N167" s="140" t="s">
        <v>45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148</v>
      </c>
      <c r="AT167" s="143" t="s">
        <v>143</v>
      </c>
      <c r="AU167" s="143" t="s">
        <v>89</v>
      </c>
      <c r="AY167" s="17" t="s">
        <v>140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87</v>
      </c>
      <c r="BK167" s="144">
        <f>ROUND(I167*H167,2)</f>
        <v>0</v>
      </c>
      <c r="BL167" s="17" t="s">
        <v>148</v>
      </c>
      <c r="BM167" s="143" t="s">
        <v>189</v>
      </c>
    </row>
    <row r="168" spans="2:65" s="1" customFormat="1" ht="18">
      <c r="B168" s="32"/>
      <c r="D168" s="145" t="s">
        <v>149</v>
      </c>
      <c r="F168" s="146" t="s">
        <v>188</v>
      </c>
      <c r="I168" s="147"/>
      <c r="L168" s="32"/>
      <c r="M168" s="148"/>
      <c r="T168" s="56"/>
      <c r="AT168" s="17" t="s">
        <v>149</v>
      </c>
      <c r="AU168" s="17" t="s">
        <v>89</v>
      </c>
    </row>
    <row r="169" spans="2:65" s="12" customFormat="1" ht="10">
      <c r="B169" s="149"/>
      <c r="D169" s="145" t="s">
        <v>150</v>
      </c>
      <c r="E169" s="150" t="s">
        <v>1</v>
      </c>
      <c r="F169" s="151" t="s">
        <v>190</v>
      </c>
      <c r="H169" s="150" t="s">
        <v>1</v>
      </c>
      <c r="I169" s="152"/>
      <c r="L169" s="149"/>
      <c r="M169" s="153"/>
      <c r="T169" s="154"/>
      <c r="AT169" s="150" t="s">
        <v>150</v>
      </c>
      <c r="AU169" s="150" t="s">
        <v>89</v>
      </c>
      <c r="AV169" s="12" t="s">
        <v>87</v>
      </c>
      <c r="AW169" s="12" t="s">
        <v>38</v>
      </c>
      <c r="AX169" s="12" t="s">
        <v>12</v>
      </c>
      <c r="AY169" s="150" t="s">
        <v>140</v>
      </c>
    </row>
    <row r="170" spans="2:65" s="13" customFormat="1" ht="10">
      <c r="B170" s="155"/>
      <c r="D170" s="145" t="s">
        <v>150</v>
      </c>
      <c r="E170" s="156" t="s">
        <v>1</v>
      </c>
      <c r="F170" s="157" t="s">
        <v>191</v>
      </c>
      <c r="H170" s="158">
        <v>3.8</v>
      </c>
      <c r="I170" s="159"/>
      <c r="L170" s="155"/>
      <c r="M170" s="160"/>
      <c r="T170" s="161"/>
      <c r="AT170" s="156" t="s">
        <v>150</v>
      </c>
      <c r="AU170" s="156" t="s">
        <v>89</v>
      </c>
      <c r="AV170" s="13" t="s">
        <v>89</v>
      </c>
      <c r="AW170" s="13" t="s">
        <v>38</v>
      </c>
      <c r="AX170" s="13" t="s">
        <v>12</v>
      </c>
      <c r="AY170" s="156" t="s">
        <v>140</v>
      </c>
    </row>
    <row r="171" spans="2:65" s="14" customFormat="1" ht="10">
      <c r="B171" s="162"/>
      <c r="D171" s="145" t="s">
        <v>150</v>
      </c>
      <c r="E171" s="163" t="s">
        <v>1</v>
      </c>
      <c r="F171" s="164" t="s">
        <v>157</v>
      </c>
      <c r="H171" s="165">
        <v>3.8</v>
      </c>
      <c r="I171" s="166"/>
      <c r="L171" s="162"/>
      <c r="M171" s="167"/>
      <c r="T171" s="168"/>
      <c r="AT171" s="163" t="s">
        <v>150</v>
      </c>
      <c r="AU171" s="163" t="s">
        <v>89</v>
      </c>
      <c r="AV171" s="14" t="s">
        <v>148</v>
      </c>
      <c r="AW171" s="14" t="s">
        <v>38</v>
      </c>
      <c r="AX171" s="14" t="s">
        <v>87</v>
      </c>
      <c r="AY171" s="163" t="s">
        <v>140</v>
      </c>
    </row>
    <row r="172" spans="2:65" s="1" customFormat="1" ht="24.15" customHeight="1">
      <c r="B172" s="32"/>
      <c r="C172" s="132" t="s">
        <v>170</v>
      </c>
      <c r="D172" s="132" t="s">
        <v>143</v>
      </c>
      <c r="E172" s="133" t="s">
        <v>192</v>
      </c>
      <c r="F172" s="134" t="s">
        <v>193</v>
      </c>
      <c r="G172" s="135" t="s">
        <v>185</v>
      </c>
      <c r="H172" s="136">
        <v>29.517299999999999</v>
      </c>
      <c r="I172" s="137"/>
      <c r="J172" s="138">
        <f>ROUND(I172*H172,2)</f>
        <v>0</v>
      </c>
      <c r="K172" s="134" t="s">
        <v>147</v>
      </c>
      <c r="L172" s="32"/>
      <c r="M172" s="139" t="s">
        <v>1</v>
      </c>
      <c r="N172" s="140" t="s">
        <v>45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148</v>
      </c>
      <c r="AT172" s="143" t="s">
        <v>143</v>
      </c>
      <c r="AU172" s="143" t="s">
        <v>89</v>
      </c>
      <c r="AY172" s="17" t="s">
        <v>140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87</v>
      </c>
      <c r="BK172" s="144">
        <f>ROUND(I172*H172,2)</f>
        <v>0</v>
      </c>
      <c r="BL172" s="17" t="s">
        <v>148</v>
      </c>
      <c r="BM172" s="143" t="s">
        <v>194</v>
      </c>
    </row>
    <row r="173" spans="2:65" s="1" customFormat="1" ht="18">
      <c r="B173" s="32"/>
      <c r="D173" s="145" t="s">
        <v>149</v>
      </c>
      <c r="F173" s="146" t="s">
        <v>193</v>
      </c>
      <c r="I173" s="147"/>
      <c r="L173" s="32"/>
      <c r="M173" s="148"/>
      <c r="T173" s="56"/>
      <c r="AT173" s="17" t="s">
        <v>149</v>
      </c>
      <c r="AU173" s="17" t="s">
        <v>89</v>
      </c>
    </row>
    <row r="174" spans="2:65" s="12" customFormat="1" ht="20">
      <c r="B174" s="149"/>
      <c r="D174" s="145" t="s">
        <v>150</v>
      </c>
      <c r="E174" s="150" t="s">
        <v>1</v>
      </c>
      <c r="F174" s="151" t="s">
        <v>195</v>
      </c>
      <c r="H174" s="150" t="s">
        <v>1</v>
      </c>
      <c r="I174" s="152"/>
      <c r="L174" s="149"/>
      <c r="M174" s="153"/>
      <c r="T174" s="154"/>
      <c r="AT174" s="150" t="s">
        <v>150</v>
      </c>
      <c r="AU174" s="150" t="s">
        <v>89</v>
      </c>
      <c r="AV174" s="12" t="s">
        <v>87</v>
      </c>
      <c r="AW174" s="12" t="s">
        <v>38</v>
      </c>
      <c r="AX174" s="12" t="s">
        <v>12</v>
      </c>
      <c r="AY174" s="150" t="s">
        <v>140</v>
      </c>
    </row>
    <row r="175" spans="2:65" s="13" customFormat="1" ht="10">
      <c r="B175" s="155"/>
      <c r="D175" s="145" t="s">
        <v>150</v>
      </c>
      <c r="E175" s="156" t="s">
        <v>1</v>
      </c>
      <c r="F175" s="157" t="s">
        <v>196</v>
      </c>
      <c r="H175" s="158">
        <v>19.794599999999999</v>
      </c>
      <c r="I175" s="159"/>
      <c r="L175" s="155"/>
      <c r="M175" s="160"/>
      <c r="T175" s="161"/>
      <c r="AT175" s="156" t="s">
        <v>150</v>
      </c>
      <c r="AU175" s="156" t="s">
        <v>89</v>
      </c>
      <c r="AV175" s="13" t="s">
        <v>89</v>
      </c>
      <c r="AW175" s="13" t="s">
        <v>38</v>
      </c>
      <c r="AX175" s="13" t="s">
        <v>12</v>
      </c>
      <c r="AY175" s="156" t="s">
        <v>140</v>
      </c>
    </row>
    <row r="176" spans="2:65" s="13" customFormat="1" ht="10">
      <c r="B176" s="155"/>
      <c r="D176" s="145" t="s">
        <v>150</v>
      </c>
      <c r="E176" s="156" t="s">
        <v>1</v>
      </c>
      <c r="F176" s="157" t="s">
        <v>197</v>
      </c>
      <c r="H176" s="158">
        <v>7.8695999999999993</v>
      </c>
      <c r="I176" s="159"/>
      <c r="L176" s="155"/>
      <c r="M176" s="160"/>
      <c r="T176" s="161"/>
      <c r="AT176" s="156" t="s">
        <v>150</v>
      </c>
      <c r="AU176" s="156" t="s">
        <v>89</v>
      </c>
      <c r="AV176" s="13" t="s">
        <v>89</v>
      </c>
      <c r="AW176" s="13" t="s">
        <v>38</v>
      </c>
      <c r="AX176" s="13" t="s">
        <v>12</v>
      </c>
      <c r="AY176" s="156" t="s">
        <v>140</v>
      </c>
    </row>
    <row r="177" spans="2:65" s="13" customFormat="1" ht="10">
      <c r="B177" s="155"/>
      <c r="D177" s="145" t="s">
        <v>150</v>
      </c>
      <c r="E177" s="156" t="s">
        <v>1</v>
      </c>
      <c r="F177" s="157" t="s">
        <v>198</v>
      </c>
      <c r="H177" s="158">
        <v>0.53820000000000001</v>
      </c>
      <c r="I177" s="159"/>
      <c r="L177" s="155"/>
      <c r="M177" s="160"/>
      <c r="T177" s="161"/>
      <c r="AT177" s="156" t="s">
        <v>150</v>
      </c>
      <c r="AU177" s="156" t="s">
        <v>89</v>
      </c>
      <c r="AV177" s="13" t="s">
        <v>89</v>
      </c>
      <c r="AW177" s="13" t="s">
        <v>38</v>
      </c>
      <c r="AX177" s="13" t="s">
        <v>12</v>
      </c>
      <c r="AY177" s="156" t="s">
        <v>140</v>
      </c>
    </row>
    <row r="178" spans="2:65" s="13" customFormat="1" ht="10">
      <c r="B178" s="155"/>
      <c r="D178" s="145" t="s">
        <v>150</v>
      </c>
      <c r="E178" s="156" t="s">
        <v>1</v>
      </c>
      <c r="F178" s="157" t="s">
        <v>199</v>
      </c>
      <c r="H178" s="158">
        <v>0.95579999999999987</v>
      </c>
      <c r="I178" s="159"/>
      <c r="L178" s="155"/>
      <c r="M178" s="160"/>
      <c r="T178" s="161"/>
      <c r="AT178" s="156" t="s">
        <v>150</v>
      </c>
      <c r="AU178" s="156" t="s">
        <v>89</v>
      </c>
      <c r="AV178" s="13" t="s">
        <v>89</v>
      </c>
      <c r="AW178" s="13" t="s">
        <v>38</v>
      </c>
      <c r="AX178" s="13" t="s">
        <v>12</v>
      </c>
      <c r="AY178" s="156" t="s">
        <v>140</v>
      </c>
    </row>
    <row r="179" spans="2:65" s="12" customFormat="1" ht="10">
      <c r="B179" s="149"/>
      <c r="D179" s="145" t="s">
        <v>150</v>
      </c>
      <c r="E179" s="150" t="s">
        <v>1</v>
      </c>
      <c r="F179" s="151" t="s">
        <v>200</v>
      </c>
      <c r="H179" s="150" t="s">
        <v>1</v>
      </c>
      <c r="I179" s="152"/>
      <c r="L179" s="149"/>
      <c r="M179" s="153"/>
      <c r="T179" s="154"/>
      <c r="AT179" s="150" t="s">
        <v>150</v>
      </c>
      <c r="AU179" s="150" t="s">
        <v>89</v>
      </c>
      <c r="AV179" s="12" t="s">
        <v>87</v>
      </c>
      <c r="AW179" s="12" t="s">
        <v>38</v>
      </c>
      <c r="AX179" s="12" t="s">
        <v>12</v>
      </c>
      <c r="AY179" s="150" t="s">
        <v>140</v>
      </c>
    </row>
    <row r="180" spans="2:65" s="13" customFormat="1" ht="10">
      <c r="B180" s="155"/>
      <c r="D180" s="145" t="s">
        <v>150</v>
      </c>
      <c r="E180" s="156" t="s">
        <v>1</v>
      </c>
      <c r="F180" s="157" t="s">
        <v>201</v>
      </c>
      <c r="H180" s="158">
        <v>8.4599999999999995E-2</v>
      </c>
      <c r="I180" s="159"/>
      <c r="L180" s="155"/>
      <c r="M180" s="160"/>
      <c r="T180" s="161"/>
      <c r="AT180" s="156" t="s">
        <v>150</v>
      </c>
      <c r="AU180" s="156" t="s">
        <v>89</v>
      </c>
      <c r="AV180" s="13" t="s">
        <v>89</v>
      </c>
      <c r="AW180" s="13" t="s">
        <v>38</v>
      </c>
      <c r="AX180" s="13" t="s">
        <v>12</v>
      </c>
      <c r="AY180" s="156" t="s">
        <v>140</v>
      </c>
    </row>
    <row r="181" spans="2:65" s="13" customFormat="1" ht="10">
      <c r="B181" s="155"/>
      <c r="D181" s="145" t="s">
        <v>150</v>
      </c>
      <c r="E181" s="156" t="s">
        <v>1</v>
      </c>
      <c r="F181" s="157" t="s">
        <v>202</v>
      </c>
      <c r="H181" s="158">
        <v>6.3899999999999998E-2</v>
      </c>
      <c r="I181" s="159"/>
      <c r="L181" s="155"/>
      <c r="M181" s="160"/>
      <c r="T181" s="161"/>
      <c r="AT181" s="156" t="s">
        <v>150</v>
      </c>
      <c r="AU181" s="156" t="s">
        <v>89</v>
      </c>
      <c r="AV181" s="13" t="s">
        <v>89</v>
      </c>
      <c r="AW181" s="13" t="s">
        <v>38</v>
      </c>
      <c r="AX181" s="13" t="s">
        <v>12</v>
      </c>
      <c r="AY181" s="156" t="s">
        <v>140</v>
      </c>
    </row>
    <row r="182" spans="2:65" s="13" customFormat="1" ht="10">
      <c r="B182" s="155"/>
      <c r="D182" s="145" t="s">
        <v>150</v>
      </c>
      <c r="E182" s="156" t="s">
        <v>1</v>
      </c>
      <c r="F182" s="157" t="s">
        <v>203</v>
      </c>
      <c r="H182" s="158">
        <v>0.1206</v>
      </c>
      <c r="I182" s="159"/>
      <c r="L182" s="155"/>
      <c r="M182" s="160"/>
      <c r="T182" s="161"/>
      <c r="AT182" s="156" t="s">
        <v>150</v>
      </c>
      <c r="AU182" s="156" t="s">
        <v>89</v>
      </c>
      <c r="AV182" s="13" t="s">
        <v>89</v>
      </c>
      <c r="AW182" s="13" t="s">
        <v>38</v>
      </c>
      <c r="AX182" s="13" t="s">
        <v>12</v>
      </c>
      <c r="AY182" s="156" t="s">
        <v>140</v>
      </c>
    </row>
    <row r="183" spans="2:65" s="13" customFormat="1" ht="10">
      <c r="B183" s="155"/>
      <c r="D183" s="145" t="s">
        <v>150</v>
      </c>
      <c r="E183" s="156" t="s">
        <v>1</v>
      </c>
      <c r="F183" s="157" t="s">
        <v>204</v>
      </c>
      <c r="H183" s="158">
        <v>0.09</v>
      </c>
      <c r="I183" s="159"/>
      <c r="L183" s="155"/>
      <c r="M183" s="160"/>
      <c r="T183" s="161"/>
      <c r="AT183" s="156" t="s">
        <v>150</v>
      </c>
      <c r="AU183" s="156" t="s">
        <v>89</v>
      </c>
      <c r="AV183" s="13" t="s">
        <v>89</v>
      </c>
      <c r="AW183" s="13" t="s">
        <v>38</v>
      </c>
      <c r="AX183" s="13" t="s">
        <v>12</v>
      </c>
      <c r="AY183" s="156" t="s">
        <v>140</v>
      </c>
    </row>
    <row r="184" spans="2:65" s="14" customFormat="1" ht="10">
      <c r="B184" s="162"/>
      <c r="D184" s="145" t="s">
        <v>150</v>
      </c>
      <c r="E184" s="163" t="s">
        <v>1</v>
      </c>
      <c r="F184" s="164" t="s">
        <v>157</v>
      </c>
      <c r="H184" s="165">
        <v>29.517299999999995</v>
      </c>
      <c r="I184" s="166"/>
      <c r="L184" s="162"/>
      <c r="M184" s="167"/>
      <c r="T184" s="168"/>
      <c r="AT184" s="163" t="s">
        <v>150</v>
      </c>
      <c r="AU184" s="163" t="s">
        <v>89</v>
      </c>
      <c r="AV184" s="14" t="s">
        <v>148</v>
      </c>
      <c r="AW184" s="14" t="s">
        <v>38</v>
      </c>
      <c r="AX184" s="14" t="s">
        <v>87</v>
      </c>
      <c r="AY184" s="163" t="s">
        <v>140</v>
      </c>
    </row>
    <row r="185" spans="2:65" s="1" customFormat="1" ht="44.25" customHeight="1">
      <c r="B185" s="32"/>
      <c r="C185" s="132" t="s">
        <v>158</v>
      </c>
      <c r="D185" s="132" t="s">
        <v>143</v>
      </c>
      <c r="E185" s="133" t="s">
        <v>205</v>
      </c>
      <c r="F185" s="134" t="s">
        <v>206</v>
      </c>
      <c r="G185" s="135" t="s">
        <v>146</v>
      </c>
      <c r="H185" s="136">
        <v>507.14</v>
      </c>
      <c r="I185" s="137"/>
      <c r="J185" s="138">
        <f>ROUND(I185*H185,2)</f>
        <v>0</v>
      </c>
      <c r="K185" s="134" t="s">
        <v>147</v>
      </c>
      <c r="L185" s="32"/>
      <c r="M185" s="139" t="s">
        <v>1</v>
      </c>
      <c r="N185" s="140" t="s">
        <v>45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148</v>
      </c>
      <c r="AT185" s="143" t="s">
        <v>143</v>
      </c>
      <c r="AU185" s="143" t="s">
        <v>89</v>
      </c>
      <c r="AY185" s="17" t="s">
        <v>140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87</v>
      </c>
      <c r="BK185" s="144">
        <f>ROUND(I185*H185,2)</f>
        <v>0</v>
      </c>
      <c r="BL185" s="17" t="s">
        <v>148</v>
      </c>
      <c r="BM185" s="143" t="s">
        <v>207</v>
      </c>
    </row>
    <row r="186" spans="2:65" s="1" customFormat="1" ht="27">
      <c r="B186" s="32"/>
      <c r="D186" s="145" t="s">
        <v>149</v>
      </c>
      <c r="F186" s="146" t="s">
        <v>206</v>
      </c>
      <c r="I186" s="147"/>
      <c r="L186" s="32"/>
      <c r="M186" s="148"/>
      <c r="T186" s="56"/>
      <c r="AT186" s="17" t="s">
        <v>149</v>
      </c>
      <c r="AU186" s="17" t="s">
        <v>89</v>
      </c>
    </row>
    <row r="187" spans="2:65" s="12" customFormat="1" ht="10">
      <c r="B187" s="149"/>
      <c r="D187" s="145" t="s">
        <v>150</v>
      </c>
      <c r="E187" s="150" t="s">
        <v>1</v>
      </c>
      <c r="F187" s="151" t="s">
        <v>208</v>
      </c>
      <c r="H187" s="150" t="s">
        <v>1</v>
      </c>
      <c r="I187" s="152"/>
      <c r="L187" s="149"/>
      <c r="M187" s="153"/>
      <c r="T187" s="154"/>
      <c r="AT187" s="150" t="s">
        <v>150</v>
      </c>
      <c r="AU187" s="150" t="s">
        <v>89</v>
      </c>
      <c r="AV187" s="12" t="s">
        <v>87</v>
      </c>
      <c r="AW187" s="12" t="s">
        <v>38</v>
      </c>
      <c r="AX187" s="12" t="s">
        <v>12</v>
      </c>
      <c r="AY187" s="150" t="s">
        <v>140</v>
      </c>
    </row>
    <row r="188" spans="2:65" s="13" customFormat="1" ht="10">
      <c r="B188" s="155"/>
      <c r="D188" s="145" t="s">
        <v>150</v>
      </c>
      <c r="E188" s="156" t="s">
        <v>1</v>
      </c>
      <c r="F188" s="157" t="s">
        <v>209</v>
      </c>
      <c r="H188" s="158">
        <v>12.82</v>
      </c>
      <c r="I188" s="159"/>
      <c r="L188" s="155"/>
      <c r="M188" s="160"/>
      <c r="T188" s="161"/>
      <c r="AT188" s="156" t="s">
        <v>150</v>
      </c>
      <c r="AU188" s="156" t="s">
        <v>89</v>
      </c>
      <c r="AV188" s="13" t="s">
        <v>89</v>
      </c>
      <c r="AW188" s="13" t="s">
        <v>38</v>
      </c>
      <c r="AX188" s="13" t="s">
        <v>12</v>
      </c>
      <c r="AY188" s="156" t="s">
        <v>140</v>
      </c>
    </row>
    <row r="189" spans="2:65" s="13" customFormat="1" ht="10">
      <c r="B189" s="155"/>
      <c r="D189" s="145" t="s">
        <v>150</v>
      </c>
      <c r="E189" s="156" t="s">
        <v>1</v>
      </c>
      <c r="F189" s="157" t="s">
        <v>210</v>
      </c>
      <c r="H189" s="158">
        <v>12.92</v>
      </c>
      <c r="I189" s="159"/>
      <c r="L189" s="155"/>
      <c r="M189" s="160"/>
      <c r="T189" s="161"/>
      <c r="AT189" s="156" t="s">
        <v>150</v>
      </c>
      <c r="AU189" s="156" t="s">
        <v>89</v>
      </c>
      <c r="AV189" s="13" t="s">
        <v>89</v>
      </c>
      <c r="AW189" s="13" t="s">
        <v>38</v>
      </c>
      <c r="AX189" s="13" t="s">
        <v>12</v>
      </c>
      <c r="AY189" s="156" t="s">
        <v>140</v>
      </c>
    </row>
    <row r="190" spans="2:65" s="13" customFormat="1" ht="10">
      <c r="B190" s="155"/>
      <c r="D190" s="145" t="s">
        <v>150</v>
      </c>
      <c r="E190" s="156" t="s">
        <v>1</v>
      </c>
      <c r="F190" s="157" t="s">
        <v>211</v>
      </c>
      <c r="H190" s="158">
        <v>23.34</v>
      </c>
      <c r="I190" s="159"/>
      <c r="L190" s="155"/>
      <c r="M190" s="160"/>
      <c r="T190" s="161"/>
      <c r="AT190" s="156" t="s">
        <v>150</v>
      </c>
      <c r="AU190" s="156" t="s">
        <v>89</v>
      </c>
      <c r="AV190" s="13" t="s">
        <v>89</v>
      </c>
      <c r="AW190" s="13" t="s">
        <v>38</v>
      </c>
      <c r="AX190" s="13" t="s">
        <v>12</v>
      </c>
      <c r="AY190" s="156" t="s">
        <v>140</v>
      </c>
    </row>
    <row r="191" spans="2:65" s="13" customFormat="1" ht="10">
      <c r="B191" s="155"/>
      <c r="D191" s="145" t="s">
        <v>150</v>
      </c>
      <c r="E191" s="156" t="s">
        <v>1</v>
      </c>
      <c r="F191" s="157" t="s">
        <v>212</v>
      </c>
      <c r="H191" s="158">
        <v>27.56</v>
      </c>
      <c r="I191" s="159"/>
      <c r="L191" s="155"/>
      <c r="M191" s="160"/>
      <c r="T191" s="161"/>
      <c r="AT191" s="156" t="s">
        <v>150</v>
      </c>
      <c r="AU191" s="156" t="s">
        <v>89</v>
      </c>
      <c r="AV191" s="13" t="s">
        <v>89</v>
      </c>
      <c r="AW191" s="13" t="s">
        <v>38</v>
      </c>
      <c r="AX191" s="13" t="s">
        <v>12</v>
      </c>
      <c r="AY191" s="156" t="s">
        <v>140</v>
      </c>
    </row>
    <row r="192" spans="2:65" s="13" customFormat="1" ht="10">
      <c r="B192" s="155"/>
      <c r="D192" s="145" t="s">
        <v>150</v>
      </c>
      <c r="E192" s="156" t="s">
        <v>1</v>
      </c>
      <c r="F192" s="157" t="s">
        <v>213</v>
      </c>
      <c r="H192" s="158">
        <v>22.849999999999998</v>
      </c>
      <c r="I192" s="159"/>
      <c r="L192" s="155"/>
      <c r="M192" s="160"/>
      <c r="T192" s="161"/>
      <c r="AT192" s="156" t="s">
        <v>150</v>
      </c>
      <c r="AU192" s="156" t="s">
        <v>89</v>
      </c>
      <c r="AV192" s="13" t="s">
        <v>89</v>
      </c>
      <c r="AW192" s="13" t="s">
        <v>38</v>
      </c>
      <c r="AX192" s="13" t="s">
        <v>12</v>
      </c>
      <c r="AY192" s="156" t="s">
        <v>140</v>
      </c>
    </row>
    <row r="193" spans="2:65" s="13" customFormat="1" ht="10">
      <c r="B193" s="155"/>
      <c r="D193" s="145" t="s">
        <v>150</v>
      </c>
      <c r="E193" s="156" t="s">
        <v>1</v>
      </c>
      <c r="F193" s="157" t="s">
        <v>214</v>
      </c>
      <c r="H193" s="158">
        <v>219.94</v>
      </c>
      <c r="I193" s="159"/>
      <c r="L193" s="155"/>
      <c r="M193" s="160"/>
      <c r="T193" s="161"/>
      <c r="AT193" s="156" t="s">
        <v>150</v>
      </c>
      <c r="AU193" s="156" t="s">
        <v>89</v>
      </c>
      <c r="AV193" s="13" t="s">
        <v>89</v>
      </c>
      <c r="AW193" s="13" t="s">
        <v>38</v>
      </c>
      <c r="AX193" s="13" t="s">
        <v>12</v>
      </c>
      <c r="AY193" s="156" t="s">
        <v>140</v>
      </c>
    </row>
    <row r="194" spans="2:65" s="13" customFormat="1" ht="10">
      <c r="B194" s="155"/>
      <c r="D194" s="145" t="s">
        <v>150</v>
      </c>
      <c r="E194" s="156" t="s">
        <v>1</v>
      </c>
      <c r="F194" s="157" t="s">
        <v>215</v>
      </c>
      <c r="H194" s="158">
        <v>51.5</v>
      </c>
      <c r="I194" s="159"/>
      <c r="L194" s="155"/>
      <c r="M194" s="160"/>
      <c r="T194" s="161"/>
      <c r="AT194" s="156" t="s">
        <v>150</v>
      </c>
      <c r="AU194" s="156" t="s">
        <v>89</v>
      </c>
      <c r="AV194" s="13" t="s">
        <v>89</v>
      </c>
      <c r="AW194" s="13" t="s">
        <v>38</v>
      </c>
      <c r="AX194" s="13" t="s">
        <v>12</v>
      </c>
      <c r="AY194" s="156" t="s">
        <v>140</v>
      </c>
    </row>
    <row r="195" spans="2:65" s="13" customFormat="1" ht="10">
      <c r="B195" s="155"/>
      <c r="D195" s="145" t="s">
        <v>150</v>
      </c>
      <c r="E195" s="156" t="s">
        <v>1</v>
      </c>
      <c r="F195" s="157" t="s">
        <v>216</v>
      </c>
      <c r="H195" s="158">
        <v>87.44</v>
      </c>
      <c r="I195" s="159"/>
      <c r="L195" s="155"/>
      <c r="M195" s="160"/>
      <c r="T195" s="161"/>
      <c r="AT195" s="156" t="s">
        <v>150</v>
      </c>
      <c r="AU195" s="156" t="s">
        <v>89</v>
      </c>
      <c r="AV195" s="13" t="s">
        <v>89</v>
      </c>
      <c r="AW195" s="13" t="s">
        <v>38</v>
      </c>
      <c r="AX195" s="13" t="s">
        <v>12</v>
      </c>
      <c r="AY195" s="156" t="s">
        <v>140</v>
      </c>
    </row>
    <row r="196" spans="2:65" s="13" customFormat="1" ht="10">
      <c r="B196" s="155"/>
      <c r="D196" s="145" t="s">
        <v>150</v>
      </c>
      <c r="E196" s="156" t="s">
        <v>1</v>
      </c>
      <c r="F196" s="157" t="s">
        <v>217</v>
      </c>
      <c r="H196" s="158">
        <v>8.08</v>
      </c>
      <c r="I196" s="159"/>
      <c r="L196" s="155"/>
      <c r="M196" s="160"/>
      <c r="T196" s="161"/>
      <c r="AT196" s="156" t="s">
        <v>150</v>
      </c>
      <c r="AU196" s="156" t="s">
        <v>89</v>
      </c>
      <c r="AV196" s="13" t="s">
        <v>89</v>
      </c>
      <c r="AW196" s="13" t="s">
        <v>38</v>
      </c>
      <c r="AX196" s="13" t="s">
        <v>12</v>
      </c>
      <c r="AY196" s="156" t="s">
        <v>140</v>
      </c>
    </row>
    <row r="197" spans="2:65" s="13" customFormat="1" ht="10">
      <c r="B197" s="155"/>
      <c r="D197" s="145" t="s">
        <v>150</v>
      </c>
      <c r="E197" s="156" t="s">
        <v>1</v>
      </c>
      <c r="F197" s="157" t="s">
        <v>218</v>
      </c>
      <c r="H197" s="158">
        <v>11.04</v>
      </c>
      <c r="I197" s="159"/>
      <c r="L197" s="155"/>
      <c r="M197" s="160"/>
      <c r="T197" s="161"/>
      <c r="AT197" s="156" t="s">
        <v>150</v>
      </c>
      <c r="AU197" s="156" t="s">
        <v>89</v>
      </c>
      <c r="AV197" s="13" t="s">
        <v>89</v>
      </c>
      <c r="AW197" s="13" t="s">
        <v>38</v>
      </c>
      <c r="AX197" s="13" t="s">
        <v>12</v>
      </c>
      <c r="AY197" s="156" t="s">
        <v>140</v>
      </c>
    </row>
    <row r="198" spans="2:65" s="13" customFormat="1" ht="10">
      <c r="B198" s="155"/>
      <c r="D198" s="145" t="s">
        <v>150</v>
      </c>
      <c r="E198" s="156" t="s">
        <v>1</v>
      </c>
      <c r="F198" s="157" t="s">
        <v>219</v>
      </c>
      <c r="H198" s="158">
        <v>9.75</v>
      </c>
      <c r="I198" s="159"/>
      <c r="L198" s="155"/>
      <c r="M198" s="160"/>
      <c r="T198" s="161"/>
      <c r="AT198" s="156" t="s">
        <v>150</v>
      </c>
      <c r="AU198" s="156" t="s">
        <v>89</v>
      </c>
      <c r="AV198" s="13" t="s">
        <v>89</v>
      </c>
      <c r="AW198" s="13" t="s">
        <v>38</v>
      </c>
      <c r="AX198" s="13" t="s">
        <v>12</v>
      </c>
      <c r="AY198" s="156" t="s">
        <v>140</v>
      </c>
    </row>
    <row r="199" spans="2:65" s="13" customFormat="1" ht="10">
      <c r="B199" s="155"/>
      <c r="D199" s="145" t="s">
        <v>150</v>
      </c>
      <c r="E199" s="156" t="s">
        <v>1</v>
      </c>
      <c r="F199" s="157" t="s">
        <v>220</v>
      </c>
      <c r="H199" s="158">
        <v>8.92</v>
      </c>
      <c r="I199" s="159"/>
      <c r="L199" s="155"/>
      <c r="M199" s="160"/>
      <c r="T199" s="161"/>
      <c r="AT199" s="156" t="s">
        <v>150</v>
      </c>
      <c r="AU199" s="156" t="s">
        <v>89</v>
      </c>
      <c r="AV199" s="13" t="s">
        <v>89</v>
      </c>
      <c r="AW199" s="13" t="s">
        <v>38</v>
      </c>
      <c r="AX199" s="13" t="s">
        <v>12</v>
      </c>
      <c r="AY199" s="156" t="s">
        <v>140</v>
      </c>
    </row>
    <row r="200" spans="2:65" s="13" customFormat="1" ht="10">
      <c r="B200" s="155"/>
      <c r="D200" s="145" t="s">
        <v>150</v>
      </c>
      <c r="E200" s="156" t="s">
        <v>1</v>
      </c>
      <c r="F200" s="157" t="s">
        <v>221</v>
      </c>
      <c r="H200" s="158">
        <v>5</v>
      </c>
      <c r="I200" s="159"/>
      <c r="L200" s="155"/>
      <c r="M200" s="160"/>
      <c r="T200" s="161"/>
      <c r="AT200" s="156" t="s">
        <v>150</v>
      </c>
      <c r="AU200" s="156" t="s">
        <v>89</v>
      </c>
      <c r="AV200" s="13" t="s">
        <v>89</v>
      </c>
      <c r="AW200" s="13" t="s">
        <v>38</v>
      </c>
      <c r="AX200" s="13" t="s">
        <v>12</v>
      </c>
      <c r="AY200" s="156" t="s">
        <v>140</v>
      </c>
    </row>
    <row r="201" spans="2:65" s="13" customFormat="1" ht="10">
      <c r="B201" s="155"/>
      <c r="D201" s="145" t="s">
        <v>150</v>
      </c>
      <c r="E201" s="156" t="s">
        <v>1</v>
      </c>
      <c r="F201" s="157" t="s">
        <v>222</v>
      </c>
      <c r="H201" s="158">
        <v>5.98</v>
      </c>
      <c r="I201" s="159"/>
      <c r="L201" s="155"/>
      <c r="M201" s="160"/>
      <c r="T201" s="161"/>
      <c r="AT201" s="156" t="s">
        <v>150</v>
      </c>
      <c r="AU201" s="156" t="s">
        <v>89</v>
      </c>
      <c r="AV201" s="13" t="s">
        <v>89</v>
      </c>
      <c r="AW201" s="13" t="s">
        <v>38</v>
      </c>
      <c r="AX201" s="13" t="s">
        <v>12</v>
      </c>
      <c r="AY201" s="156" t="s">
        <v>140</v>
      </c>
    </row>
    <row r="202" spans="2:65" s="14" customFormat="1" ht="10">
      <c r="B202" s="162"/>
      <c r="D202" s="145" t="s">
        <v>150</v>
      </c>
      <c r="E202" s="163" t="s">
        <v>1</v>
      </c>
      <c r="F202" s="164" t="s">
        <v>157</v>
      </c>
      <c r="H202" s="165">
        <v>507.14000000000004</v>
      </c>
      <c r="I202" s="166"/>
      <c r="L202" s="162"/>
      <c r="M202" s="167"/>
      <c r="T202" s="168"/>
      <c r="AT202" s="163" t="s">
        <v>150</v>
      </c>
      <c r="AU202" s="163" t="s">
        <v>89</v>
      </c>
      <c r="AV202" s="14" t="s">
        <v>148</v>
      </c>
      <c r="AW202" s="14" t="s">
        <v>38</v>
      </c>
      <c r="AX202" s="14" t="s">
        <v>87</v>
      </c>
      <c r="AY202" s="163" t="s">
        <v>140</v>
      </c>
    </row>
    <row r="203" spans="2:65" s="1" customFormat="1" ht="44.25" customHeight="1">
      <c r="B203" s="32"/>
      <c r="C203" s="132" t="s">
        <v>178</v>
      </c>
      <c r="D203" s="132" t="s">
        <v>143</v>
      </c>
      <c r="E203" s="133" t="s">
        <v>223</v>
      </c>
      <c r="F203" s="134" t="s">
        <v>224</v>
      </c>
      <c r="G203" s="135" t="s">
        <v>146</v>
      </c>
      <c r="H203" s="136">
        <v>3.5150000000000001</v>
      </c>
      <c r="I203" s="137"/>
      <c r="J203" s="138">
        <f>ROUND(I203*H203,2)</f>
        <v>0</v>
      </c>
      <c r="K203" s="134" t="s">
        <v>147</v>
      </c>
      <c r="L203" s="32"/>
      <c r="M203" s="139" t="s">
        <v>1</v>
      </c>
      <c r="N203" s="140" t="s">
        <v>45</v>
      </c>
      <c r="P203" s="141">
        <f>O203*H203</f>
        <v>0</v>
      </c>
      <c r="Q203" s="141">
        <v>0</v>
      </c>
      <c r="R203" s="141">
        <f>Q203*H203</f>
        <v>0</v>
      </c>
      <c r="S203" s="141">
        <v>0</v>
      </c>
      <c r="T203" s="142">
        <f>S203*H203</f>
        <v>0</v>
      </c>
      <c r="AR203" s="143" t="s">
        <v>148</v>
      </c>
      <c r="AT203" s="143" t="s">
        <v>143</v>
      </c>
      <c r="AU203" s="143" t="s">
        <v>89</v>
      </c>
      <c r="AY203" s="17" t="s">
        <v>140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7" t="s">
        <v>87</v>
      </c>
      <c r="BK203" s="144">
        <f>ROUND(I203*H203,2)</f>
        <v>0</v>
      </c>
      <c r="BL203" s="17" t="s">
        <v>148</v>
      </c>
      <c r="BM203" s="143" t="s">
        <v>225</v>
      </c>
    </row>
    <row r="204" spans="2:65" s="1" customFormat="1" ht="27">
      <c r="B204" s="32"/>
      <c r="D204" s="145" t="s">
        <v>149</v>
      </c>
      <c r="F204" s="146" t="s">
        <v>224</v>
      </c>
      <c r="I204" s="147"/>
      <c r="L204" s="32"/>
      <c r="M204" s="148"/>
      <c r="T204" s="56"/>
      <c r="AT204" s="17" t="s">
        <v>149</v>
      </c>
      <c r="AU204" s="17" t="s">
        <v>89</v>
      </c>
    </row>
    <row r="205" spans="2:65" s="12" customFormat="1" ht="10">
      <c r="B205" s="149"/>
      <c r="D205" s="145" t="s">
        <v>150</v>
      </c>
      <c r="E205" s="150" t="s">
        <v>1</v>
      </c>
      <c r="F205" s="151" t="s">
        <v>226</v>
      </c>
      <c r="H205" s="150" t="s">
        <v>1</v>
      </c>
      <c r="I205" s="152"/>
      <c r="L205" s="149"/>
      <c r="M205" s="153"/>
      <c r="T205" s="154"/>
      <c r="AT205" s="150" t="s">
        <v>150</v>
      </c>
      <c r="AU205" s="150" t="s">
        <v>89</v>
      </c>
      <c r="AV205" s="12" t="s">
        <v>87</v>
      </c>
      <c r="AW205" s="12" t="s">
        <v>38</v>
      </c>
      <c r="AX205" s="12" t="s">
        <v>12</v>
      </c>
      <c r="AY205" s="150" t="s">
        <v>140</v>
      </c>
    </row>
    <row r="206" spans="2:65" s="13" customFormat="1" ht="10">
      <c r="B206" s="155"/>
      <c r="D206" s="145" t="s">
        <v>150</v>
      </c>
      <c r="E206" s="156" t="s">
        <v>1</v>
      </c>
      <c r="F206" s="157" t="s">
        <v>227</v>
      </c>
      <c r="H206" s="158">
        <v>3.5150000000000001</v>
      </c>
      <c r="I206" s="159"/>
      <c r="L206" s="155"/>
      <c r="M206" s="160"/>
      <c r="T206" s="161"/>
      <c r="AT206" s="156" t="s">
        <v>150</v>
      </c>
      <c r="AU206" s="156" t="s">
        <v>89</v>
      </c>
      <c r="AV206" s="13" t="s">
        <v>89</v>
      </c>
      <c r="AW206" s="13" t="s">
        <v>38</v>
      </c>
      <c r="AX206" s="13" t="s">
        <v>12</v>
      </c>
      <c r="AY206" s="156" t="s">
        <v>140</v>
      </c>
    </row>
    <row r="207" spans="2:65" s="14" customFormat="1" ht="10">
      <c r="B207" s="162"/>
      <c r="D207" s="145" t="s">
        <v>150</v>
      </c>
      <c r="E207" s="163" t="s">
        <v>1</v>
      </c>
      <c r="F207" s="164" t="s">
        <v>157</v>
      </c>
      <c r="H207" s="165">
        <v>3.5150000000000001</v>
      </c>
      <c r="I207" s="166"/>
      <c r="L207" s="162"/>
      <c r="M207" s="167"/>
      <c r="T207" s="168"/>
      <c r="AT207" s="163" t="s">
        <v>150</v>
      </c>
      <c r="AU207" s="163" t="s">
        <v>89</v>
      </c>
      <c r="AV207" s="14" t="s">
        <v>148</v>
      </c>
      <c r="AW207" s="14" t="s">
        <v>38</v>
      </c>
      <c r="AX207" s="14" t="s">
        <v>87</v>
      </c>
      <c r="AY207" s="163" t="s">
        <v>140</v>
      </c>
    </row>
    <row r="208" spans="2:65" s="1" customFormat="1" ht="55.5" customHeight="1">
      <c r="B208" s="32"/>
      <c r="C208" s="132" t="s">
        <v>228</v>
      </c>
      <c r="D208" s="132" t="s">
        <v>143</v>
      </c>
      <c r="E208" s="133" t="s">
        <v>229</v>
      </c>
      <c r="F208" s="134" t="s">
        <v>230</v>
      </c>
      <c r="G208" s="135" t="s">
        <v>231</v>
      </c>
      <c r="H208" s="136">
        <v>1</v>
      </c>
      <c r="I208" s="137"/>
      <c r="J208" s="138">
        <f>ROUND(I208*H208,2)</f>
        <v>0</v>
      </c>
      <c r="K208" s="134" t="s">
        <v>147</v>
      </c>
      <c r="L208" s="32"/>
      <c r="M208" s="139" t="s">
        <v>1</v>
      </c>
      <c r="N208" s="140" t="s">
        <v>45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148</v>
      </c>
      <c r="AT208" s="143" t="s">
        <v>143</v>
      </c>
      <c r="AU208" s="143" t="s">
        <v>89</v>
      </c>
      <c r="AY208" s="17" t="s">
        <v>140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7" t="s">
        <v>87</v>
      </c>
      <c r="BK208" s="144">
        <f>ROUND(I208*H208,2)</f>
        <v>0</v>
      </c>
      <c r="BL208" s="17" t="s">
        <v>148</v>
      </c>
      <c r="BM208" s="143" t="s">
        <v>232</v>
      </c>
    </row>
    <row r="209" spans="2:65" s="1" customFormat="1" ht="27">
      <c r="B209" s="32"/>
      <c r="D209" s="145" t="s">
        <v>149</v>
      </c>
      <c r="F209" s="146" t="s">
        <v>230</v>
      </c>
      <c r="I209" s="147"/>
      <c r="L209" s="32"/>
      <c r="M209" s="148"/>
      <c r="T209" s="56"/>
      <c r="AT209" s="17" t="s">
        <v>149</v>
      </c>
      <c r="AU209" s="17" t="s">
        <v>89</v>
      </c>
    </row>
    <row r="210" spans="2:65" s="12" customFormat="1" ht="10">
      <c r="B210" s="149"/>
      <c r="D210" s="145" t="s">
        <v>150</v>
      </c>
      <c r="E210" s="150" t="s">
        <v>1</v>
      </c>
      <c r="F210" s="151" t="s">
        <v>233</v>
      </c>
      <c r="H210" s="150" t="s">
        <v>1</v>
      </c>
      <c r="I210" s="152"/>
      <c r="L210" s="149"/>
      <c r="M210" s="153"/>
      <c r="T210" s="154"/>
      <c r="AT210" s="150" t="s">
        <v>150</v>
      </c>
      <c r="AU210" s="150" t="s">
        <v>89</v>
      </c>
      <c r="AV210" s="12" t="s">
        <v>87</v>
      </c>
      <c r="AW210" s="12" t="s">
        <v>38</v>
      </c>
      <c r="AX210" s="12" t="s">
        <v>12</v>
      </c>
      <c r="AY210" s="150" t="s">
        <v>140</v>
      </c>
    </row>
    <row r="211" spans="2:65" s="13" customFormat="1" ht="10">
      <c r="B211" s="155"/>
      <c r="D211" s="145" t="s">
        <v>150</v>
      </c>
      <c r="E211" s="156" t="s">
        <v>1</v>
      </c>
      <c r="F211" s="157" t="s">
        <v>87</v>
      </c>
      <c r="H211" s="158">
        <v>1</v>
      </c>
      <c r="I211" s="159"/>
      <c r="L211" s="155"/>
      <c r="M211" s="160"/>
      <c r="T211" s="161"/>
      <c r="AT211" s="156" t="s">
        <v>150</v>
      </c>
      <c r="AU211" s="156" t="s">
        <v>89</v>
      </c>
      <c r="AV211" s="13" t="s">
        <v>89</v>
      </c>
      <c r="AW211" s="13" t="s">
        <v>38</v>
      </c>
      <c r="AX211" s="13" t="s">
        <v>12</v>
      </c>
      <c r="AY211" s="156" t="s">
        <v>140</v>
      </c>
    </row>
    <row r="212" spans="2:65" s="14" customFormat="1" ht="10">
      <c r="B212" s="162"/>
      <c r="D212" s="145" t="s">
        <v>150</v>
      </c>
      <c r="E212" s="163" t="s">
        <v>1</v>
      </c>
      <c r="F212" s="164" t="s">
        <v>157</v>
      </c>
      <c r="H212" s="165">
        <v>1</v>
      </c>
      <c r="I212" s="166"/>
      <c r="L212" s="162"/>
      <c r="M212" s="167"/>
      <c r="T212" s="168"/>
      <c r="AT212" s="163" t="s">
        <v>150</v>
      </c>
      <c r="AU212" s="163" t="s">
        <v>89</v>
      </c>
      <c r="AV212" s="14" t="s">
        <v>148</v>
      </c>
      <c r="AW212" s="14" t="s">
        <v>38</v>
      </c>
      <c r="AX212" s="14" t="s">
        <v>87</v>
      </c>
      <c r="AY212" s="163" t="s">
        <v>140</v>
      </c>
    </row>
    <row r="213" spans="2:65" s="1" customFormat="1" ht="55.5" customHeight="1">
      <c r="B213" s="32"/>
      <c r="C213" s="132" t="s">
        <v>8</v>
      </c>
      <c r="D213" s="132" t="s">
        <v>143</v>
      </c>
      <c r="E213" s="133" t="s">
        <v>234</v>
      </c>
      <c r="F213" s="134" t="s">
        <v>235</v>
      </c>
      <c r="G213" s="135" t="s">
        <v>146</v>
      </c>
      <c r="H213" s="136">
        <v>1</v>
      </c>
      <c r="I213" s="137"/>
      <c r="J213" s="138">
        <f>ROUND(I213*H213,2)</f>
        <v>0</v>
      </c>
      <c r="K213" s="134" t="s">
        <v>147</v>
      </c>
      <c r="L213" s="32"/>
      <c r="M213" s="139" t="s">
        <v>1</v>
      </c>
      <c r="N213" s="140" t="s">
        <v>45</v>
      </c>
      <c r="P213" s="141">
        <f>O213*H213</f>
        <v>0</v>
      </c>
      <c r="Q213" s="141">
        <v>0</v>
      </c>
      <c r="R213" s="141">
        <f>Q213*H213</f>
        <v>0</v>
      </c>
      <c r="S213" s="141">
        <v>0</v>
      </c>
      <c r="T213" s="142">
        <f>S213*H213</f>
        <v>0</v>
      </c>
      <c r="AR213" s="143" t="s">
        <v>148</v>
      </c>
      <c r="AT213" s="143" t="s">
        <v>143</v>
      </c>
      <c r="AU213" s="143" t="s">
        <v>89</v>
      </c>
      <c r="AY213" s="17" t="s">
        <v>140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7" t="s">
        <v>87</v>
      </c>
      <c r="BK213" s="144">
        <f>ROUND(I213*H213,2)</f>
        <v>0</v>
      </c>
      <c r="BL213" s="17" t="s">
        <v>148</v>
      </c>
      <c r="BM213" s="143" t="s">
        <v>236</v>
      </c>
    </row>
    <row r="214" spans="2:65" s="1" customFormat="1" ht="27">
      <c r="B214" s="32"/>
      <c r="D214" s="145" t="s">
        <v>149</v>
      </c>
      <c r="F214" s="146" t="s">
        <v>235</v>
      </c>
      <c r="I214" s="147"/>
      <c r="L214" s="32"/>
      <c r="M214" s="148"/>
      <c r="T214" s="56"/>
      <c r="AT214" s="17" t="s">
        <v>149</v>
      </c>
      <c r="AU214" s="17" t="s">
        <v>89</v>
      </c>
    </row>
    <row r="215" spans="2:65" s="12" customFormat="1" ht="10">
      <c r="B215" s="149"/>
      <c r="D215" s="145" t="s">
        <v>150</v>
      </c>
      <c r="E215" s="150" t="s">
        <v>1</v>
      </c>
      <c r="F215" s="151" t="s">
        <v>237</v>
      </c>
      <c r="H215" s="150" t="s">
        <v>1</v>
      </c>
      <c r="I215" s="152"/>
      <c r="L215" s="149"/>
      <c r="M215" s="153"/>
      <c r="T215" s="154"/>
      <c r="AT215" s="150" t="s">
        <v>150</v>
      </c>
      <c r="AU215" s="150" t="s">
        <v>89</v>
      </c>
      <c r="AV215" s="12" t="s">
        <v>87</v>
      </c>
      <c r="AW215" s="12" t="s">
        <v>38</v>
      </c>
      <c r="AX215" s="12" t="s">
        <v>12</v>
      </c>
      <c r="AY215" s="150" t="s">
        <v>140</v>
      </c>
    </row>
    <row r="216" spans="2:65" s="13" customFormat="1" ht="10">
      <c r="B216" s="155"/>
      <c r="D216" s="145" t="s">
        <v>150</v>
      </c>
      <c r="E216" s="156" t="s">
        <v>1</v>
      </c>
      <c r="F216" s="157" t="s">
        <v>87</v>
      </c>
      <c r="H216" s="158">
        <v>1</v>
      </c>
      <c r="I216" s="159"/>
      <c r="L216" s="155"/>
      <c r="M216" s="160"/>
      <c r="T216" s="161"/>
      <c r="AT216" s="156" t="s">
        <v>150</v>
      </c>
      <c r="AU216" s="156" t="s">
        <v>89</v>
      </c>
      <c r="AV216" s="13" t="s">
        <v>89</v>
      </c>
      <c r="AW216" s="13" t="s">
        <v>38</v>
      </c>
      <c r="AX216" s="13" t="s">
        <v>12</v>
      </c>
      <c r="AY216" s="156" t="s">
        <v>140</v>
      </c>
    </row>
    <row r="217" spans="2:65" s="14" customFormat="1" ht="10">
      <c r="B217" s="162"/>
      <c r="D217" s="145" t="s">
        <v>150</v>
      </c>
      <c r="E217" s="163" t="s">
        <v>1</v>
      </c>
      <c r="F217" s="164" t="s">
        <v>157</v>
      </c>
      <c r="H217" s="165">
        <v>1</v>
      </c>
      <c r="I217" s="166"/>
      <c r="L217" s="162"/>
      <c r="M217" s="167"/>
      <c r="T217" s="168"/>
      <c r="AT217" s="163" t="s">
        <v>150</v>
      </c>
      <c r="AU217" s="163" t="s">
        <v>89</v>
      </c>
      <c r="AV217" s="14" t="s">
        <v>148</v>
      </c>
      <c r="AW217" s="14" t="s">
        <v>38</v>
      </c>
      <c r="AX217" s="14" t="s">
        <v>87</v>
      </c>
      <c r="AY217" s="163" t="s">
        <v>140</v>
      </c>
    </row>
    <row r="218" spans="2:65" s="1" customFormat="1" ht="55.5" customHeight="1">
      <c r="B218" s="32"/>
      <c r="C218" s="132" t="s">
        <v>238</v>
      </c>
      <c r="D218" s="132" t="s">
        <v>143</v>
      </c>
      <c r="E218" s="133" t="s">
        <v>239</v>
      </c>
      <c r="F218" s="134" t="s">
        <v>240</v>
      </c>
      <c r="G218" s="135" t="s">
        <v>146</v>
      </c>
      <c r="H218" s="136">
        <v>1.6</v>
      </c>
      <c r="I218" s="137"/>
      <c r="J218" s="138">
        <f>ROUND(I218*H218,2)</f>
        <v>0</v>
      </c>
      <c r="K218" s="134" t="s">
        <v>147</v>
      </c>
      <c r="L218" s="32"/>
      <c r="M218" s="139" t="s">
        <v>1</v>
      </c>
      <c r="N218" s="140" t="s">
        <v>45</v>
      </c>
      <c r="P218" s="141">
        <f>O218*H218</f>
        <v>0</v>
      </c>
      <c r="Q218" s="141">
        <v>0</v>
      </c>
      <c r="R218" s="141">
        <f>Q218*H218</f>
        <v>0</v>
      </c>
      <c r="S218" s="141">
        <v>0</v>
      </c>
      <c r="T218" s="142">
        <f>S218*H218</f>
        <v>0</v>
      </c>
      <c r="AR218" s="143" t="s">
        <v>148</v>
      </c>
      <c r="AT218" s="143" t="s">
        <v>143</v>
      </c>
      <c r="AU218" s="143" t="s">
        <v>89</v>
      </c>
      <c r="AY218" s="17" t="s">
        <v>140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7" t="s">
        <v>87</v>
      </c>
      <c r="BK218" s="144">
        <f>ROUND(I218*H218,2)</f>
        <v>0</v>
      </c>
      <c r="BL218" s="17" t="s">
        <v>148</v>
      </c>
      <c r="BM218" s="143" t="s">
        <v>241</v>
      </c>
    </row>
    <row r="219" spans="2:65" s="1" customFormat="1" ht="27">
      <c r="B219" s="32"/>
      <c r="D219" s="145" t="s">
        <v>149</v>
      </c>
      <c r="F219" s="146" t="s">
        <v>240</v>
      </c>
      <c r="I219" s="147"/>
      <c r="L219" s="32"/>
      <c r="M219" s="148"/>
      <c r="T219" s="56"/>
      <c r="AT219" s="17" t="s">
        <v>149</v>
      </c>
      <c r="AU219" s="17" t="s">
        <v>89</v>
      </c>
    </row>
    <row r="220" spans="2:65" s="12" customFormat="1" ht="10">
      <c r="B220" s="149"/>
      <c r="D220" s="145" t="s">
        <v>150</v>
      </c>
      <c r="E220" s="150" t="s">
        <v>1</v>
      </c>
      <c r="F220" s="151" t="s">
        <v>242</v>
      </c>
      <c r="H220" s="150" t="s">
        <v>1</v>
      </c>
      <c r="I220" s="152"/>
      <c r="L220" s="149"/>
      <c r="M220" s="153"/>
      <c r="T220" s="154"/>
      <c r="AT220" s="150" t="s">
        <v>150</v>
      </c>
      <c r="AU220" s="150" t="s">
        <v>89</v>
      </c>
      <c r="AV220" s="12" t="s">
        <v>87</v>
      </c>
      <c r="AW220" s="12" t="s">
        <v>38</v>
      </c>
      <c r="AX220" s="12" t="s">
        <v>12</v>
      </c>
      <c r="AY220" s="150" t="s">
        <v>140</v>
      </c>
    </row>
    <row r="221" spans="2:65" s="13" customFormat="1" ht="10">
      <c r="B221" s="155"/>
      <c r="D221" s="145" t="s">
        <v>150</v>
      </c>
      <c r="E221" s="156" t="s">
        <v>1</v>
      </c>
      <c r="F221" s="157" t="s">
        <v>243</v>
      </c>
      <c r="H221" s="158">
        <v>1.6</v>
      </c>
      <c r="I221" s="159"/>
      <c r="L221" s="155"/>
      <c r="M221" s="160"/>
      <c r="T221" s="161"/>
      <c r="AT221" s="156" t="s">
        <v>150</v>
      </c>
      <c r="AU221" s="156" t="s">
        <v>89</v>
      </c>
      <c r="AV221" s="13" t="s">
        <v>89</v>
      </c>
      <c r="AW221" s="13" t="s">
        <v>38</v>
      </c>
      <c r="AX221" s="13" t="s">
        <v>12</v>
      </c>
      <c r="AY221" s="156" t="s">
        <v>140</v>
      </c>
    </row>
    <row r="222" spans="2:65" s="14" customFormat="1" ht="10">
      <c r="B222" s="162"/>
      <c r="D222" s="145" t="s">
        <v>150</v>
      </c>
      <c r="E222" s="163" t="s">
        <v>1</v>
      </c>
      <c r="F222" s="164" t="s">
        <v>157</v>
      </c>
      <c r="H222" s="165">
        <v>1.6</v>
      </c>
      <c r="I222" s="166"/>
      <c r="L222" s="162"/>
      <c r="M222" s="167"/>
      <c r="T222" s="168"/>
      <c r="AT222" s="163" t="s">
        <v>150</v>
      </c>
      <c r="AU222" s="163" t="s">
        <v>89</v>
      </c>
      <c r="AV222" s="14" t="s">
        <v>148</v>
      </c>
      <c r="AW222" s="14" t="s">
        <v>38</v>
      </c>
      <c r="AX222" s="14" t="s">
        <v>87</v>
      </c>
      <c r="AY222" s="163" t="s">
        <v>140</v>
      </c>
    </row>
    <row r="223" spans="2:65" s="1" customFormat="1" ht="55.5" customHeight="1">
      <c r="B223" s="32"/>
      <c r="C223" s="132" t="s">
        <v>189</v>
      </c>
      <c r="D223" s="132" t="s">
        <v>143</v>
      </c>
      <c r="E223" s="133" t="s">
        <v>244</v>
      </c>
      <c r="F223" s="134" t="s">
        <v>245</v>
      </c>
      <c r="G223" s="135" t="s">
        <v>185</v>
      </c>
      <c r="H223" s="136">
        <v>0.84799999999999998</v>
      </c>
      <c r="I223" s="137"/>
      <c r="J223" s="138">
        <f>ROUND(I223*H223,2)</f>
        <v>0</v>
      </c>
      <c r="K223" s="134" t="s">
        <v>147</v>
      </c>
      <c r="L223" s="32"/>
      <c r="M223" s="139" t="s">
        <v>1</v>
      </c>
      <c r="N223" s="140" t="s">
        <v>45</v>
      </c>
      <c r="P223" s="141">
        <f>O223*H223</f>
        <v>0</v>
      </c>
      <c r="Q223" s="141">
        <v>0</v>
      </c>
      <c r="R223" s="141">
        <f>Q223*H223</f>
        <v>0</v>
      </c>
      <c r="S223" s="141">
        <v>0</v>
      </c>
      <c r="T223" s="142">
        <f>S223*H223</f>
        <v>0</v>
      </c>
      <c r="AR223" s="143" t="s">
        <v>148</v>
      </c>
      <c r="AT223" s="143" t="s">
        <v>143</v>
      </c>
      <c r="AU223" s="143" t="s">
        <v>89</v>
      </c>
      <c r="AY223" s="17" t="s">
        <v>140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7" t="s">
        <v>87</v>
      </c>
      <c r="BK223" s="144">
        <f>ROUND(I223*H223,2)</f>
        <v>0</v>
      </c>
      <c r="BL223" s="17" t="s">
        <v>148</v>
      </c>
      <c r="BM223" s="143" t="s">
        <v>246</v>
      </c>
    </row>
    <row r="224" spans="2:65" s="1" customFormat="1" ht="27">
      <c r="B224" s="32"/>
      <c r="D224" s="145" t="s">
        <v>149</v>
      </c>
      <c r="F224" s="146" t="s">
        <v>245</v>
      </c>
      <c r="I224" s="147"/>
      <c r="L224" s="32"/>
      <c r="M224" s="148"/>
      <c r="T224" s="56"/>
      <c r="AT224" s="17" t="s">
        <v>149</v>
      </c>
      <c r="AU224" s="17" t="s">
        <v>89</v>
      </c>
    </row>
    <row r="225" spans="2:65" s="12" customFormat="1" ht="10">
      <c r="B225" s="149"/>
      <c r="D225" s="145" t="s">
        <v>150</v>
      </c>
      <c r="E225" s="150" t="s">
        <v>1</v>
      </c>
      <c r="F225" s="151" t="s">
        <v>247</v>
      </c>
      <c r="H225" s="150" t="s">
        <v>1</v>
      </c>
      <c r="I225" s="152"/>
      <c r="L225" s="149"/>
      <c r="M225" s="153"/>
      <c r="T225" s="154"/>
      <c r="AT225" s="150" t="s">
        <v>150</v>
      </c>
      <c r="AU225" s="150" t="s">
        <v>89</v>
      </c>
      <c r="AV225" s="12" t="s">
        <v>87</v>
      </c>
      <c r="AW225" s="12" t="s">
        <v>38</v>
      </c>
      <c r="AX225" s="12" t="s">
        <v>12</v>
      </c>
      <c r="AY225" s="150" t="s">
        <v>140</v>
      </c>
    </row>
    <row r="226" spans="2:65" s="13" customFormat="1" ht="10">
      <c r="B226" s="155"/>
      <c r="D226" s="145" t="s">
        <v>150</v>
      </c>
      <c r="E226" s="156" t="s">
        <v>1</v>
      </c>
      <c r="F226" s="157" t="s">
        <v>248</v>
      </c>
      <c r="H226" s="158">
        <v>0.84799999999999998</v>
      </c>
      <c r="I226" s="159"/>
      <c r="L226" s="155"/>
      <c r="M226" s="160"/>
      <c r="T226" s="161"/>
      <c r="AT226" s="156" t="s">
        <v>150</v>
      </c>
      <c r="AU226" s="156" t="s">
        <v>89</v>
      </c>
      <c r="AV226" s="13" t="s">
        <v>89</v>
      </c>
      <c r="AW226" s="13" t="s">
        <v>38</v>
      </c>
      <c r="AX226" s="13" t="s">
        <v>12</v>
      </c>
      <c r="AY226" s="156" t="s">
        <v>140</v>
      </c>
    </row>
    <row r="227" spans="2:65" s="14" customFormat="1" ht="10">
      <c r="B227" s="162"/>
      <c r="D227" s="145" t="s">
        <v>150</v>
      </c>
      <c r="E227" s="163" t="s">
        <v>1</v>
      </c>
      <c r="F227" s="164" t="s">
        <v>157</v>
      </c>
      <c r="H227" s="165">
        <v>0.84799999999999998</v>
      </c>
      <c r="I227" s="166"/>
      <c r="L227" s="162"/>
      <c r="M227" s="167"/>
      <c r="T227" s="168"/>
      <c r="AT227" s="163" t="s">
        <v>150</v>
      </c>
      <c r="AU227" s="163" t="s">
        <v>89</v>
      </c>
      <c r="AV227" s="14" t="s">
        <v>148</v>
      </c>
      <c r="AW227" s="14" t="s">
        <v>38</v>
      </c>
      <c r="AX227" s="14" t="s">
        <v>87</v>
      </c>
      <c r="AY227" s="163" t="s">
        <v>140</v>
      </c>
    </row>
    <row r="228" spans="2:65" s="1" customFormat="1" ht="37.75" customHeight="1">
      <c r="B228" s="32"/>
      <c r="C228" s="132" t="s">
        <v>249</v>
      </c>
      <c r="D228" s="132" t="s">
        <v>143</v>
      </c>
      <c r="E228" s="133" t="s">
        <v>250</v>
      </c>
      <c r="F228" s="134" t="s">
        <v>251</v>
      </c>
      <c r="G228" s="135" t="s">
        <v>231</v>
      </c>
      <c r="H228" s="136">
        <v>4</v>
      </c>
      <c r="I228" s="137"/>
      <c r="J228" s="138">
        <f>ROUND(I228*H228,2)</f>
        <v>0</v>
      </c>
      <c r="K228" s="134" t="s">
        <v>147</v>
      </c>
      <c r="L228" s="32"/>
      <c r="M228" s="139" t="s">
        <v>1</v>
      </c>
      <c r="N228" s="140" t="s">
        <v>45</v>
      </c>
      <c r="P228" s="141">
        <f>O228*H228</f>
        <v>0</v>
      </c>
      <c r="Q228" s="141">
        <v>0</v>
      </c>
      <c r="R228" s="141">
        <f>Q228*H228</f>
        <v>0</v>
      </c>
      <c r="S228" s="141">
        <v>0</v>
      </c>
      <c r="T228" s="142">
        <f>S228*H228</f>
        <v>0</v>
      </c>
      <c r="AR228" s="143" t="s">
        <v>148</v>
      </c>
      <c r="AT228" s="143" t="s">
        <v>143</v>
      </c>
      <c r="AU228" s="143" t="s">
        <v>89</v>
      </c>
      <c r="AY228" s="17" t="s">
        <v>140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7" t="s">
        <v>87</v>
      </c>
      <c r="BK228" s="144">
        <f>ROUND(I228*H228,2)</f>
        <v>0</v>
      </c>
      <c r="BL228" s="17" t="s">
        <v>148</v>
      </c>
      <c r="BM228" s="143" t="s">
        <v>252</v>
      </c>
    </row>
    <row r="229" spans="2:65" s="1" customFormat="1" ht="18">
      <c r="B229" s="32"/>
      <c r="D229" s="145" t="s">
        <v>149</v>
      </c>
      <c r="F229" s="146" t="s">
        <v>251</v>
      </c>
      <c r="I229" s="147"/>
      <c r="L229" s="32"/>
      <c r="M229" s="148"/>
      <c r="T229" s="56"/>
      <c r="AT229" s="17" t="s">
        <v>149</v>
      </c>
      <c r="AU229" s="17" t="s">
        <v>89</v>
      </c>
    </row>
    <row r="230" spans="2:65" s="13" customFormat="1" ht="10">
      <c r="B230" s="155"/>
      <c r="D230" s="145" t="s">
        <v>150</v>
      </c>
      <c r="E230" s="156" t="s">
        <v>1</v>
      </c>
      <c r="F230" s="157" t="s">
        <v>148</v>
      </c>
      <c r="H230" s="158">
        <v>4</v>
      </c>
      <c r="I230" s="159"/>
      <c r="L230" s="155"/>
      <c r="M230" s="160"/>
      <c r="T230" s="161"/>
      <c r="AT230" s="156" t="s">
        <v>150</v>
      </c>
      <c r="AU230" s="156" t="s">
        <v>89</v>
      </c>
      <c r="AV230" s="13" t="s">
        <v>89</v>
      </c>
      <c r="AW230" s="13" t="s">
        <v>38</v>
      </c>
      <c r="AX230" s="13" t="s">
        <v>12</v>
      </c>
      <c r="AY230" s="156" t="s">
        <v>140</v>
      </c>
    </row>
    <row r="231" spans="2:65" s="14" customFormat="1" ht="10">
      <c r="B231" s="162"/>
      <c r="D231" s="145" t="s">
        <v>150</v>
      </c>
      <c r="E231" s="163" t="s">
        <v>1</v>
      </c>
      <c r="F231" s="164" t="s">
        <v>157</v>
      </c>
      <c r="H231" s="165">
        <v>4</v>
      </c>
      <c r="I231" s="166"/>
      <c r="L231" s="162"/>
      <c r="M231" s="167"/>
      <c r="T231" s="168"/>
      <c r="AT231" s="163" t="s">
        <v>150</v>
      </c>
      <c r="AU231" s="163" t="s">
        <v>89</v>
      </c>
      <c r="AV231" s="14" t="s">
        <v>148</v>
      </c>
      <c r="AW231" s="14" t="s">
        <v>38</v>
      </c>
      <c r="AX231" s="14" t="s">
        <v>87</v>
      </c>
      <c r="AY231" s="163" t="s">
        <v>140</v>
      </c>
    </row>
    <row r="232" spans="2:65" s="1" customFormat="1" ht="37.75" customHeight="1">
      <c r="B232" s="32"/>
      <c r="C232" s="132" t="s">
        <v>194</v>
      </c>
      <c r="D232" s="132" t="s">
        <v>143</v>
      </c>
      <c r="E232" s="133" t="s">
        <v>253</v>
      </c>
      <c r="F232" s="134" t="s">
        <v>254</v>
      </c>
      <c r="G232" s="135" t="s">
        <v>255</v>
      </c>
      <c r="H232" s="136">
        <v>40.5</v>
      </c>
      <c r="I232" s="137"/>
      <c r="J232" s="138">
        <f>ROUND(I232*H232,2)</f>
        <v>0</v>
      </c>
      <c r="K232" s="134" t="s">
        <v>147</v>
      </c>
      <c r="L232" s="32"/>
      <c r="M232" s="139" t="s">
        <v>1</v>
      </c>
      <c r="N232" s="140" t="s">
        <v>45</v>
      </c>
      <c r="P232" s="141">
        <f>O232*H232</f>
        <v>0</v>
      </c>
      <c r="Q232" s="141">
        <v>0</v>
      </c>
      <c r="R232" s="141">
        <f>Q232*H232</f>
        <v>0</v>
      </c>
      <c r="S232" s="141">
        <v>0</v>
      </c>
      <c r="T232" s="142">
        <f>S232*H232</f>
        <v>0</v>
      </c>
      <c r="AR232" s="143" t="s">
        <v>148</v>
      </c>
      <c r="AT232" s="143" t="s">
        <v>143</v>
      </c>
      <c r="AU232" s="143" t="s">
        <v>89</v>
      </c>
      <c r="AY232" s="17" t="s">
        <v>140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7" t="s">
        <v>87</v>
      </c>
      <c r="BK232" s="144">
        <f>ROUND(I232*H232,2)</f>
        <v>0</v>
      </c>
      <c r="BL232" s="17" t="s">
        <v>148</v>
      </c>
      <c r="BM232" s="143" t="s">
        <v>256</v>
      </c>
    </row>
    <row r="233" spans="2:65" s="1" customFormat="1" ht="18">
      <c r="B233" s="32"/>
      <c r="D233" s="145" t="s">
        <v>149</v>
      </c>
      <c r="F233" s="146" t="s">
        <v>254</v>
      </c>
      <c r="I233" s="147"/>
      <c r="L233" s="32"/>
      <c r="M233" s="148"/>
      <c r="T233" s="56"/>
      <c r="AT233" s="17" t="s">
        <v>149</v>
      </c>
      <c r="AU233" s="17" t="s">
        <v>89</v>
      </c>
    </row>
    <row r="234" spans="2:65" s="12" customFormat="1" ht="10">
      <c r="B234" s="149"/>
      <c r="D234" s="145" t="s">
        <v>150</v>
      </c>
      <c r="E234" s="150" t="s">
        <v>1</v>
      </c>
      <c r="F234" s="151" t="s">
        <v>257</v>
      </c>
      <c r="H234" s="150" t="s">
        <v>1</v>
      </c>
      <c r="I234" s="152"/>
      <c r="L234" s="149"/>
      <c r="M234" s="153"/>
      <c r="T234" s="154"/>
      <c r="AT234" s="150" t="s">
        <v>150</v>
      </c>
      <c r="AU234" s="150" t="s">
        <v>89</v>
      </c>
      <c r="AV234" s="12" t="s">
        <v>87</v>
      </c>
      <c r="AW234" s="12" t="s">
        <v>38</v>
      </c>
      <c r="AX234" s="12" t="s">
        <v>12</v>
      </c>
      <c r="AY234" s="150" t="s">
        <v>140</v>
      </c>
    </row>
    <row r="235" spans="2:65" s="13" customFormat="1" ht="10">
      <c r="B235" s="155"/>
      <c r="D235" s="145" t="s">
        <v>150</v>
      </c>
      <c r="E235" s="156" t="s">
        <v>1</v>
      </c>
      <c r="F235" s="157" t="s">
        <v>258</v>
      </c>
      <c r="H235" s="158">
        <v>40.5</v>
      </c>
      <c r="I235" s="159"/>
      <c r="L235" s="155"/>
      <c r="M235" s="160"/>
      <c r="T235" s="161"/>
      <c r="AT235" s="156" t="s">
        <v>150</v>
      </c>
      <c r="AU235" s="156" t="s">
        <v>89</v>
      </c>
      <c r="AV235" s="13" t="s">
        <v>89</v>
      </c>
      <c r="AW235" s="13" t="s">
        <v>38</v>
      </c>
      <c r="AX235" s="13" t="s">
        <v>12</v>
      </c>
      <c r="AY235" s="156" t="s">
        <v>140</v>
      </c>
    </row>
    <row r="236" spans="2:65" s="14" customFormat="1" ht="10">
      <c r="B236" s="162"/>
      <c r="D236" s="145" t="s">
        <v>150</v>
      </c>
      <c r="E236" s="163" t="s">
        <v>1</v>
      </c>
      <c r="F236" s="164" t="s">
        <v>157</v>
      </c>
      <c r="H236" s="165">
        <v>40.5</v>
      </c>
      <c r="I236" s="166"/>
      <c r="L236" s="162"/>
      <c r="M236" s="167"/>
      <c r="T236" s="168"/>
      <c r="AT236" s="163" t="s">
        <v>150</v>
      </c>
      <c r="AU236" s="163" t="s">
        <v>89</v>
      </c>
      <c r="AV236" s="14" t="s">
        <v>148</v>
      </c>
      <c r="AW236" s="14" t="s">
        <v>38</v>
      </c>
      <c r="AX236" s="14" t="s">
        <v>87</v>
      </c>
      <c r="AY236" s="163" t="s">
        <v>140</v>
      </c>
    </row>
    <row r="237" spans="2:65" s="1" customFormat="1" ht="49" customHeight="1">
      <c r="B237" s="32"/>
      <c r="C237" s="132" t="s">
        <v>259</v>
      </c>
      <c r="D237" s="132" t="s">
        <v>143</v>
      </c>
      <c r="E237" s="133" t="s">
        <v>260</v>
      </c>
      <c r="F237" s="134" t="s">
        <v>261</v>
      </c>
      <c r="G237" s="135" t="s">
        <v>255</v>
      </c>
      <c r="H237" s="136">
        <v>4</v>
      </c>
      <c r="I237" s="137"/>
      <c r="J237" s="138">
        <f>ROUND(I237*H237,2)</f>
        <v>0</v>
      </c>
      <c r="K237" s="134" t="s">
        <v>147</v>
      </c>
      <c r="L237" s="32"/>
      <c r="M237" s="139" t="s">
        <v>1</v>
      </c>
      <c r="N237" s="140" t="s">
        <v>45</v>
      </c>
      <c r="P237" s="141">
        <f>O237*H237</f>
        <v>0</v>
      </c>
      <c r="Q237" s="141">
        <v>0</v>
      </c>
      <c r="R237" s="141">
        <f>Q237*H237</f>
        <v>0</v>
      </c>
      <c r="S237" s="141">
        <v>0</v>
      </c>
      <c r="T237" s="142">
        <f>S237*H237</f>
        <v>0</v>
      </c>
      <c r="AR237" s="143" t="s">
        <v>148</v>
      </c>
      <c r="AT237" s="143" t="s">
        <v>143</v>
      </c>
      <c r="AU237" s="143" t="s">
        <v>89</v>
      </c>
      <c r="AY237" s="17" t="s">
        <v>140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7" t="s">
        <v>87</v>
      </c>
      <c r="BK237" s="144">
        <f>ROUND(I237*H237,2)</f>
        <v>0</v>
      </c>
      <c r="BL237" s="17" t="s">
        <v>148</v>
      </c>
      <c r="BM237" s="143" t="s">
        <v>262</v>
      </c>
    </row>
    <row r="238" spans="2:65" s="1" customFormat="1" ht="27">
      <c r="B238" s="32"/>
      <c r="D238" s="145" t="s">
        <v>149</v>
      </c>
      <c r="F238" s="146" t="s">
        <v>261</v>
      </c>
      <c r="I238" s="147"/>
      <c r="L238" s="32"/>
      <c r="M238" s="148"/>
      <c r="T238" s="56"/>
      <c r="AT238" s="17" t="s">
        <v>149</v>
      </c>
      <c r="AU238" s="17" t="s">
        <v>89</v>
      </c>
    </row>
    <row r="239" spans="2:65" s="12" customFormat="1" ht="10">
      <c r="B239" s="149"/>
      <c r="D239" s="145" t="s">
        <v>150</v>
      </c>
      <c r="E239" s="150" t="s">
        <v>1</v>
      </c>
      <c r="F239" s="151" t="s">
        <v>263</v>
      </c>
      <c r="H239" s="150" t="s">
        <v>1</v>
      </c>
      <c r="I239" s="152"/>
      <c r="L239" s="149"/>
      <c r="M239" s="153"/>
      <c r="T239" s="154"/>
      <c r="AT239" s="150" t="s">
        <v>150</v>
      </c>
      <c r="AU239" s="150" t="s">
        <v>89</v>
      </c>
      <c r="AV239" s="12" t="s">
        <v>87</v>
      </c>
      <c r="AW239" s="12" t="s">
        <v>38</v>
      </c>
      <c r="AX239" s="12" t="s">
        <v>12</v>
      </c>
      <c r="AY239" s="150" t="s">
        <v>140</v>
      </c>
    </row>
    <row r="240" spans="2:65" s="13" customFormat="1" ht="10">
      <c r="B240" s="155"/>
      <c r="D240" s="145" t="s">
        <v>150</v>
      </c>
      <c r="E240" s="156" t="s">
        <v>1</v>
      </c>
      <c r="F240" s="157" t="s">
        <v>264</v>
      </c>
      <c r="H240" s="158">
        <v>2</v>
      </c>
      <c r="I240" s="159"/>
      <c r="L240" s="155"/>
      <c r="M240" s="160"/>
      <c r="T240" s="161"/>
      <c r="AT240" s="156" t="s">
        <v>150</v>
      </c>
      <c r="AU240" s="156" t="s">
        <v>89</v>
      </c>
      <c r="AV240" s="13" t="s">
        <v>89</v>
      </c>
      <c r="AW240" s="13" t="s">
        <v>38</v>
      </c>
      <c r="AX240" s="13" t="s">
        <v>12</v>
      </c>
      <c r="AY240" s="156" t="s">
        <v>140</v>
      </c>
    </row>
    <row r="241" spans="2:65" s="12" customFormat="1" ht="10">
      <c r="B241" s="149"/>
      <c r="D241" s="145" t="s">
        <v>150</v>
      </c>
      <c r="E241" s="150" t="s">
        <v>1</v>
      </c>
      <c r="F241" s="151" t="s">
        <v>265</v>
      </c>
      <c r="H241" s="150" t="s">
        <v>1</v>
      </c>
      <c r="I241" s="152"/>
      <c r="L241" s="149"/>
      <c r="M241" s="153"/>
      <c r="T241" s="154"/>
      <c r="AT241" s="150" t="s">
        <v>150</v>
      </c>
      <c r="AU241" s="150" t="s">
        <v>89</v>
      </c>
      <c r="AV241" s="12" t="s">
        <v>87</v>
      </c>
      <c r="AW241" s="12" t="s">
        <v>38</v>
      </c>
      <c r="AX241" s="12" t="s">
        <v>12</v>
      </c>
      <c r="AY241" s="150" t="s">
        <v>140</v>
      </c>
    </row>
    <row r="242" spans="2:65" s="13" customFormat="1" ht="10">
      <c r="B242" s="155"/>
      <c r="D242" s="145" t="s">
        <v>150</v>
      </c>
      <c r="E242" s="156" t="s">
        <v>1</v>
      </c>
      <c r="F242" s="157" t="s">
        <v>264</v>
      </c>
      <c r="H242" s="158">
        <v>2</v>
      </c>
      <c r="I242" s="159"/>
      <c r="L242" s="155"/>
      <c r="M242" s="160"/>
      <c r="T242" s="161"/>
      <c r="AT242" s="156" t="s">
        <v>150</v>
      </c>
      <c r="AU242" s="156" t="s">
        <v>89</v>
      </c>
      <c r="AV242" s="13" t="s">
        <v>89</v>
      </c>
      <c r="AW242" s="13" t="s">
        <v>38</v>
      </c>
      <c r="AX242" s="13" t="s">
        <v>12</v>
      </c>
      <c r="AY242" s="156" t="s">
        <v>140</v>
      </c>
    </row>
    <row r="243" spans="2:65" s="14" customFormat="1" ht="10">
      <c r="B243" s="162"/>
      <c r="D243" s="145" t="s">
        <v>150</v>
      </c>
      <c r="E243" s="163" t="s">
        <v>1</v>
      </c>
      <c r="F243" s="164" t="s">
        <v>157</v>
      </c>
      <c r="H243" s="165">
        <v>4</v>
      </c>
      <c r="I243" s="166"/>
      <c r="L243" s="162"/>
      <c r="M243" s="167"/>
      <c r="T243" s="168"/>
      <c r="AT243" s="163" t="s">
        <v>150</v>
      </c>
      <c r="AU243" s="163" t="s">
        <v>89</v>
      </c>
      <c r="AV243" s="14" t="s">
        <v>148</v>
      </c>
      <c r="AW243" s="14" t="s">
        <v>38</v>
      </c>
      <c r="AX243" s="14" t="s">
        <v>87</v>
      </c>
      <c r="AY243" s="163" t="s">
        <v>140</v>
      </c>
    </row>
    <row r="244" spans="2:65" s="1" customFormat="1" ht="49" customHeight="1">
      <c r="B244" s="32"/>
      <c r="C244" s="132" t="s">
        <v>207</v>
      </c>
      <c r="D244" s="132" t="s">
        <v>143</v>
      </c>
      <c r="E244" s="133" t="s">
        <v>266</v>
      </c>
      <c r="F244" s="134" t="s">
        <v>267</v>
      </c>
      <c r="G244" s="135" t="s">
        <v>255</v>
      </c>
      <c r="H244" s="136">
        <v>4.6500000000000004</v>
      </c>
      <c r="I244" s="137"/>
      <c r="J244" s="138">
        <f>ROUND(I244*H244,2)</f>
        <v>0</v>
      </c>
      <c r="K244" s="134" t="s">
        <v>147</v>
      </c>
      <c r="L244" s="32"/>
      <c r="M244" s="139" t="s">
        <v>1</v>
      </c>
      <c r="N244" s="140" t="s">
        <v>45</v>
      </c>
      <c r="P244" s="141">
        <f>O244*H244</f>
        <v>0</v>
      </c>
      <c r="Q244" s="141">
        <v>0</v>
      </c>
      <c r="R244" s="141">
        <f>Q244*H244</f>
        <v>0</v>
      </c>
      <c r="S244" s="141">
        <v>0</v>
      </c>
      <c r="T244" s="142">
        <f>S244*H244</f>
        <v>0</v>
      </c>
      <c r="AR244" s="143" t="s">
        <v>148</v>
      </c>
      <c r="AT244" s="143" t="s">
        <v>143</v>
      </c>
      <c r="AU244" s="143" t="s">
        <v>89</v>
      </c>
      <c r="AY244" s="17" t="s">
        <v>140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7" t="s">
        <v>87</v>
      </c>
      <c r="BK244" s="144">
        <f>ROUND(I244*H244,2)</f>
        <v>0</v>
      </c>
      <c r="BL244" s="17" t="s">
        <v>148</v>
      </c>
      <c r="BM244" s="143" t="s">
        <v>268</v>
      </c>
    </row>
    <row r="245" spans="2:65" s="1" customFormat="1" ht="27">
      <c r="B245" s="32"/>
      <c r="D245" s="145" t="s">
        <v>149</v>
      </c>
      <c r="F245" s="146" t="s">
        <v>267</v>
      </c>
      <c r="I245" s="147"/>
      <c r="L245" s="32"/>
      <c r="M245" s="148"/>
      <c r="T245" s="56"/>
      <c r="AT245" s="17" t="s">
        <v>149</v>
      </c>
      <c r="AU245" s="17" t="s">
        <v>89</v>
      </c>
    </row>
    <row r="246" spans="2:65" s="12" customFormat="1" ht="10">
      <c r="B246" s="149"/>
      <c r="D246" s="145" t="s">
        <v>150</v>
      </c>
      <c r="E246" s="150" t="s">
        <v>1</v>
      </c>
      <c r="F246" s="151" t="s">
        <v>269</v>
      </c>
      <c r="H246" s="150" t="s">
        <v>1</v>
      </c>
      <c r="I246" s="152"/>
      <c r="L246" s="149"/>
      <c r="M246" s="153"/>
      <c r="T246" s="154"/>
      <c r="AT246" s="150" t="s">
        <v>150</v>
      </c>
      <c r="AU246" s="150" t="s">
        <v>89</v>
      </c>
      <c r="AV246" s="12" t="s">
        <v>87</v>
      </c>
      <c r="AW246" s="12" t="s">
        <v>38</v>
      </c>
      <c r="AX246" s="12" t="s">
        <v>12</v>
      </c>
      <c r="AY246" s="150" t="s">
        <v>140</v>
      </c>
    </row>
    <row r="247" spans="2:65" s="13" customFormat="1" ht="10">
      <c r="B247" s="155"/>
      <c r="D247" s="145" t="s">
        <v>150</v>
      </c>
      <c r="E247" s="156" t="s">
        <v>1</v>
      </c>
      <c r="F247" s="157" t="s">
        <v>270</v>
      </c>
      <c r="H247" s="158">
        <v>4.6500000000000004</v>
      </c>
      <c r="I247" s="159"/>
      <c r="L247" s="155"/>
      <c r="M247" s="160"/>
      <c r="T247" s="161"/>
      <c r="AT247" s="156" t="s">
        <v>150</v>
      </c>
      <c r="AU247" s="156" t="s">
        <v>89</v>
      </c>
      <c r="AV247" s="13" t="s">
        <v>89</v>
      </c>
      <c r="AW247" s="13" t="s">
        <v>38</v>
      </c>
      <c r="AX247" s="13" t="s">
        <v>12</v>
      </c>
      <c r="AY247" s="156" t="s">
        <v>140</v>
      </c>
    </row>
    <row r="248" spans="2:65" s="14" customFormat="1" ht="10">
      <c r="B248" s="162"/>
      <c r="D248" s="145" t="s">
        <v>150</v>
      </c>
      <c r="E248" s="163" t="s">
        <v>1</v>
      </c>
      <c r="F248" s="164" t="s">
        <v>157</v>
      </c>
      <c r="H248" s="165">
        <v>4.6500000000000004</v>
      </c>
      <c r="I248" s="166"/>
      <c r="L248" s="162"/>
      <c r="M248" s="167"/>
      <c r="T248" s="168"/>
      <c r="AT248" s="163" t="s">
        <v>150</v>
      </c>
      <c r="AU248" s="163" t="s">
        <v>89</v>
      </c>
      <c r="AV248" s="14" t="s">
        <v>148</v>
      </c>
      <c r="AW248" s="14" t="s">
        <v>38</v>
      </c>
      <c r="AX248" s="14" t="s">
        <v>87</v>
      </c>
      <c r="AY248" s="163" t="s">
        <v>140</v>
      </c>
    </row>
    <row r="249" spans="2:65" s="1" customFormat="1" ht="37.75" customHeight="1">
      <c r="B249" s="32"/>
      <c r="C249" s="132" t="s">
        <v>271</v>
      </c>
      <c r="D249" s="132" t="s">
        <v>143</v>
      </c>
      <c r="E249" s="133" t="s">
        <v>272</v>
      </c>
      <c r="F249" s="134" t="s">
        <v>273</v>
      </c>
      <c r="G249" s="135" t="s">
        <v>255</v>
      </c>
      <c r="H249" s="136">
        <v>23</v>
      </c>
      <c r="I249" s="137"/>
      <c r="J249" s="138">
        <f>ROUND(I249*H249,2)</f>
        <v>0</v>
      </c>
      <c r="K249" s="134" t="s">
        <v>147</v>
      </c>
      <c r="L249" s="32"/>
      <c r="M249" s="139" t="s">
        <v>1</v>
      </c>
      <c r="N249" s="140" t="s">
        <v>45</v>
      </c>
      <c r="P249" s="141">
        <f>O249*H249</f>
        <v>0</v>
      </c>
      <c r="Q249" s="141">
        <v>0</v>
      </c>
      <c r="R249" s="141">
        <f>Q249*H249</f>
        <v>0</v>
      </c>
      <c r="S249" s="141">
        <v>0</v>
      </c>
      <c r="T249" s="142">
        <f>S249*H249</f>
        <v>0</v>
      </c>
      <c r="AR249" s="143" t="s">
        <v>148</v>
      </c>
      <c r="AT249" s="143" t="s">
        <v>143</v>
      </c>
      <c r="AU249" s="143" t="s">
        <v>89</v>
      </c>
      <c r="AY249" s="17" t="s">
        <v>140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7" t="s">
        <v>87</v>
      </c>
      <c r="BK249" s="144">
        <f>ROUND(I249*H249,2)</f>
        <v>0</v>
      </c>
      <c r="BL249" s="17" t="s">
        <v>148</v>
      </c>
      <c r="BM249" s="143" t="s">
        <v>274</v>
      </c>
    </row>
    <row r="250" spans="2:65" s="1" customFormat="1" ht="18">
      <c r="B250" s="32"/>
      <c r="D250" s="145" t="s">
        <v>149</v>
      </c>
      <c r="F250" s="146" t="s">
        <v>273</v>
      </c>
      <c r="I250" s="147"/>
      <c r="L250" s="32"/>
      <c r="M250" s="148"/>
      <c r="T250" s="56"/>
      <c r="AT250" s="17" t="s">
        <v>149</v>
      </c>
      <c r="AU250" s="17" t="s">
        <v>89</v>
      </c>
    </row>
    <row r="251" spans="2:65" s="12" customFormat="1" ht="10">
      <c r="B251" s="149"/>
      <c r="D251" s="145" t="s">
        <v>150</v>
      </c>
      <c r="E251" s="150" t="s">
        <v>1</v>
      </c>
      <c r="F251" s="151" t="s">
        <v>257</v>
      </c>
      <c r="H251" s="150" t="s">
        <v>1</v>
      </c>
      <c r="I251" s="152"/>
      <c r="L251" s="149"/>
      <c r="M251" s="153"/>
      <c r="T251" s="154"/>
      <c r="AT251" s="150" t="s">
        <v>150</v>
      </c>
      <c r="AU251" s="150" t="s">
        <v>89</v>
      </c>
      <c r="AV251" s="12" t="s">
        <v>87</v>
      </c>
      <c r="AW251" s="12" t="s">
        <v>38</v>
      </c>
      <c r="AX251" s="12" t="s">
        <v>12</v>
      </c>
      <c r="AY251" s="150" t="s">
        <v>140</v>
      </c>
    </row>
    <row r="252" spans="2:65" s="13" customFormat="1" ht="10">
      <c r="B252" s="155"/>
      <c r="D252" s="145" t="s">
        <v>150</v>
      </c>
      <c r="E252" s="156" t="s">
        <v>1</v>
      </c>
      <c r="F252" s="157" t="s">
        <v>275</v>
      </c>
      <c r="H252" s="158">
        <v>23</v>
      </c>
      <c r="I252" s="159"/>
      <c r="L252" s="155"/>
      <c r="M252" s="160"/>
      <c r="T252" s="161"/>
      <c r="AT252" s="156" t="s">
        <v>150</v>
      </c>
      <c r="AU252" s="156" t="s">
        <v>89</v>
      </c>
      <c r="AV252" s="13" t="s">
        <v>89</v>
      </c>
      <c r="AW252" s="13" t="s">
        <v>38</v>
      </c>
      <c r="AX252" s="13" t="s">
        <v>12</v>
      </c>
      <c r="AY252" s="156" t="s">
        <v>140</v>
      </c>
    </row>
    <row r="253" spans="2:65" s="14" customFormat="1" ht="10">
      <c r="B253" s="162"/>
      <c r="D253" s="145" t="s">
        <v>150</v>
      </c>
      <c r="E253" s="163" t="s">
        <v>1</v>
      </c>
      <c r="F253" s="164" t="s">
        <v>157</v>
      </c>
      <c r="H253" s="165">
        <v>23</v>
      </c>
      <c r="I253" s="166"/>
      <c r="L253" s="162"/>
      <c r="M253" s="167"/>
      <c r="T253" s="168"/>
      <c r="AT253" s="163" t="s">
        <v>150</v>
      </c>
      <c r="AU253" s="163" t="s">
        <v>89</v>
      </c>
      <c r="AV253" s="14" t="s">
        <v>148</v>
      </c>
      <c r="AW253" s="14" t="s">
        <v>38</v>
      </c>
      <c r="AX253" s="14" t="s">
        <v>87</v>
      </c>
      <c r="AY253" s="163" t="s">
        <v>140</v>
      </c>
    </row>
    <row r="254" spans="2:65" s="1" customFormat="1" ht="44.25" customHeight="1">
      <c r="B254" s="32"/>
      <c r="C254" s="132" t="s">
        <v>225</v>
      </c>
      <c r="D254" s="132" t="s">
        <v>143</v>
      </c>
      <c r="E254" s="133" t="s">
        <v>276</v>
      </c>
      <c r="F254" s="134" t="s">
        <v>277</v>
      </c>
      <c r="G254" s="135" t="s">
        <v>255</v>
      </c>
      <c r="H254" s="136">
        <v>2.7</v>
      </c>
      <c r="I254" s="137"/>
      <c r="J254" s="138">
        <f>ROUND(I254*H254,2)</f>
        <v>0</v>
      </c>
      <c r="K254" s="134" t="s">
        <v>147</v>
      </c>
      <c r="L254" s="32"/>
      <c r="M254" s="139" t="s">
        <v>1</v>
      </c>
      <c r="N254" s="140" t="s">
        <v>45</v>
      </c>
      <c r="P254" s="141">
        <f>O254*H254</f>
        <v>0</v>
      </c>
      <c r="Q254" s="141">
        <v>0</v>
      </c>
      <c r="R254" s="141">
        <f>Q254*H254</f>
        <v>0</v>
      </c>
      <c r="S254" s="141">
        <v>0</v>
      </c>
      <c r="T254" s="142">
        <f>S254*H254</f>
        <v>0</v>
      </c>
      <c r="AR254" s="143" t="s">
        <v>148</v>
      </c>
      <c r="AT254" s="143" t="s">
        <v>143</v>
      </c>
      <c r="AU254" s="143" t="s">
        <v>89</v>
      </c>
      <c r="AY254" s="17" t="s">
        <v>140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7" t="s">
        <v>87</v>
      </c>
      <c r="BK254" s="144">
        <f>ROUND(I254*H254,2)</f>
        <v>0</v>
      </c>
      <c r="BL254" s="17" t="s">
        <v>148</v>
      </c>
      <c r="BM254" s="143" t="s">
        <v>278</v>
      </c>
    </row>
    <row r="255" spans="2:65" s="1" customFormat="1" ht="27">
      <c r="B255" s="32"/>
      <c r="D255" s="145" t="s">
        <v>149</v>
      </c>
      <c r="F255" s="146" t="s">
        <v>277</v>
      </c>
      <c r="I255" s="147"/>
      <c r="L255" s="32"/>
      <c r="M255" s="148"/>
      <c r="T255" s="56"/>
      <c r="AT255" s="17" t="s">
        <v>149</v>
      </c>
      <c r="AU255" s="17" t="s">
        <v>89</v>
      </c>
    </row>
    <row r="256" spans="2:65" s="13" customFormat="1" ht="10">
      <c r="B256" s="155"/>
      <c r="D256" s="145" t="s">
        <v>150</v>
      </c>
      <c r="E256" s="156" t="s">
        <v>1</v>
      </c>
      <c r="F256" s="157" t="s">
        <v>279</v>
      </c>
      <c r="H256" s="158">
        <v>2.7</v>
      </c>
      <c r="I256" s="159"/>
      <c r="L256" s="155"/>
      <c r="M256" s="160"/>
      <c r="T256" s="161"/>
      <c r="AT256" s="156" t="s">
        <v>150</v>
      </c>
      <c r="AU256" s="156" t="s">
        <v>89</v>
      </c>
      <c r="AV256" s="13" t="s">
        <v>89</v>
      </c>
      <c r="AW256" s="13" t="s">
        <v>38</v>
      </c>
      <c r="AX256" s="13" t="s">
        <v>12</v>
      </c>
      <c r="AY256" s="156" t="s">
        <v>140</v>
      </c>
    </row>
    <row r="257" spans="2:65" s="14" customFormat="1" ht="10">
      <c r="B257" s="162"/>
      <c r="D257" s="145" t="s">
        <v>150</v>
      </c>
      <c r="E257" s="163" t="s">
        <v>1</v>
      </c>
      <c r="F257" s="164" t="s">
        <v>157</v>
      </c>
      <c r="H257" s="165">
        <v>2.7</v>
      </c>
      <c r="I257" s="166"/>
      <c r="L257" s="162"/>
      <c r="M257" s="167"/>
      <c r="T257" s="168"/>
      <c r="AT257" s="163" t="s">
        <v>150</v>
      </c>
      <c r="AU257" s="163" t="s">
        <v>89</v>
      </c>
      <c r="AV257" s="14" t="s">
        <v>148</v>
      </c>
      <c r="AW257" s="14" t="s">
        <v>38</v>
      </c>
      <c r="AX257" s="14" t="s">
        <v>87</v>
      </c>
      <c r="AY257" s="163" t="s">
        <v>140</v>
      </c>
    </row>
    <row r="258" spans="2:65" s="1" customFormat="1" ht="33" customHeight="1">
      <c r="B258" s="32"/>
      <c r="C258" s="132" t="s">
        <v>7</v>
      </c>
      <c r="D258" s="132" t="s">
        <v>143</v>
      </c>
      <c r="E258" s="133" t="s">
        <v>280</v>
      </c>
      <c r="F258" s="134" t="s">
        <v>281</v>
      </c>
      <c r="G258" s="135" t="s">
        <v>146</v>
      </c>
      <c r="H258" s="136">
        <v>350.46</v>
      </c>
      <c r="I258" s="137"/>
      <c r="J258" s="138">
        <f>ROUND(I258*H258,2)</f>
        <v>0</v>
      </c>
      <c r="K258" s="134" t="s">
        <v>147</v>
      </c>
      <c r="L258" s="32"/>
      <c r="M258" s="139" t="s">
        <v>1</v>
      </c>
      <c r="N258" s="140" t="s">
        <v>45</v>
      </c>
      <c r="P258" s="141">
        <f>O258*H258</f>
        <v>0</v>
      </c>
      <c r="Q258" s="141">
        <v>0</v>
      </c>
      <c r="R258" s="141">
        <f>Q258*H258</f>
        <v>0</v>
      </c>
      <c r="S258" s="141">
        <v>0</v>
      </c>
      <c r="T258" s="142">
        <f>S258*H258</f>
        <v>0</v>
      </c>
      <c r="AR258" s="143" t="s">
        <v>148</v>
      </c>
      <c r="AT258" s="143" t="s">
        <v>143</v>
      </c>
      <c r="AU258" s="143" t="s">
        <v>89</v>
      </c>
      <c r="AY258" s="17" t="s">
        <v>140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7" t="s">
        <v>87</v>
      </c>
      <c r="BK258" s="144">
        <f>ROUND(I258*H258,2)</f>
        <v>0</v>
      </c>
      <c r="BL258" s="17" t="s">
        <v>148</v>
      </c>
      <c r="BM258" s="143" t="s">
        <v>282</v>
      </c>
    </row>
    <row r="259" spans="2:65" s="1" customFormat="1" ht="18">
      <c r="B259" s="32"/>
      <c r="D259" s="145" t="s">
        <v>149</v>
      </c>
      <c r="F259" s="146" t="s">
        <v>281</v>
      </c>
      <c r="I259" s="147"/>
      <c r="L259" s="32"/>
      <c r="M259" s="148"/>
      <c r="T259" s="56"/>
      <c r="AT259" s="17" t="s">
        <v>149</v>
      </c>
      <c r="AU259" s="17" t="s">
        <v>89</v>
      </c>
    </row>
    <row r="260" spans="2:65" s="12" customFormat="1" ht="10">
      <c r="B260" s="149"/>
      <c r="D260" s="145" t="s">
        <v>150</v>
      </c>
      <c r="E260" s="150" t="s">
        <v>1</v>
      </c>
      <c r="F260" s="151" t="s">
        <v>208</v>
      </c>
      <c r="H260" s="150" t="s">
        <v>1</v>
      </c>
      <c r="I260" s="152"/>
      <c r="L260" s="149"/>
      <c r="M260" s="153"/>
      <c r="T260" s="154"/>
      <c r="AT260" s="150" t="s">
        <v>150</v>
      </c>
      <c r="AU260" s="150" t="s">
        <v>89</v>
      </c>
      <c r="AV260" s="12" t="s">
        <v>87</v>
      </c>
      <c r="AW260" s="12" t="s">
        <v>38</v>
      </c>
      <c r="AX260" s="12" t="s">
        <v>12</v>
      </c>
      <c r="AY260" s="150" t="s">
        <v>140</v>
      </c>
    </row>
    <row r="261" spans="2:65" s="13" customFormat="1" ht="10">
      <c r="B261" s="155"/>
      <c r="D261" s="145" t="s">
        <v>150</v>
      </c>
      <c r="E261" s="156" t="s">
        <v>1</v>
      </c>
      <c r="F261" s="157" t="s">
        <v>209</v>
      </c>
      <c r="H261" s="158">
        <v>12.82</v>
      </c>
      <c r="I261" s="159"/>
      <c r="L261" s="155"/>
      <c r="M261" s="160"/>
      <c r="T261" s="161"/>
      <c r="AT261" s="156" t="s">
        <v>150</v>
      </c>
      <c r="AU261" s="156" t="s">
        <v>89</v>
      </c>
      <c r="AV261" s="13" t="s">
        <v>89</v>
      </c>
      <c r="AW261" s="13" t="s">
        <v>38</v>
      </c>
      <c r="AX261" s="13" t="s">
        <v>12</v>
      </c>
      <c r="AY261" s="156" t="s">
        <v>140</v>
      </c>
    </row>
    <row r="262" spans="2:65" s="13" customFormat="1" ht="10">
      <c r="B262" s="155"/>
      <c r="D262" s="145" t="s">
        <v>150</v>
      </c>
      <c r="E262" s="156" t="s">
        <v>1</v>
      </c>
      <c r="F262" s="157" t="s">
        <v>210</v>
      </c>
      <c r="H262" s="158">
        <v>12.92</v>
      </c>
      <c r="I262" s="159"/>
      <c r="L262" s="155"/>
      <c r="M262" s="160"/>
      <c r="T262" s="161"/>
      <c r="AT262" s="156" t="s">
        <v>150</v>
      </c>
      <c r="AU262" s="156" t="s">
        <v>89</v>
      </c>
      <c r="AV262" s="13" t="s">
        <v>89</v>
      </c>
      <c r="AW262" s="13" t="s">
        <v>38</v>
      </c>
      <c r="AX262" s="13" t="s">
        <v>12</v>
      </c>
      <c r="AY262" s="156" t="s">
        <v>140</v>
      </c>
    </row>
    <row r="263" spans="2:65" s="13" customFormat="1" ht="10">
      <c r="B263" s="155"/>
      <c r="D263" s="145" t="s">
        <v>150</v>
      </c>
      <c r="E263" s="156" t="s">
        <v>1</v>
      </c>
      <c r="F263" s="157" t="s">
        <v>211</v>
      </c>
      <c r="H263" s="158">
        <v>23.34</v>
      </c>
      <c r="I263" s="159"/>
      <c r="L263" s="155"/>
      <c r="M263" s="160"/>
      <c r="T263" s="161"/>
      <c r="AT263" s="156" t="s">
        <v>150</v>
      </c>
      <c r="AU263" s="156" t="s">
        <v>89</v>
      </c>
      <c r="AV263" s="13" t="s">
        <v>89</v>
      </c>
      <c r="AW263" s="13" t="s">
        <v>38</v>
      </c>
      <c r="AX263" s="13" t="s">
        <v>12</v>
      </c>
      <c r="AY263" s="156" t="s">
        <v>140</v>
      </c>
    </row>
    <row r="264" spans="2:65" s="13" customFormat="1" ht="10">
      <c r="B264" s="155"/>
      <c r="D264" s="145" t="s">
        <v>150</v>
      </c>
      <c r="E264" s="156" t="s">
        <v>1</v>
      </c>
      <c r="F264" s="157" t="s">
        <v>212</v>
      </c>
      <c r="H264" s="158">
        <v>27.56</v>
      </c>
      <c r="I264" s="159"/>
      <c r="L264" s="155"/>
      <c r="M264" s="160"/>
      <c r="T264" s="161"/>
      <c r="AT264" s="156" t="s">
        <v>150</v>
      </c>
      <c r="AU264" s="156" t="s">
        <v>89</v>
      </c>
      <c r="AV264" s="13" t="s">
        <v>89</v>
      </c>
      <c r="AW264" s="13" t="s">
        <v>38</v>
      </c>
      <c r="AX264" s="13" t="s">
        <v>12</v>
      </c>
      <c r="AY264" s="156" t="s">
        <v>140</v>
      </c>
    </row>
    <row r="265" spans="2:65" s="13" customFormat="1" ht="10">
      <c r="B265" s="155"/>
      <c r="D265" s="145" t="s">
        <v>150</v>
      </c>
      <c r="E265" s="156" t="s">
        <v>1</v>
      </c>
      <c r="F265" s="157" t="s">
        <v>213</v>
      </c>
      <c r="H265" s="158">
        <v>22.849999999999998</v>
      </c>
      <c r="I265" s="159"/>
      <c r="L265" s="155"/>
      <c r="M265" s="160"/>
      <c r="T265" s="161"/>
      <c r="AT265" s="156" t="s">
        <v>150</v>
      </c>
      <c r="AU265" s="156" t="s">
        <v>89</v>
      </c>
      <c r="AV265" s="13" t="s">
        <v>89</v>
      </c>
      <c r="AW265" s="13" t="s">
        <v>38</v>
      </c>
      <c r="AX265" s="13" t="s">
        <v>12</v>
      </c>
      <c r="AY265" s="156" t="s">
        <v>140</v>
      </c>
    </row>
    <row r="266" spans="2:65" s="13" customFormat="1" ht="10">
      <c r="B266" s="155"/>
      <c r="D266" s="145" t="s">
        <v>150</v>
      </c>
      <c r="E266" s="156" t="s">
        <v>1</v>
      </c>
      <c r="F266" s="157" t="s">
        <v>283</v>
      </c>
      <c r="H266" s="158">
        <v>109.97</v>
      </c>
      <c r="I266" s="159"/>
      <c r="L266" s="155"/>
      <c r="M266" s="160"/>
      <c r="T266" s="161"/>
      <c r="AT266" s="156" t="s">
        <v>150</v>
      </c>
      <c r="AU266" s="156" t="s">
        <v>89</v>
      </c>
      <c r="AV266" s="13" t="s">
        <v>89</v>
      </c>
      <c r="AW266" s="13" t="s">
        <v>38</v>
      </c>
      <c r="AX266" s="13" t="s">
        <v>12</v>
      </c>
      <c r="AY266" s="156" t="s">
        <v>140</v>
      </c>
    </row>
    <row r="267" spans="2:65" s="13" customFormat="1" ht="10">
      <c r="B267" s="155"/>
      <c r="D267" s="145" t="s">
        <v>150</v>
      </c>
      <c r="E267" s="156" t="s">
        <v>1</v>
      </c>
      <c r="F267" s="157" t="s">
        <v>215</v>
      </c>
      <c r="H267" s="158">
        <v>51.5</v>
      </c>
      <c r="I267" s="159"/>
      <c r="L267" s="155"/>
      <c r="M267" s="160"/>
      <c r="T267" s="161"/>
      <c r="AT267" s="156" t="s">
        <v>150</v>
      </c>
      <c r="AU267" s="156" t="s">
        <v>89</v>
      </c>
      <c r="AV267" s="13" t="s">
        <v>89</v>
      </c>
      <c r="AW267" s="13" t="s">
        <v>38</v>
      </c>
      <c r="AX267" s="13" t="s">
        <v>12</v>
      </c>
      <c r="AY267" s="156" t="s">
        <v>140</v>
      </c>
    </row>
    <row r="268" spans="2:65" s="13" customFormat="1" ht="10">
      <c r="B268" s="155"/>
      <c r="D268" s="145" t="s">
        <v>150</v>
      </c>
      <c r="E268" s="156" t="s">
        <v>1</v>
      </c>
      <c r="F268" s="157" t="s">
        <v>284</v>
      </c>
      <c r="H268" s="158">
        <v>43.72</v>
      </c>
      <c r="I268" s="159"/>
      <c r="L268" s="155"/>
      <c r="M268" s="160"/>
      <c r="T268" s="161"/>
      <c r="AT268" s="156" t="s">
        <v>150</v>
      </c>
      <c r="AU268" s="156" t="s">
        <v>89</v>
      </c>
      <c r="AV268" s="13" t="s">
        <v>89</v>
      </c>
      <c r="AW268" s="13" t="s">
        <v>38</v>
      </c>
      <c r="AX268" s="13" t="s">
        <v>12</v>
      </c>
      <c r="AY268" s="156" t="s">
        <v>140</v>
      </c>
    </row>
    <row r="269" spans="2:65" s="13" customFormat="1" ht="10">
      <c r="B269" s="155"/>
      <c r="D269" s="145" t="s">
        <v>150</v>
      </c>
      <c r="E269" s="156" t="s">
        <v>1</v>
      </c>
      <c r="F269" s="157" t="s">
        <v>217</v>
      </c>
      <c r="H269" s="158">
        <v>8.08</v>
      </c>
      <c r="I269" s="159"/>
      <c r="L269" s="155"/>
      <c r="M269" s="160"/>
      <c r="T269" s="161"/>
      <c r="AT269" s="156" t="s">
        <v>150</v>
      </c>
      <c r="AU269" s="156" t="s">
        <v>89</v>
      </c>
      <c r="AV269" s="13" t="s">
        <v>89</v>
      </c>
      <c r="AW269" s="13" t="s">
        <v>38</v>
      </c>
      <c r="AX269" s="13" t="s">
        <v>12</v>
      </c>
      <c r="AY269" s="156" t="s">
        <v>140</v>
      </c>
    </row>
    <row r="270" spans="2:65" s="13" customFormat="1" ht="10">
      <c r="B270" s="155"/>
      <c r="D270" s="145" t="s">
        <v>150</v>
      </c>
      <c r="E270" s="156" t="s">
        <v>1</v>
      </c>
      <c r="F270" s="157" t="s">
        <v>218</v>
      </c>
      <c r="H270" s="158">
        <v>11.04</v>
      </c>
      <c r="I270" s="159"/>
      <c r="L270" s="155"/>
      <c r="M270" s="160"/>
      <c r="T270" s="161"/>
      <c r="AT270" s="156" t="s">
        <v>150</v>
      </c>
      <c r="AU270" s="156" t="s">
        <v>89</v>
      </c>
      <c r="AV270" s="13" t="s">
        <v>89</v>
      </c>
      <c r="AW270" s="13" t="s">
        <v>38</v>
      </c>
      <c r="AX270" s="13" t="s">
        <v>12</v>
      </c>
      <c r="AY270" s="156" t="s">
        <v>140</v>
      </c>
    </row>
    <row r="271" spans="2:65" s="13" customFormat="1" ht="10">
      <c r="B271" s="155"/>
      <c r="D271" s="145" t="s">
        <v>150</v>
      </c>
      <c r="E271" s="156" t="s">
        <v>1</v>
      </c>
      <c r="F271" s="157" t="s">
        <v>219</v>
      </c>
      <c r="H271" s="158">
        <v>9.75</v>
      </c>
      <c r="I271" s="159"/>
      <c r="L271" s="155"/>
      <c r="M271" s="160"/>
      <c r="T271" s="161"/>
      <c r="AT271" s="156" t="s">
        <v>150</v>
      </c>
      <c r="AU271" s="156" t="s">
        <v>89</v>
      </c>
      <c r="AV271" s="13" t="s">
        <v>89</v>
      </c>
      <c r="AW271" s="13" t="s">
        <v>38</v>
      </c>
      <c r="AX271" s="13" t="s">
        <v>12</v>
      </c>
      <c r="AY271" s="156" t="s">
        <v>140</v>
      </c>
    </row>
    <row r="272" spans="2:65" s="13" customFormat="1" ht="10">
      <c r="B272" s="155"/>
      <c r="D272" s="145" t="s">
        <v>150</v>
      </c>
      <c r="E272" s="156" t="s">
        <v>1</v>
      </c>
      <c r="F272" s="157" t="s">
        <v>220</v>
      </c>
      <c r="H272" s="158">
        <v>8.92</v>
      </c>
      <c r="I272" s="159"/>
      <c r="L272" s="155"/>
      <c r="M272" s="160"/>
      <c r="T272" s="161"/>
      <c r="AT272" s="156" t="s">
        <v>150</v>
      </c>
      <c r="AU272" s="156" t="s">
        <v>89</v>
      </c>
      <c r="AV272" s="13" t="s">
        <v>89</v>
      </c>
      <c r="AW272" s="13" t="s">
        <v>38</v>
      </c>
      <c r="AX272" s="13" t="s">
        <v>12</v>
      </c>
      <c r="AY272" s="156" t="s">
        <v>140</v>
      </c>
    </row>
    <row r="273" spans="2:65" s="13" customFormat="1" ht="10">
      <c r="B273" s="155"/>
      <c r="D273" s="145" t="s">
        <v>150</v>
      </c>
      <c r="E273" s="156" t="s">
        <v>1</v>
      </c>
      <c r="F273" s="157" t="s">
        <v>221</v>
      </c>
      <c r="H273" s="158">
        <v>5</v>
      </c>
      <c r="I273" s="159"/>
      <c r="L273" s="155"/>
      <c r="M273" s="160"/>
      <c r="T273" s="161"/>
      <c r="AT273" s="156" t="s">
        <v>150</v>
      </c>
      <c r="AU273" s="156" t="s">
        <v>89</v>
      </c>
      <c r="AV273" s="13" t="s">
        <v>89</v>
      </c>
      <c r="AW273" s="13" t="s">
        <v>38</v>
      </c>
      <c r="AX273" s="13" t="s">
        <v>12</v>
      </c>
      <c r="AY273" s="156" t="s">
        <v>140</v>
      </c>
    </row>
    <row r="274" spans="2:65" s="13" customFormat="1" ht="10">
      <c r="B274" s="155"/>
      <c r="D274" s="145" t="s">
        <v>150</v>
      </c>
      <c r="E274" s="156" t="s">
        <v>1</v>
      </c>
      <c r="F274" s="157" t="s">
        <v>285</v>
      </c>
      <c r="H274" s="158">
        <v>2.99</v>
      </c>
      <c r="I274" s="159"/>
      <c r="L274" s="155"/>
      <c r="M274" s="160"/>
      <c r="T274" s="161"/>
      <c r="AT274" s="156" t="s">
        <v>150</v>
      </c>
      <c r="AU274" s="156" t="s">
        <v>89</v>
      </c>
      <c r="AV274" s="13" t="s">
        <v>89</v>
      </c>
      <c r="AW274" s="13" t="s">
        <v>38</v>
      </c>
      <c r="AX274" s="13" t="s">
        <v>12</v>
      </c>
      <c r="AY274" s="156" t="s">
        <v>140</v>
      </c>
    </row>
    <row r="275" spans="2:65" s="14" customFormat="1" ht="10">
      <c r="B275" s="162"/>
      <c r="D275" s="145" t="s">
        <v>150</v>
      </c>
      <c r="E275" s="163" t="s">
        <v>1</v>
      </c>
      <c r="F275" s="164" t="s">
        <v>157</v>
      </c>
      <c r="H275" s="165">
        <v>350.46</v>
      </c>
      <c r="I275" s="166"/>
      <c r="L275" s="162"/>
      <c r="M275" s="167"/>
      <c r="T275" s="168"/>
      <c r="AT275" s="163" t="s">
        <v>150</v>
      </c>
      <c r="AU275" s="163" t="s">
        <v>89</v>
      </c>
      <c r="AV275" s="14" t="s">
        <v>148</v>
      </c>
      <c r="AW275" s="14" t="s">
        <v>38</v>
      </c>
      <c r="AX275" s="14" t="s">
        <v>87</v>
      </c>
      <c r="AY275" s="163" t="s">
        <v>140</v>
      </c>
    </row>
    <row r="276" spans="2:65" s="1" customFormat="1" ht="44.25" customHeight="1">
      <c r="B276" s="32"/>
      <c r="C276" s="132" t="s">
        <v>232</v>
      </c>
      <c r="D276" s="132" t="s">
        <v>143</v>
      </c>
      <c r="E276" s="133" t="s">
        <v>286</v>
      </c>
      <c r="F276" s="134" t="s">
        <v>287</v>
      </c>
      <c r="G276" s="135" t="s">
        <v>146</v>
      </c>
      <c r="H276" s="136">
        <v>776.30249000000003</v>
      </c>
      <c r="I276" s="137"/>
      <c r="J276" s="138">
        <f>ROUND(I276*H276,2)</f>
        <v>0</v>
      </c>
      <c r="K276" s="134" t="s">
        <v>147</v>
      </c>
      <c r="L276" s="32"/>
      <c r="M276" s="139" t="s">
        <v>1</v>
      </c>
      <c r="N276" s="140" t="s">
        <v>45</v>
      </c>
      <c r="P276" s="141">
        <f>O276*H276</f>
        <v>0</v>
      </c>
      <c r="Q276" s="141">
        <v>0</v>
      </c>
      <c r="R276" s="141">
        <f>Q276*H276</f>
        <v>0</v>
      </c>
      <c r="S276" s="141">
        <v>0</v>
      </c>
      <c r="T276" s="142">
        <f>S276*H276</f>
        <v>0</v>
      </c>
      <c r="AR276" s="143" t="s">
        <v>148</v>
      </c>
      <c r="AT276" s="143" t="s">
        <v>143</v>
      </c>
      <c r="AU276" s="143" t="s">
        <v>89</v>
      </c>
      <c r="AY276" s="17" t="s">
        <v>140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7" t="s">
        <v>87</v>
      </c>
      <c r="BK276" s="144">
        <f>ROUND(I276*H276,2)</f>
        <v>0</v>
      </c>
      <c r="BL276" s="17" t="s">
        <v>148</v>
      </c>
      <c r="BM276" s="143" t="s">
        <v>288</v>
      </c>
    </row>
    <row r="277" spans="2:65" s="1" customFormat="1" ht="27">
      <c r="B277" s="32"/>
      <c r="D277" s="145" t="s">
        <v>149</v>
      </c>
      <c r="F277" s="146" t="s">
        <v>287</v>
      </c>
      <c r="I277" s="147"/>
      <c r="L277" s="32"/>
      <c r="M277" s="148"/>
      <c r="T277" s="56"/>
      <c r="AT277" s="17" t="s">
        <v>149</v>
      </c>
      <c r="AU277" s="17" t="s">
        <v>89</v>
      </c>
    </row>
    <row r="278" spans="2:65" s="11" customFormat="1" ht="22.75" customHeight="1">
      <c r="B278" s="120"/>
      <c r="D278" s="121" t="s">
        <v>79</v>
      </c>
      <c r="E278" s="130" t="s">
        <v>289</v>
      </c>
      <c r="F278" s="130" t="s">
        <v>290</v>
      </c>
      <c r="I278" s="123"/>
      <c r="J278" s="131">
        <f>BK278</f>
        <v>0</v>
      </c>
      <c r="L278" s="120"/>
      <c r="M278" s="125"/>
      <c r="P278" s="126">
        <f>SUM(P279:P298)</f>
        <v>0</v>
      </c>
      <c r="R278" s="126">
        <f>SUM(R279:R298)</f>
        <v>0</v>
      </c>
      <c r="T278" s="127">
        <f>SUM(T279:T298)</f>
        <v>0</v>
      </c>
      <c r="AR278" s="121" t="s">
        <v>87</v>
      </c>
      <c r="AT278" s="128" t="s">
        <v>79</v>
      </c>
      <c r="AU278" s="128" t="s">
        <v>87</v>
      </c>
      <c r="AY278" s="121" t="s">
        <v>140</v>
      </c>
      <c r="BK278" s="129">
        <f>SUM(BK279:BK298)</f>
        <v>0</v>
      </c>
    </row>
    <row r="279" spans="2:65" s="1" customFormat="1" ht="37.75" customHeight="1">
      <c r="B279" s="32"/>
      <c r="C279" s="132" t="s">
        <v>291</v>
      </c>
      <c r="D279" s="132" t="s">
        <v>143</v>
      </c>
      <c r="E279" s="133" t="s">
        <v>292</v>
      </c>
      <c r="F279" s="134" t="s">
        <v>293</v>
      </c>
      <c r="G279" s="135" t="s">
        <v>294</v>
      </c>
      <c r="H279" s="136">
        <v>218.05435</v>
      </c>
      <c r="I279" s="137"/>
      <c r="J279" s="138">
        <f>ROUND(I279*H279,2)</f>
        <v>0</v>
      </c>
      <c r="K279" s="134" t="s">
        <v>147</v>
      </c>
      <c r="L279" s="32"/>
      <c r="M279" s="139" t="s">
        <v>1</v>
      </c>
      <c r="N279" s="140" t="s">
        <v>45</v>
      </c>
      <c r="P279" s="141">
        <f>O279*H279</f>
        <v>0</v>
      </c>
      <c r="Q279" s="141">
        <v>0</v>
      </c>
      <c r="R279" s="141">
        <f>Q279*H279</f>
        <v>0</v>
      </c>
      <c r="S279" s="141">
        <v>0</v>
      </c>
      <c r="T279" s="142">
        <f>S279*H279</f>
        <v>0</v>
      </c>
      <c r="AR279" s="143" t="s">
        <v>148</v>
      </c>
      <c r="AT279" s="143" t="s">
        <v>143</v>
      </c>
      <c r="AU279" s="143" t="s">
        <v>89</v>
      </c>
      <c r="AY279" s="17" t="s">
        <v>140</v>
      </c>
      <c r="BE279" s="144">
        <f>IF(N279="základní",J279,0)</f>
        <v>0</v>
      </c>
      <c r="BF279" s="144">
        <f>IF(N279="snížená",J279,0)</f>
        <v>0</v>
      </c>
      <c r="BG279" s="144">
        <f>IF(N279="zákl. přenesená",J279,0)</f>
        <v>0</v>
      </c>
      <c r="BH279" s="144">
        <f>IF(N279="sníž. přenesená",J279,0)</f>
        <v>0</v>
      </c>
      <c r="BI279" s="144">
        <f>IF(N279="nulová",J279,0)</f>
        <v>0</v>
      </c>
      <c r="BJ279" s="17" t="s">
        <v>87</v>
      </c>
      <c r="BK279" s="144">
        <f>ROUND(I279*H279,2)</f>
        <v>0</v>
      </c>
      <c r="BL279" s="17" t="s">
        <v>148</v>
      </c>
      <c r="BM279" s="143" t="s">
        <v>295</v>
      </c>
    </row>
    <row r="280" spans="2:65" s="1" customFormat="1" ht="18">
      <c r="B280" s="32"/>
      <c r="D280" s="145" t="s">
        <v>149</v>
      </c>
      <c r="F280" s="146" t="s">
        <v>293</v>
      </c>
      <c r="I280" s="147"/>
      <c r="L280" s="32"/>
      <c r="M280" s="148"/>
      <c r="T280" s="56"/>
      <c r="AT280" s="17" t="s">
        <v>149</v>
      </c>
      <c r="AU280" s="17" t="s">
        <v>89</v>
      </c>
    </row>
    <row r="281" spans="2:65" s="1" customFormat="1" ht="62.75" customHeight="1">
      <c r="B281" s="32"/>
      <c r="C281" s="132" t="s">
        <v>236</v>
      </c>
      <c r="D281" s="132" t="s">
        <v>143</v>
      </c>
      <c r="E281" s="133" t="s">
        <v>296</v>
      </c>
      <c r="F281" s="134" t="s">
        <v>297</v>
      </c>
      <c r="G281" s="135" t="s">
        <v>294</v>
      </c>
      <c r="H281" s="136">
        <v>436.1087</v>
      </c>
      <c r="I281" s="137"/>
      <c r="J281" s="138">
        <f>ROUND(I281*H281,2)</f>
        <v>0</v>
      </c>
      <c r="K281" s="134" t="s">
        <v>147</v>
      </c>
      <c r="L281" s="32"/>
      <c r="M281" s="139" t="s">
        <v>1</v>
      </c>
      <c r="N281" s="140" t="s">
        <v>45</v>
      </c>
      <c r="P281" s="141">
        <f>O281*H281</f>
        <v>0</v>
      </c>
      <c r="Q281" s="141">
        <v>0</v>
      </c>
      <c r="R281" s="141">
        <f>Q281*H281</f>
        <v>0</v>
      </c>
      <c r="S281" s="141">
        <v>0</v>
      </c>
      <c r="T281" s="142">
        <f>S281*H281</f>
        <v>0</v>
      </c>
      <c r="AR281" s="143" t="s">
        <v>148</v>
      </c>
      <c r="AT281" s="143" t="s">
        <v>143</v>
      </c>
      <c r="AU281" s="143" t="s">
        <v>89</v>
      </c>
      <c r="AY281" s="17" t="s">
        <v>140</v>
      </c>
      <c r="BE281" s="144">
        <f>IF(N281="základní",J281,0)</f>
        <v>0</v>
      </c>
      <c r="BF281" s="144">
        <f>IF(N281="snížená",J281,0)</f>
        <v>0</v>
      </c>
      <c r="BG281" s="144">
        <f>IF(N281="zákl. přenesená",J281,0)</f>
        <v>0</v>
      </c>
      <c r="BH281" s="144">
        <f>IF(N281="sníž. přenesená",J281,0)</f>
        <v>0</v>
      </c>
      <c r="BI281" s="144">
        <f>IF(N281="nulová",J281,0)</f>
        <v>0</v>
      </c>
      <c r="BJ281" s="17" t="s">
        <v>87</v>
      </c>
      <c r="BK281" s="144">
        <f>ROUND(I281*H281,2)</f>
        <v>0</v>
      </c>
      <c r="BL281" s="17" t="s">
        <v>148</v>
      </c>
      <c r="BM281" s="143" t="s">
        <v>298</v>
      </c>
    </row>
    <row r="282" spans="2:65" s="1" customFormat="1" ht="36">
      <c r="B282" s="32"/>
      <c r="D282" s="145" t="s">
        <v>149</v>
      </c>
      <c r="F282" s="146" t="s">
        <v>297</v>
      </c>
      <c r="I282" s="147"/>
      <c r="L282" s="32"/>
      <c r="M282" s="148"/>
      <c r="T282" s="56"/>
      <c r="AT282" s="17" t="s">
        <v>149</v>
      </c>
      <c r="AU282" s="17" t="s">
        <v>89</v>
      </c>
    </row>
    <row r="283" spans="2:65" s="13" customFormat="1" ht="10">
      <c r="B283" s="155"/>
      <c r="D283" s="145" t="s">
        <v>150</v>
      </c>
      <c r="E283" s="156" t="s">
        <v>1</v>
      </c>
      <c r="F283" s="157" t="s">
        <v>299</v>
      </c>
      <c r="H283" s="158">
        <v>436.1087</v>
      </c>
      <c r="I283" s="159"/>
      <c r="L283" s="155"/>
      <c r="M283" s="160"/>
      <c r="T283" s="161"/>
      <c r="AT283" s="156" t="s">
        <v>150</v>
      </c>
      <c r="AU283" s="156" t="s">
        <v>89</v>
      </c>
      <c r="AV283" s="13" t="s">
        <v>89</v>
      </c>
      <c r="AW283" s="13" t="s">
        <v>38</v>
      </c>
      <c r="AX283" s="13" t="s">
        <v>12</v>
      </c>
      <c r="AY283" s="156" t="s">
        <v>140</v>
      </c>
    </row>
    <row r="284" spans="2:65" s="14" customFormat="1" ht="10">
      <c r="B284" s="162"/>
      <c r="D284" s="145" t="s">
        <v>150</v>
      </c>
      <c r="E284" s="163" t="s">
        <v>1</v>
      </c>
      <c r="F284" s="164" t="s">
        <v>157</v>
      </c>
      <c r="H284" s="165">
        <v>436.1087</v>
      </c>
      <c r="I284" s="166"/>
      <c r="L284" s="162"/>
      <c r="M284" s="167"/>
      <c r="T284" s="168"/>
      <c r="AT284" s="163" t="s">
        <v>150</v>
      </c>
      <c r="AU284" s="163" t="s">
        <v>89</v>
      </c>
      <c r="AV284" s="14" t="s">
        <v>148</v>
      </c>
      <c r="AW284" s="14" t="s">
        <v>38</v>
      </c>
      <c r="AX284" s="14" t="s">
        <v>87</v>
      </c>
      <c r="AY284" s="163" t="s">
        <v>140</v>
      </c>
    </row>
    <row r="285" spans="2:65" s="1" customFormat="1" ht="33" customHeight="1">
      <c r="B285" s="32"/>
      <c r="C285" s="132" t="s">
        <v>300</v>
      </c>
      <c r="D285" s="132" t="s">
        <v>143</v>
      </c>
      <c r="E285" s="133" t="s">
        <v>301</v>
      </c>
      <c r="F285" s="134" t="s">
        <v>302</v>
      </c>
      <c r="G285" s="135" t="s">
        <v>294</v>
      </c>
      <c r="H285" s="136">
        <v>218.05435</v>
      </c>
      <c r="I285" s="137"/>
      <c r="J285" s="138">
        <f>ROUND(I285*H285,2)</f>
        <v>0</v>
      </c>
      <c r="K285" s="134" t="s">
        <v>147</v>
      </c>
      <c r="L285" s="32"/>
      <c r="M285" s="139" t="s">
        <v>1</v>
      </c>
      <c r="N285" s="140" t="s">
        <v>45</v>
      </c>
      <c r="P285" s="141">
        <f>O285*H285</f>
        <v>0</v>
      </c>
      <c r="Q285" s="141">
        <v>0</v>
      </c>
      <c r="R285" s="141">
        <f>Q285*H285</f>
        <v>0</v>
      </c>
      <c r="S285" s="141">
        <v>0</v>
      </c>
      <c r="T285" s="142">
        <f>S285*H285</f>
        <v>0</v>
      </c>
      <c r="AR285" s="143" t="s">
        <v>148</v>
      </c>
      <c r="AT285" s="143" t="s">
        <v>143</v>
      </c>
      <c r="AU285" s="143" t="s">
        <v>89</v>
      </c>
      <c r="AY285" s="17" t="s">
        <v>140</v>
      </c>
      <c r="BE285" s="144">
        <f>IF(N285="základní",J285,0)</f>
        <v>0</v>
      </c>
      <c r="BF285" s="144">
        <f>IF(N285="snížená",J285,0)</f>
        <v>0</v>
      </c>
      <c r="BG285" s="144">
        <f>IF(N285="zákl. přenesená",J285,0)</f>
        <v>0</v>
      </c>
      <c r="BH285" s="144">
        <f>IF(N285="sníž. přenesená",J285,0)</f>
        <v>0</v>
      </c>
      <c r="BI285" s="144">
        <f>IF(N285="nulová",J285,0)</f>
        <v>0</v>
      </c>
      <c r="BJ285" s="17" t="s">
        <v>87</v>
      </c>
      <c r="BK285" s="144">
        <f>ROUND(I285*H285,2)</f>
        <v>0</v>
      </c>
      <c r="BL285" s="17" t="s">
        <v>148</v>
      </c>
      <c r="BM285" s="143" t="s">
        <v>156</v>
      </c>
    </row>
    <row r="286" spans="2:65" s="1" customFormat="1" ht="18">
      <c r="B286" s="32"/>
      <c r="D286" s="145" t="s">
        <v>149</v>
      </c>
      <c r="F286" s="146" t="s">
        <v>302</v>
      </c>
      <c r="I286" s="147"/>
      <c r="L286" s="32"/>
      <c r="M286" s="148"/>
      <c r="T286" s="56"/>
      <c r="AT286" s="17" t="s">
        <v>149</v>
      </c>
      <c r="AU286" s="17" t="s">
        <v>89</v>
      </c>
    </row>
    <row r="287" spans="2:65" s="1" customFormat="1" ht="44.25" customHeight="1">
      <c r="B287" s="32"/>
      <c r="C287" s="132" t="s">
        <v>241</v>
      </c>
      <c r="D287" s="132" t="s">
        <v>143</v>
      </c>
      <c r="E287" s="133" t="s">
        <v>303</v>
      </c>
      <c r="F287" s="134" t="s">
        <v>304</v>
      </c>
      <c r="G287" s="135" t="s">
        <v>294</v>
      </c>
      <c r="H287" s="136">
        <v>3270.8152500000001</v>
      </c>
      <c r="I287" s="137"/>
      <c r="J287" s="138">
        <f>ROUND(I287*H287,2)</f>
        <v>0</v>
      </c>
      <c r="K287" s="134" t="s">
        <v>147</v>
      </c>
      <c r="L287" s="32"/>
      <c r="M287" s="139" t="s">
        <v>1</v>
      </c>
      <c r="N287" s="140" t="s">
        <v>45</v>
      </c>
      <c r="P287" s="141">
        <f>O287*H287</f>
        <v>0</v>
      </c>
      <c r="Q287" s="141">
        <v>0</v>
      </c>
      <c r="R287" s="141">
        <f>Q287*H287</f>
        <v>0</v>
      </c>
      <c r="S287" s="141">
        <v>0</v>
      </c>
      <c r="T287" s="142">
        <f>S287*H287</f>
        <v>0</v>
      </c>
      <c r="AR287" s="143" t="s">
        <v>148</v>
      </c>
      <c r="AT287" s="143" t="s">
        <v>143</v>
      </c>
      <c r="AU287" s="143" t="s">
        <v>89</v>
      </c>
      <c r="AY287" s="17" t="s">
        <v>140</v>
      </c>
      <c r="BE287" s="144">
        <f>IF(N287="základní",J287,0)</f>
        <v>0</v>
      </c>
      <c r="BF287" s="144">
        <f>IF(N287="snížená",J287,0)</f>
        <v>0</v>
      </c>
      <c r="BG287" s="144">
        <f>IF(N287="zákl. přenesená",J287,0)</f>
        <v>0</v>
      </c>
      <c r="BH287" s="144">
        <f>IF(N287="sníž. přenesená",J287,0)</f>
        <v>0</v>
      </c>
      <c r="BI287" s="144">
        <f>IF(N287="nulová",J287,0)</f>
        <v>0</v>
      </c>
      <c r="BJ287" s="17" t="s">
        <v>87</v>
      </c>
      <c r="BK287" s="144">
        <f>ROUND(I287*H287,2)</f>
        <v>0</v>
      </c>
      <c r="BL287" s="17" t="s">
        <v>148</v>
      </c>
      <c r="BM287" s="143" t="s">
        <v>305</v>
      </c>
    </row>
    <row r="288" spans="2:65" s="1" customFormat="1" ht="27">
      <c r="B288" s="32"/>
      <c r="D288" s="145" t="s">
        <v>149</v>
      </c>
      <c r="F288" s="146" t="s">
        <v>304</v>
      </c>
      <c r="I288" s="147"/>
      <c r="L288" s="32"/>
      <c r="M288" s="148"/>
      <c r="T288" s="56"/>
      <c r="AT288" s="17" t="s">
        <v>149</v>
      </c>
      <c r="AU288" s="17" t="s">
        <v>89</v>
      </c>
    </row>
    <row r="289" spans="2:65" s="13" customFormat="1" ht="10">
      <c r="B289" s="155"/>
      <c r="D289" s="145" t="s">
        <v>150</v>
      </c>
      <c r="E289" s="156" t="s">
        <v>1</v>
      </c>
      <c r="F289" s="157" t="s">
        <v>306</v>
      </c>
      <c r="H289" s="158">
        <v>3270.8152500000001</v>
      </c>
      <c r="I289" s="159"/>
      <c r="L289" s="155"/>
      <c r="M289" s="160"/>
      <c r="T289" s="161"/>
      <c r="AT289" s="156" t="s">
        <v>150</v>
      </c>
      <c r="AU289" s="156" t="s">
        <v>89</v>
      </c>
      <c r="AV289" s="13" t="s">
        <v>89</v>
      </c>
      <c r="AW289" s="13" t="s">
        <v>38</v>
      </c>
      <c r="AX289" s="13" t="s">
        <v>12</v>
      </c>
      <c r="AY289" s="156" t="s">
        <v>140</v>
      </c>
    </row>
    <row r="290" spans="2:65" s="14" customFormat="1" ht="10">
      <c r="B290" s="162"/>
      <c r="D290" s="145" t="s">
        <v>150</v>
      </c>
      <c r="E290" s="163" t="s">
        <v>1</v>
      </c>
      <c r="F290" s="164" t="s">
        <v>157</v>
      </c>
      <c r="H290" s="165">
        <v>3270.8152500000001</v>
      </c>
      <c r="I290" s="166"/>
      <c r="L290" s="162"/>
      <c r="M290" s="167"/>
      <c r="T290" s="168"/>
      <c r="AT290" s="163" t="s">
        <v>150</v>
      </c>
      <c r="AU290" s="163" t="s">
        <v>89</v>
      </c>
      <c r="AV290" s="14" t="s">
        <v>148</v>
      </c>
      <c r="AW290" s="14" t="s">
        <v>38</v>
      </c>
      <c r="AX290" s="14" t="s">
        <v>87</v>
      </c>
      <c r="AY290" s="163" t="s">
        <v>140</v>
      </c>
    </row>
    <row r="291" spans="2:65" s="1" customFormat="1" ht="44.25" customHeight="1">
      <c r="B291" s="32"/>
      <c r="C291" s="132" t="s">
        <v>307</v>
      </c>
      <c r="D291" s="132" t="s">
        <v>143</v>
      </c>
      <c r="E291" s="133" t="s">
        <v>308</v>
      </c>
      <c r="F291" s="134" t="s">
        <v>309</v>
      </c>
      <c r="G291" s="135" t="s">
        <v>294</v>
      </c>
      <c r="H291" s="136">
        <v>65.697000000000003</v>
      </c>
      <c r="I291" s="137"/>
      <c r="J291" s="138">
        <f>ROUND(I291*H291,2)</f>
        <v>0</v>
      </c>
      <c r="K291" s="134" t="s">
        <v>147</v>
      </c>
      <c r="L291" s="32"/>
      <c r="M291" s="139" t="s">
        <v>1</v>
      </c>
      <c r="N291" s="140" t="s">
        <v>45</v>
      </c>
      <c r="P291" s="141">
        <f>O291*H291</f>
        <v>0</v>
      </c>
      <c r="Q291" s="141">
        <v>0</v>
      </c>
      <c r="R291" s="141">
        <f>Q291*H291</f>
        <v>0</v>
      </c>
      <c r="S291" s="141">
        <v>0</v>
      </c>
      <c r="T291" s="142">
        <f>S291*H291</f>
        <v>0</v>
      </c>
      <c r="AR291" s="143" t="s">
        <v>148</v>
      </c>
      <c r="AT291" s="143" t="s">
        <v>143</v>
      </c>
      <c r="AU291" s="143" t="s">
        <v>89</v>
      </c>
      <c r="AY291" s="17" t="s">
        <v>140</v>
      </c>
      <c r="BE291" s="144">
        <f>IF(N291="základní",J291,0)</f>
        <v>0</v>
      </c>
      <c r="BF291" s="144">
        <f>IF(N291="snížená",J291,0)</f>
        <v>0</v>
      </c>
      <c r="BG291" s="144">
        <f>IF(N291="zákl. přenesená",J291,0)</f>
        <v>0</v>
      </c>
      <c r="BH291" s="144">
        <f>IF(N291="sníž. přenesená",J291,0)</f>
        <v>0</v>
      </c>
      <c r="BI291" s="144">
        <f>IF(N291="nulová",J291,0)</f>
        <v>0</v>
      </c>
      <c r="BJ291" s="17" t="s">
        <v>87</v>
      </c>
      <c r="BK291" s="144">
        <f>ROUND(I291*H291,2)</f>
        <v>0</v>
      </c>
      <c r="BL291" s="17" t="s">
        <v>148</v>
      </c>
      <c r="BM291" s="143" t="s">
        <v>310</v>
      </c>
    </row>
    <row r="292" spans="2:65" s="1" customFormat="1" ht="27">
      <c r="B292" s="32"/>
      <c r="D292" s="145" t="s">
        <v>149</v>
      </c>
      <c r="F292" s="146" t="s">
        <v>309</v>
      </c>
      <c r="I292" s="147"/>
      <c r="L292" s="32"/>
      <c r="M292" s="148"/>
      <c r="T292" s="56"/>
      <c r="AT292" s="17" t="s">
        <v>149</v>
      </c>
      <c r="AU292" s="17" t="s">
        <v>89</v>
      </c>
    </row>
    <row r="293" spans="2:65" s="13" customFormat="1" ht="10">
      <c r="B293" s="155"/>
      <c r="D293" s="145" t="s">
        <v>150</v>
      </c>
      <c r="E293" s="156" t="s">
        <v>1</v>
      </c>
      <c r="F293" s="157" t="s">
        <v>311</v>
      </c>
      <c r="H293" s="158">
        <v>65.697000000000003</v>
      </c>
      <c r="I293" s="159"/>
      <c r="L293" s="155"/>
      <c r="M293" s="160"/>
      <c r="T293" s="161"/>
      <c r="AT293" s="156" t="s">
        <v>150</v>
      </c>
      <c r="AU293" s="156" t="s">
        <v>89</v>
      </c>
      <c r="AV293" s="13" t="s">
        <v>89</v>
      </c>
      <c r="AW293" s="13" t="s">
        <v>38</v>
      </c>
      <c r="AX293" s="13" t="s">
        <v>12</v>
      </c>
      <c r="AY293" s="156" t="s">
        <v>140</v>
      </c>
    </row>
    <row r="294" spans="2:65" s="14" customFormat="1" ht="10">
      <c r="B294" s="162"/>
      <c r="D294" s="145" t="s">
        <v>150</v>
      </c>
      <c r="E294" s="163" t="s">
        <v>1</v>
      </c>
      <c r="F294" s="164" t="s">
        <v>157</v>
      </c>
      <c r="H294" s="165">
        <v>65.697000000000003</v>
      </c>
      <c r="I294" s="166"/>
      <c r="L294" s="162"/>
      <c r="M294" s="167"/>
      <c r="T294" s="168"/>
      <c r="AT294" s="163" t="s">
        <v>150</v>
      </c>
      <c r="AU294" s="163" t="s">
        <v>89</v>
      </c>
      <c r="AV294" s="14" t="s">
        <v>148</v>
      </c>
      <c r="AW294" s="14" t="s">
        <v>38</v>
      </c>
      <c r="AX294" s="14" t="s">
        <v>87</v>
      </c>
      <c r="AY294" s="163" t="s">
        <v>140</v>
      </c>
    </row>
    <row r="295" spans="2:65" s="1" customFormat="1" ht="55.5" customHeight="1">
      <c r="B295" s="32"/>
      <c r="C295" s="132" t="s">
        <v>246</v>
      </c>
      <c r="D295" s="132" t="s">
        <v>143</v>
      </c>
      <c r="E295" s="133" t="s">
        <v>312</v>
      </c>
      <c r="F295" s="134" t="s">
        <v>313</v>
      </c>
      <c r="G295" s="135" t="s">
        <v>294</v>
      </c>
      <c r="H295" s="136">
        <v>152.35735</v>
      </c>
      <c r="I295" s="137"/>
      <c r="J295" s="138">
        <f>ROUND(I295*H295,2)</f>
        <v>0</v>
      </c>
      <c r="K295" s="134" t="s">
        <v>147</v>
      </c>
      <c r="L295" s="32"/>
      <c r="M295" s="139" t="s">
        <v>1</v>
      </c>
      <c r="N295" s="140" t="s">
        <v>45</v>
      </c>
      <c r="P295" s="141">
        <f>O295*H295</f>
        <v>0</v>
      </c>
      <c r="Q295" s="141">
        <v>0</v>
      </c>
      <c r="R295" s="141">
        <f>Q295*H295</f>
        <v>0</v>
      </c>
      <c r="S295" s="141">
        <v>0</v>
      </c>
      <c r="T295" s="142">
        <f>S295*H295</f>
        <v>0</v>
      </c>
      <c r="AR295" s="143" t="s">
        <v>148</v>
      </c>
      <c r="AT295" s="143" t="s">
        <v>143</v>
      </c>
      <c r="AU295" s="143" t="s">
        <v>89</v>
      </c>
      <c r="AY295" s="17" t="s">
        <v>140</v>
      </c>
      <c r="BE295" s="144">
        <f>IF(N295="základní",J295,0)</f>
        <v>0</v>
      </c>
      <c r="BF295" s="144">
        <f>IF(N295="snížená",J295,0)</f>
        <v>0</v>
      </c>
      <c r="BG295" s="144">
        <f>IF(N295="zákl. přenesená",J295,0)</f>
        <v>0</v>
      </c>
      <c r="BH295" s="144">
        <f>IF(N295="sníž. přenesená",J295,0)</f>
        <v>0</v>
      </c>
      <c r="BI295" s="144">
        <f>IF(N295="nulová",J295,0)</f>
        <v>0</v>
      </c>
      <c r="BJ295" s="17" t="s">
        <v>87</v>
      </c>
      <c r="BK295" s="144">
        <f>ROUND(I295*H295,2)</f>
        <v>0</v>
      </c>
      <c r="BL295" s="17" t="s">
        <v>148</v>
      </c>
      <c r="BM295" s="143" t="s">
        <v>314</v>
      </c>
    </row>
    <row r="296" spans="2:65" s="1" customFormat="1" ht="27">
      <c r="B296" s="32"/>
      <c r="D296" s="145" t="s">
        <v>149</v>
      </c>
      <c r="F296" s="146" t="s">
        <v>313</v>
      </c>
      <c r="I296" s="147"/>
      <c r="L296" s="32"/>
      <c r="M296" s="148"/>
      <c r="T296" s="56"/>
      <c r="AT296" s="17" t="s">
        <v>149</v>
      </c>
      <c r="AU296" s="17" t="s">
        <v>89</v>
      </c>
    </row>
    <row r="297" spans="2:65" s="13" customFormat="1" ht="10">
      <c r="B297" s="155"/>
      <c r="D297" s="145" t="s">
        <v>150</v>
      </c>
      <c r="E297" s="156" t="s">
        <v>1</v>
      </c>
      <c r="F297" s="157" t="s">
        <v>315</v>
      </c>
      <c r="H297" s="158">
        <v>152.35735</v>
      </c>
      <c r="I297" s="159"/>
      <c r="L297" s="155"/>
      <c r="M297" s="160"/>
      <c r="T297" s="161"/>
      <c r="AT297" s="156" t="s">
        <v>150</v>
      </c>
      <c r="AU297" s="156" t="s">
        <v>89</v>
      </c>
      <c r="AV297" s="13" t="s">
        <v>89</v>
      </c>
      <c r="AW297" s="13" t="s">
        <v>38</v>
      </c>
      <c r="AX297" s="13" t="s">
        <v>12</v>
      </c>
      <c r="AY297" s="156" t="s">
        <v>140</v>
      </c>
    </row>
    <row r="298" spans="2:65" s="14" customFormat="1" ht="10">
      <c r="B298" s="162"/>
      <c r="D298" s="145" t="s">
        <v>150</v>
      </c>
      <c r="E298" s="163" t="s">
        <v>1</v>
      </c>
      <c r="F298" s="164" t="s">
        <v>157</v>
      </c>
      <c r="H298" s="165">
        <v>152.35735</v>
      </c>
      <c r="I298" s="166"/>
      <c r="L298" s="162"/>
      <c r="M298" s="167"/>
      <c r="T298" s="168"/>
      <c r="AT298" s="163" t="s">
        <v>150</v>
      </c>
      <c r="AU298" s="163" t="s">
        <v>89</v>
      </c>
      <c r="AV298" s="14" t="s">
        <v>148</v>
      </c>
      <c r="AW298" s="14" t="s">
        <v>38</v>
      </c>
      <c r="AX298" s="14" t="s">
        <v>87</v>
      </c>
      <c r="AY298" s="163" t="s">
        <v>140</v>
      </c>
    </row>
    <row r="299" spans="2:65" s="11" customFormat="1" ht="22.75" customHeight="1">
      <c r="B299" s="120"/>
      <c r="D299" s="121" t="s">
        <v>79</v>
      </c>
      <c r="E299" s="130" t="s">
        <v>316</v>
      </c>
      <c r="F299" s="130" t="s">
        <v>317</v>
      </c>
      <c r="I299" s="123"/>
      <c r="J299" s="131">
        <f>BK299</f>
        <v>0</v>
      </c>
      <c r="L299" s="120"/>
      <c r="M299" s="125"/>
      <c r="P299" s="126">
        <f>SUM(P300:P301)</f>
        <v>0</v>
      </c>
      <c r="R299" s="126">
        <f>SUM(R300:R301)</f>
        <v>0</v>
      </c>
      <c r="T299" s="127">
        <f>SUM(T300:T301)</f>
        <v>0</v>
      </c>
      <c r="AR299" s="121" t="s">
        <v>87</v>
      </c>
      <c r="AT299" s="128" t="s">
        <v>79</v>
      </c>
      <c r="AU299" s="128" t="s">
        <v>87</v>
      </c>
      <c r="AY299" s="121" t="s">
        <v>140</v>
      </c>
      <c r="BK299" s="129">
        <f>SUM(BK300:BK301)</f>
        <v>0</v>
      </c>
    </row>
    <row r="300" spans="2:65" s="1" customFormat="1" ht="55.5" customHeight="1">
      <c r="B300" s="32"/>
      <c r="C300" s="132" t="s">
        <v>14</v>
      </c>
      <c r="D300" s="132" t="s">
        <v>143</v>
      </c>
      <c r="E300" s="133" t="s">
        <v>318</v>
      </c>
      <c r="F300" s="134" t="s">
        <v>319</v>
      </c>
      <c r="G300" s="135" t="s">
        <v>294</v>
      </c>
      <c r="H300" s="136">
        <v>9.9729999999999999E-2</v>
      </c>
      <c r="I300" s="137"/>
      <c r="J300" s="138">
        <f>ROUND(I300*H300,2)</f>
        <v>0</v>
      </c>
      <c r="K300" s="134" t="s">
        <v>147</v>
      </c>
      <c r="L300" s="32"/>
      <c r="M300" s="139" t="s">
        <v>1</v>
      </c>
      <c r="N300" s="140" t="s">
        <v>45</v>
      </c>
      <c r="P300" s="141">
        <f>O300*H300</f>
        <v>0</v>
      </c>
      <c r="Q300" s="141">
        <v>0</v>
      </c>
      <c r="R300" s="141">
        <f>Q300*H300</f>
        <v>0</v>
      </c>
      <c r="S300" s="141">
        <v>0</v>
      </c>
      <c r="T300" s="142">
        <f>S300*H300</f>
        <v>0</v>
      </c>
      <c r="AR300" s="143" t="s">
        <v>148</v>
      </c>
      <c r="AT300" s="143" t="s">
        <v>143</v>
      </c>
      <c r="AU300" s="143" t="s">
        <v>89</v>
      </c>
      <c r="AY300" s="17" t="s">
        <v>140</v>
      </c>
      <c r="BE300" s="144">
        <f>IF(N300="základní",J300,0)</f>
        <v>0</v>
      </c>
      <c r="BF300" s="144">
        <f>IF(N300="snížená",J300,0)</f>
        <v>0</v>
      </c>
      <c r="BG300" s="144">
        <f>IF(N300="zákl. přenesená",J300,0)</f>
        <v>0</v>
      </c>
      <c r="BH300" s="144">
        <f>IF(N300="sníž. přenesená",J300,0)</f>
        <v>0</v>
      </c>
      <c r="BI300" s="144">
        <f>IF(N300="nulová",J300,0)</f>
        <v>0</v>
      </c>
      <c r="BJ300" s="17" t="s">
        <v>87</v>
      </c>
      <c r="BK300" s="144">
        <f>ROUND(I300*H300,2)</f>
        <v>0</v>
      </c>
      <c r="BL300" s="17" t="s">
        <v>148</v>
      </c>
      <c r="BM300" s="143" t="s">
        <v>320</v>
      </c>
    </row>
    <row r="301" spans="2:65" s="1" customFormat="1" ht="27">
      <c r="B301" s="32"/>
      <c r="D301" s="145" t="s">
        <v>149</v>
      </c>
      <c r="F301" s="146" t="s">
        <v>319</v>
      </c>
      <c r="I301" s="147"/>
      <c r="L301" s="32"/>
      <c r="M301" s="148"/>
      <c r="T301" s="56"/>
      <c r="AT301" s="17" t="s">
        <v>149</v>
      </c>
      <c r="AU301" s="17" t="s">
        <v>89</v>
      </c>
    </row>
    <row r="302" spans="2:65" s="11" customFormat="1" ht="25.9" customHeight="1">
      <c r="B302" s="120"/>
      <c r="D302" s="121" t="s">
        <v>79</v>
      </c>
      <c r="E302" s="122" t="s">
        <v>321</v>
      </c>
      <c r="F302" s="122" t="s">
        <v>322</v>
      </c>
      <c r="I302" s="123"/>
      <c r="J302" s="124">
        <f>BK302</f>
        <v>0</v>
      </c>
      <c r="L302" s="120"/>
      <c r="M302" s="125"/>
      <c r="P302" s="126">
        <f>P303+P308+P319+P328+P340</f>
        <v>0</v>
      </c>
      <c r="R302" s="126">
        <f>R303+R308+R319+R328+R340</f>
        <v>0</v>
      </c>
      <c r="T302" s="127">
        <f>T303+T308+T319+T328+T340</f>
        <v>0</v>
      </c>
      <c r="AR302" s="121" t="s">
        <v>89</v>
      </c>
      <c r="AT302" s="128" t="s">
        <v>79</v>
      </c>
      <c r="AU302" s="128" t="s">
        <v>12</v>
      </c>
      <c r="AY302" s="121" t="s">
        <v>140</v>
      </c>
      <c r="BK302" s="129">
        <f>BK303+BK308+BK319+BK328+BK340</f>
        <v>0</v>
      </c>
    </row>
    <row r="303" spans="2:65" s="11" customFormat="1" ht="22.75" customHeight="1">
      <c r="B303" s="120"/>
      <c r="D303" s="121" t="s">
        <v>79</v>
      </c>
      <c r="E303" s="130" t="s">
        <v>323</v>
      </c>
      <c r="F303" s="130" t="s">
        <v>324</v>
      </c>
      <c r="I303" s="123"/>
      <c r="J303" s="131">
        <f>BK303</f>
        <v>0</v>
      </c>
      <c r="L303" s="120"/>
      <c r="M303" s="125"/>
      <c r="P303" s="126">
        <f>SUM(P304:P307)</f>
        <v>0</v>
      </c>
      <c r="R303" s="126">
        <f>SUM(R304:R307)</f>
        <v>0</v>
      </c>
      <c r="T303" s="127">
        <f>SUM(T304:T307)</f>
        <v>0</v>
      </c>
      <c r="AR303" s="121" t="s">
        <v>89</v>
      </c>
      <c r="AT303" s="128" t="s">
        <v>79</v>
      </c>
      <c r="AU303" s="128" t="s">
        <v>87</v>
      </c>
      <c r="AY303" s="121" t="s">
        <v>140</v>
      </c>
      <c r="BK303" s="129">
        <f>SUM(BK304:BK307)</f>
        <v>0</v>
      </c>
    </row>
    <row r="304" spans="2:65" s="1" customFormat="1" ht="16.5" customHeight="1">
      <c r="B304" s="32"/>
      <c r="C304" s="132" t="s">
        <v>252</v>
      </c>
      <c r="D304" s="132" t="s">
        <v>143</v>
      </c>
      <c r="E304" s="133" t="s">
        <v>325</v>
      </c>
      <c r="F304" s="134" t="s">
        <v>326</v>
      </c>
      <c r="G304" s="135" t="s">
        <v>231</v>
      </c>
      <c r="H304" s="136">
        <v>5</v>
      </c>
      <c r="I304" s="137"/>
      <c r="J304" s="138">
        <f>ROUND(I304*H304,2)</f>
        <v>0</v>
      </c>
      <c r="K304" s="134" t="s">
        <v>1</v>
      </c>
      <c r="L304" s="32"/>
      <c r="M304" s="139" t="s">
        <v>1</v>
      </c>
      <c r="N304" s="140" t="s">
        <v>45</v>
      </c>
      <c r="P304" s="141">
        <f>O304*H304</f>
        <v>0</v>
      </c>
      <c r="Q304" s="141">
        <v>0</v>
      </c>
      <c r="R304" s="141">
        <f>Q304*H304</f>
        <v>0</v>
      </c>
      <c r="S304" s="141">
        <v>0</v>
      </c>
      <c r="T304" s="142">
        <f>S304*H304</f>
        <v>0</v>
      </c>
      <c r="AR304" s="143" t="s">
        <v>194</v>
      </c>
      <c r="AT304" s="143" t="s">
        <v>143</v>
      </c>
      <c r="AU304" s="143" t="s">
        <v>89</v>
      </c>
      <c r="AY304" s="17" t="s">
        <v>140</v>
      </c>
      <c r="BE304" s="144">
        <f>IF(N304="základní",J304,0)</f>
        <v>0</v>
      </c>
      <c r="BF304" s="144">
        <f>IF(N304="snížená",J304,0)</f>
        <v>0</v>
      </c>
      <c r="BG304" s="144">
        <f>IF(N304="zákl. přenesená",J304,0)</f>
        <v>0</v>
      </c>
      <c r="BH304" s="144">
        <f>IF(N304="sníž. přenesená",J304,0)</f>
        <v>0</v>
      </c>
      <c r="BI304" s="144">
        <f>IF(N304="nulová",J304,0)</f>
        <v>0</v>
      </c>
      <c r="BJ304" s="17" t="s">
        <v>87</v>
      </c>
      <c r="BK304" s="144">
        <f>ROUND(I304*H304,2)</f>
        <v>0</v>
      </c>
      <c r="BL304" s="17" t="s">
        <v>194</v>
      </c>
      <c r="BM304" s="143" t="s">
        <v>327</v>
      </c>
    </row>
    <row r="305" spans="2:65" s="1" customFormat="1" ht="10">
      <c r="B305" s="32"/>
      <c r="D305" s="145" t="s">
        <v>149</v>
      </c>
      <c r="F305" s="146" t="s">
        <v>326</v>
      </c>
      <c r="I305" s="147"/>
      <c r="L305" s="32"/>
      <c r="M305" s="148"/>
      <c r="T305" s="56"/>
      <c r="AT305" s="17" t="s">
        <v>149</v>
      </c>
      <c r="AU305" s="17" t="s">
        <v>89</v>
      </c>
    </row>
    <row r="306" spans="2:65" s="13" customFormat="1" ht="10">
      <c r="B306" s="155"/>
      <c r="D306" s="145" t="s">
        <v>150</v>
      </c>
      <c r="E306" s="156" t="s">
        <v>1</v>
      </c>
      <c r="F306" s="157" t="s">
        <v>175</v>
      </c>
      <c r="H306" s="158">
        <v>5</v>
      </c>
      <c r="I306" s="159"/>
      <c r="L306" s="155"/>
      <c r="M306" s="160"/>
      <c r="T306" s="161"/>
      <c r="AT306" s="156" t="s">
        <v>150</v>
      </c>
      <c r="AU306" s="156" t="s">
        <v>89</v>
      </c>
      <c r="AV306" s="13" t="s">
        <v>89</v>
      </c>
      <c r="AW306" s="13" t="s">
        <v>38</v>
      </c>
      <c r="AX306" s="13" t="s">
        <v>12</v>
      </c>
      <c r="AY306" s="156" t="s">
        <v>140</v>
      </c>
    </row>
    <row r="307" spans="2:65" s="14" customFormat="1" ht="10">
      <c r="B307" s="162"/>
      <c r="D307" s="145" t="s">
        <v>150</v>
      </c>
      <c r="E307" s="163" t="s">
        <v>1</v>
      </c>
      <c r="F307" s="164" t="s">
        <v>157</v>
      </c>
      <c r="H307" s="165">
        <v>5</v>
      </c>
      <c r="I307" s="166"/>
      <c r="L307" s="162"/>
      <c r="M307" s="167"/>
      <c r="T307" s="168"/>
      <c r="AT307" s="163" t="s">
        <v>150</v>
      </c>
      <c r="AU307" s="163" t="s">
        <v>89</v>
      </c>
      <c r="AV307" s="14" t="s">
        <v>148</v>
      </c>
      <c r="AW307" s="14" t="s">
        <v>38</v>
      </c>
      <c r="AX307" s="14" t="s">
        <v>87</v>
      </c>
      <c r="AY307" s="163" t="s">
        <v>140</v>
      </c>
    </row>
    <row r="308" spans="2:65" s="11" customFormat="1" ht="22.75" customHeight="1">
      <c r="B308" s="120"/>
      <c r="D308" s="121" t="s">
        <v>79</v>
      </c>
      <c r="E308" s="130" t="s">
        <v>328</v>
      </c>
      <c r="F308" s="130" t="s">
        <v>329</v>
      </c>
      <c r="I308" s="123"/>
      <c r="J308" s="131">
        <f>BK308</f>
        <v>0</v>
      </c>
      <c r="L308" s="120"/>
      <c r="M308" s="125"/>
      <c r="P308" s="126">
        <f>SUM(P309:P318)</f>
        <v>0</v>
      </c>
      <c r="R308" s="126">
        <f>SUM(R309:R318)</f>
        <v>0</v>
      </c>
      <c r="T308" s="127">
        <f>SUM(T309:T318)</f>
        <v>0</v>
      </c>
      <c r="AR308" s="121" t="s">
        <v>89</v>
      </c>
      <c r="AT308" s="128" t="s">
        <v>79</v>
      </c>
      <c r="AU308" s="128" t="s">
        <v>87</v>
      </c>
      <c r="AY308" s="121" t="s">
        <v>140</v>
      </c>
      <c r="BK308" s="129">
        <f>SUM(BK309:BK318)</f>
        <v>0</v>
      </c>
    </row>
    <row r="309" spans="2:65" s="1" customFormat="1" ht="37.75" customHeight="1">
      <c r="B309" s="32"/>
      <c r="C309" s="132" t="s">
        <v>330</v>
      </c>
      <c r="D309" s="132" t="s">
        <v>143</v>
      </c>
      <c r="E309" s="133" t="s">
        <v>331</v>
      </c>
      <c r="F309" s="134" t="s">
        <v>332</v>
      </c>
      <c r="G309" s="135" t="s">
        <v>146</v>
      </c>
      <c r="H309" s="136">
        <v>39.270000000000003</v>
      </c>
      <c r="I309" s="137"/>
      <c r="J309" s="138">
        <f>ROUND(I309*H309,2)</f>
        <v>0</v>
      </c>
      <c r="K309" s="134" t="s">
        <v>147</v>
      </c>
      <c r="L309" s="32"/>
      <c r="M309" s="139" t="s">
        <v>1</v>
      </c>
      <c r="N309" s="140" t="s">
        <v>45</v>
      </c>
      <c r="P309" s="141">
        <f>O309*H309</f>
        <v>0</v>
      </c>
      <c r="Q309" s="141">
        <v>0</v>
      </c>
      <c r="R309" s="141">
        <f>Q309*H309</f>
        <v>0</v>
      </c>
      <c r="S309" s="141">
        <v>0</v>
      </c>
      <c r="T309" s="142">
        <f>S309*H309</f>
        <v>0</v>
      </c>
      <c r="AR309" s="143" t="s">
        <v>194</v>
      </c>
      <c r="AT309" s="143" t="s">
        <v>143</v>
      </c>
      <c r="AU309" s="143" t="s">
        <v>89</v>
      </c>
      <c r="AY309" s="17" t="s">
        <v>140</v>
      </c>
      <c r="BE309" s="144">
        <f>IF(N309="základní",J309,0)</f>
        <v>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7" t="s">
        <v>87</v>
      </c>
      <c r="BK309" s="144">
        <f>ROUND(I309*H309,2)</f>
        <v>0</v>
      </c>
      <c r="BL309" s="17" t="s">
        <v>194</v>
      </c>
      <c r="BM309" s="143" t="s">
        <v>333</v>
      </c>
    </row>
    <row r="310" spans="2:65" s="1" customFormat="1" ht="18">
      <c r="B310" s="32"/>
      <c r="D310" s="145" t="s">
        <v>149</v>
      </c>
      <c r="F310" s="146" t="s">
        <v>332</v>
      </c>
      <c r="I310" s="147"/>
      <c r="L310" s="32"/>
      <c r="M310" s="148"/>
      <c r="T310" s="56"/>
      <c r="AT310" s="17" t="s">
        <v>149</v>
      </c>
      <c r="AU310" s="17" t="s">
        <v>89</v>
      </c>
    </row>
    <row r="311" spans="2:65" s="12" customFormat="1" ht="10">
      <c r="B311" s="149"/>
      <c r="D311" s="145" t="s">
        <v>150</v>
      </c>
      <c r="E311" s="150" t="s">
        <v>1</v>
      </c>
      <c r="F311" s="151" t="s">
        <v>334</v>
      </c>
      <c r="H311" s="150" t="s">
        <v>1</v>
      </c>
      <c r="I311" s="152"/>
      <c r="L311" s="149"/>
      <c r="M311" s="153"/>
      <c r="T311" s="154"/>
      <c r="AT311" s="150" t="s">
        <v>150</v>
      </c>
      <c r="AU311" s="150" t="s">
        <v>89</v>
      </c>
      <c r="AV311" s="12" t="s">
        <v>87</v>
      </c>
      <c r="AW311" s="12" t="s">
        <v>38</v>
      </c>
      <c r="AX311" s="12" t="s">
        <v>12</v>
      </c>
      <c r="AY311" s="150" t="s">
        <v>140</v>
      </c>
    </row>
    <row r="312" spans="2:65" s="13" customFormat="1" ht="10">
      <c r="B312" s="155"/>
      <c r="D312" s="145" t="s">
        <v>150</v>
      </c>
      <c r="E312" s="156" t="s">
        <v>1</v>
      </c>
      <c r="F312" s="157" t="s">
        <v>335</v>
      </c>
      <c r="H312" s="158">
        <v>39.269999999999996</v>
      </c>
      <c r="I312" s="159"/>
      <c r="L312" s="155"/>
      <c r="M312" s="160"/>
      <c r="T312" s="161"/>
      <c r="AT312" s="156" t="s">
        <v>150</v>
      </c>
      <c r="AU312" s="156" t="s">
        <v>89</v>
      </c>
      <c r="AV312" s="13" t="s">
        <v>89</v>
      </c>
      <c r="AW312" s="13" t="s">
        <v>38</v>
      </c>
      <c r="AX312" s="13" t="s">
        <v>12</v>
      </c>
      <c r="AY312" s="156" t="s">
        <v>140</v>
      </c>
    </row>
    <row r="313" spans="2:65" s="14" customFormat="1" ht="10">
      <c r="B313" s="162"/>
      <c r="D313" s="145" t="s">
        <v>150</v>
      </c>
      <c r="E313" s="163" t="s">
        <v>1</v>
      </c>
      <c r="F313" s="164" t="s">
        <v>157</v>
      </c>
      <c r="H313" s="165">
        <v>39.269999999999996</v>
      </c>
      <c r="I313" s="166"/>
      <c r="L313" s="162"/>
      <c r="M313" s="167"/>
      <c r="T313" s="168"/>
      <c r="AT313" s="163" t="s">
        <v>150</v>
      </c>
      <c r="AU313" s="163" t="s">
        <v>89</v>
      </c>
      <c r="AV313" s="14" t="s">
        <v>148</v>
      </c>
      <c r="AW313" s="14" t="s">
        <v>38</v>
      </c>
      <c r="AX313" s="14" t="s">
        <v>87</v>
      </c>
      <c r="AY313" s="163" t="s">
        <v>140</v>
      </c>
    </row>
    <row r="314" spans="2:65" s="1" customFormat="1" ht="49" customHeight="1">
      <c r="B314" s="32"/>
      <c r="C314" s="132" t="s">
        <v>256</v>
      </c>
      <c r="D314" s="132" t="s">
        <v>143</v>
      </c>
      <c r="E314" s="133" t="s">
        <v>336</v>
      </c>
      <c r="F314" s="134" t="s">
        <v>337</v>
      </c>
      <c r="G314" s="135" t="s">
        <v>146</v>
      </c>
      <c r="H314" s="136">
        <v>8.08</v>
      </c>
      <c r="I314" s="137"/>
      <c r="J314" s="138">
        <f>ROUND(I314*H314,2)</f>
        <v>0</v>
      </c>
      <c r="K314" s="134" t="s">
        <v>147</v>
      </c>
      <c r="L314" s="32"/>
      <c r="M314" s="139" t="s">
        <v>1</v>
      </c>
      <c r="N314" s="140" t="s">
        <v>45</v>
      </c>
      <c r="P314" s="141">
        <f>O314*H314</f>
        <v>0</v>
      </c>
      <c r="Q314" s="141">
        <v>0</v>
      </c>
      <c r="R314" s="141">
        <f>Q314*H314</f>
        <v>0</v>
      </c>
      <c r="S314" s="141">
        <v>0</v>
      </c>
      <c r="T314" s="142">
        <f>S314*H314</f>
        <v>0</v>
      </c>
      <c r="AR314" s="143" t="s">
        <v>194</v>
      </c>
      <c r="AT314" s="143" t="s">
        <v>143</v>
      </c>
      <c r="AU314" s="143" t="s">
        <v>89</v>
      </c>
      <c r="AY314" s="17" t="s">
        <v>140</v>
      </c>
      <c r="BE314" s="144">
        <f>IF(N314="základní",J314,0)</f>
        <v>0</v>
      </c>
      <c r="BF314" s="144">
        <f>IF(N314="snížená",J314,0)</f>
        <v>0</v>
      </c>
      <c r="BG314" s="144">
        <f>IF(N314="zákl. přenesená",J314,0)</f>
        <v>0</v>
      </c>
      <c r="BH314" s="144">
        <f>IF(N314="sníž. přenesená",J314,0)</f>
        <v>0</v>
      </c>
      <c r="BI314" s="144">
        <f>IF(N314="nulová",J314,0)</f>
        <v>0</v>
      </c>
      <c r="BJ314" s="17" t="s">
        <v>87</v>
      </c>
      <c r="BK314" s="144">
        <f>ROUND(I314*H314,2)</f>
        <v>0</v>
      </c>
      <c r="BL314" s="17" t="s">
        <v>194</v>
      </c>
      <c r="BM314" s="143" t="s">
        <v>338</v>
      </c>
    </row>
    <row r="315" spans="2:65" s="1" customFormat="1" ht="27">
      <c r="B315" s="32"/>
      <c r="D315" s="145" t="s">
        <v>149</v>
      </c>
      <c r="F315" s="146" t="s">
        <v>337</v>
      </c>
      <c r="I315" s="147"/>
      <c r="L315" s="32"/>
      <c r="M315" s="148"/>
      <c r="T315" s="56"/>
      <c r="AT315" s="17" t="s">
        <v>149</v>
      </c>
      <c r="AU315" s="17" t="s">
        <v>89</v>
      </c>
    </row>
    <row r="316" spans="2:65" s="12" customFormat="1" ht="10">
      <c r="B316" s="149"/>
      <c r="D316" s="145" t="s">
        <v>150</v>
      </c>
      <c r="E316" s="150" t="s">
        <v>1</v>
      </c>
      <c r="F316" s="151" t="s">
        <v>339</v>
      </c>
      <c r="H316" s="150" t="s">
        <v>1</v>
      </c>
      <c r="I316" s="152"/>
      <c r="L316" s="149"/>
      <c r="M316" s="153"/>
      <c r="T316" s="154"/>
      <c r="AT316" s="150" t="s">
        <v>150</v>
      </c>
      <c r="AU316" s="150" t="s">
        <v>89</v>
      </c>
      <c r="AV316" s="12" t="s">
        <v>87</v>
      </c>
      <c r="AW316" s="12" t="s">
        <v>38</v>
      </c>
      <c r="AX316" s="12" t="s">
        <v>12</v>
      </c>
      <c r="AY316" s="150" t="s">
        <v>140</v>
      </c>
    </row>
    <row r="317" spans="2:65" s="13" customFormat="1" ht="10">
      <c r="B317" s="155"/>
      <c r="D317" s="145" t="s">
        <v>150</v>
      </c>
      <c r="E317" s="156" t="s">
        <v>1</v>
      </c>
      <c r="F317" s="157" t="s">
        <v>340</v>
      </c>
      <c r="H317" s="158">
        <v>8.08</v>
      </c>
      <c r="I317" s="159"/>
      <c r="L317" s="155"/>
      <c r="M317" s="160"/>
      <c r="T317" s="161"/>
      <c r="AT317" s="156" t="s">
        <v>150</v>
      </c>
      <c r="AU317" s="156" t="s">
        <v>89</v>
      </c>
      <c r="AV317" s="13" t="s">
        <v>89</v>
      </c>
      <c r="AW317" s="13" t="s">
        <v>38</v>
      </c>
      <c r="AX317" s="13" t="s">
        <v>12</v>
      </c>
      <c r="AY317" s="156" t="s">
        <v>140</v>
      </c>
    </row>
    <row r="318" spans="2:65" s="14" customFormat="1" ht="10">
      <c r="B318" s="162"/>
      <c r="D318" s="145" t="s">
        <v>150</v>
      </c>
      <c r="E318" s="163" t="s">
        <v>1</v>
      </c>
      <c r="F318" s="164" t="s">
        <v>157</v>
      </c>
      <c r="H318" s="165">
        <v>8.08</v>
      </c>
      <c r="I318" s="166"/>
      <c r="L318" s="162"/>
      <c r="M318" s="167"/>
      <c r="T318" s="168"/>
      <c r="AT318" s="163" t="s">
        <v>150</v>
      </c>
      <c r="AU318" s="163" t="s">
        <v>89</v>
      </c>
      <c r="AV318" s="14" t="s">
        <v>148</v>
      </c>
      <c r="AW318" s="14" t="s">
        <v>38</v>
      </c>
      <c r="AX318" s="14" t="s">
        <v>87</v>
      </c>
      <c r="AY318" s="163" t="s">
        <v>140</v>
      </c>
    </row>
    <row r="319" spans="2:65" s="11" customFormat="1" ht="22.75" customHeight="1">
      <c r="B319" s="120"/>
      <c r="D319" s="121" t="s">
        <v>79</v>
      </c>
      <c r="E319" s="130" t="s">
        <v>341</v>
      </c>
      <c r="F319" s="130" t="s">
        <v>342</v>
      </c>
      <c r="I319" s="123"/>
      <c r="J319" s="131">
        <f>BK319</f>
        <v>0</v>
      </c>
      <c r="L319" s="120"/>
      <c r="M319" s="125"/>
      <c r="P319" s="126">
        <f>SUM(P320:P327)</f>
        <v>0</v>
      </c>
      <c r="R319" s="126">
        <f>SUM(R320:R327)</f>
        <v>0</v>
      </c>
      <c r="T319" s="127">
        <f>SUM(T320:T327)</f>
        <v>0</v>
      </c>
      <c r="AR319" s="121" t="s">
        <v>89</v>
      </c>
      <c r="AT319" s="128" t="s">
        <v>79</v>
      </c>
      <c r="AU319" s="128" t="s">
        <v>87</v>
      </c>
      <c r="AY319" s="121" t="s">
        <v>140</v>
      </c>
      <c r="BK319" s="129">
        <f>SUM(BK320:BK327)</f>
        <v>0</v>
      </c>
    </row>
    <row r="320" spans="2:65" s="1" customFormat="1" ht="24.15" customHeight="1">
      <c r="B320" s="32"/>
      <c r="C320" s="132" t="s">
        <v>343</v>
      </c>
      <c r="D320" s="132" t="s">
        <v>143</v>
      </c>
      <c r="E320" s="133" t="s">
        <v>344</v>
      </c>
      <c r="F320" s="134" t="s">
        <v>345</v>
      </c>
      <c r="G320" s="135" t="s">
        <v>231</v>
      </c>
      <c r="H320" s="136">
        <v>14</v>
      </c>
      <c r="I320" s="137"/>
      <c r="J320" s="138">
        <f>ROUND(I320*H320,2)</f>
        <v>0</v>
      </c>
      <c r="K320" s="134" t="s">
        <v>147</v>
      </c>
      <c r="L320" s="32"/>
      <c r="M320" s="139" t="s">
        <v>1</v>
      </c>
      <c r="N320" s="140" t="s">
        <v>45</v>
      </c>
      <c r="P320" s="141">
        <f>O320*H320</f>
        <v>0</v>
      </c>
      <c r="Q320" s="141">
        <v>0</v>
      </c>
      <c r="R320" s="141">
        <f>Q320*H320</f>
        <v>0</v>
      </c>
      <c r="S320" s="141">
        <v>0</v>
      </c>
      <c r="T320" s="142">
        <f>S320*H320</f>
        <v>0</v>
      </c>
      <c r="AR320" s="143" t="s">
        <v>194</v>
      </c>
      <c r="AT320" s="143" t="s">
        <v>143</v>
      </c>
      <c r="AU320" s="143" t="s">
        <v>89</v>
      </c>
      <c r="AY320" s="17" t="s">
        <v>140</v>
      </c>
      <c r="BE320" s="144">
        <f>IF(N320="základní",J320,0)</f>
        <v>0</v>
      </c>
      <c r="BF320" s="144">
        <f>IF(N320="snížená",J320,0)</f>
        <v>0</v>
      </c>
      <c r="BG320" s="144">
        <f>IF(N320="zákl. přenesená",J320,0)</f>
        <v>0</v>
      </c>
      <c r="BH320" s="144">
        <f>IF(N320="sníž. přenesená",J320,0)</f>
        <v>0</v>
      </c>
      <c r="BI320" s="144">
        <f>IF(N320="nulová",J320,0)</f>
        <v>0</v>
      </c>
      <c r="BJ320" s="17" t="s">
        <v>87</v>
      </c>
      <c r="BK320" s="144">
        <f>ROUND(I320*H320,2)</f>
        <v>0</v>
      </c>
      <c r="BL320" s="17" t="s">
        <v>194</v>
      </c>
      <c r="BM320" s="143" t="s">
        <v>346</v>
      </c>
    </row>
    <row r="321" spans="2:65" s="1" customFormat="1" ht="18">
      <c r="B321" s="32"/>
      <c r="D321" s="145" t="s">
        <v>149</v>
      </c>
      <c r="F321" s="146" t="s">
        <v>345</v>
      </c>
      <c r="I321" s="147"/>
      <c r="L321" s="32"/>
      <c r="M321" s="148"/>
      <c r="T321" s="56"/>
      <c r="AT321" s="17" t="s">
        <v>149</v>
      </c>
      <c r="AU321" s="17" t="s">
        <v>89</v>
      </c>
    </row>
    <row r="322" spans="2:65" s="13" customFormat="1" ht="10">
      <c r="B322" s="155"/>
      <c r="D322" s="145" t="s">
        <v>150</v>
      </c>
      <c r="E322" s="156" t="s">
        <v>1</v>
      </c>
      <c r="F322" s="157" t="s">
        <v>189</v>
      </c>
      <c r="H322" s="158">
        <v>14</v>
      </c>
      <c r="I322" s="159"/>
      <c r="L322" s="155"/>
      <c r="M322" s="160"/>
      <c r="T322" s="161"/>
      <c r="AT322" s="156" t="s">
        <v>150</v>
      </c>
      <c r="AU322" s="156" t="s">
        <v>89</v>
      </c>
      <c r="AV322" s="13" t="s">
        <v>89</v>
      </c>
      <c r="AW322" s="13" t="s">
        <v>38</v>
      </c>
      <c r="AX322" s="13" t="s">
        <v>12</v>
      </c>
      <c r="AY322" s="156" t="s">
        <v>140</v>
      </c>
    </row>
    <row r="323" spans="2:65" s="14" customFormat="1" ht="10">
      <c r="B323" s="162"/>
      <c r="D323" s="145" t="s">
        <v>150</v>
      </c>
      <c r="E323" s="163" t="s">
        <v>1</v>
      </c>
      <c r="F323" s="164" t="s">
        <v>157</v>
      </c>
      <c r="H323" s="165">
        <v>14</v>
      </c>
      <c r="I323" s="166"/>
      <c r="L323" s="162"/>
      <c r="M323" s="167"/>
      <c r="T323" s="168"/>
      <c r="AT323" s="163" t="s">
        <v>150</v>
      </c>
      <c r="AU323" s="163" t="s">
        <v>89</v>
      </c>
      <c r="AV323" s="14" t="s">
        <v>148</v>
      </c>
      <c r="AW323" s="14" t="s">
        <v>38</v>
      </c>
      <c r="AX323" s="14" t="s">
        <v>87</v>
      </c>
      <c r="AY323" s="163" t="s">
        <v>140</v>
      </c>
    </row>
    <row r="324" spans="2:65" s="1" customFormat="1" ht="24.15" customHeight="1">
      <c r="B324" s="32"/>
      <c r="C324" s="132" t="s">
        <v>262</v>
      </c>
      <c r="D324" s="132" t="s">
        <v>143</v>
      </c>
      <c r="E324" s="133" t="s">
        <v>347</v>
      </c>
      <c r="F324" s="134" t="s">
        <v>348</v>
      </c>
      <c r="G324" s="135" t="s">
        <v>231</v>
      </c>
      <c r="H324" s="136">
        <v>4</v>
      </c>
      <c r="I324" s="137"/>
      <c r="J324" s="138">
        <f>ROUND(I324*H324,2)</f>
        <v>0</v>
      </c>
      <c r="K324" s="134" t="s">
        <v>147</v>
      </c>
      <c r="L324" s="32"/>
      <c r="M324" s="139" t="s">
        <v>1</v>
      </c>
      <c r="N324" s="140" t="s">
        <v>45</v>
      </c>
      <c r="P324" s="141">
        <f>O324*H324</f>
        <v>0</v>
      </c>
      <c r="Q324" s="141">
        <v>0</v>
      </c>
      <c r="R324" s="141">
        <f>Q324*H324</f>
        <v>0</v>
      </c>
      <c r="S324" s="141">
        <v>0</v>
      </c>
      <c r="T324" s="142">
        <f>S324*H324</f>
        <v>0</v>
      </c>
      <c r="AR324" s="143" t="s">
        <v>194</v>
      </c>
      <c r="AT324" s="143" t="s">
        <v>143</v>
      </c>
      <c r="AU324" s="143" t="s">
        <v>89</v>
      </c>
      <c r="AY324" s="17" t="s">
        <v>140</v>
      </c>
      <c r="BE324" s="144">
        <f>IF(N324="základní",J324,0)</f>
        <v>0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7" t="s">
        <v>87</v>
      </c>
      <c r="BK324" s="144">
        <f>ROUND(I324*H324,2)</f>
        <v>0</v>
      </c>
      <c r="BL324" s="17" t="s">
        <v>194</v>
      </c>
      <c r="BM324" s="143" t="s">
        <v>349</v>
      </c>
    </row>
    <row r="325" spans="2:65" s="1" customFormat="1" ht="18">
      <c r="B325" s="32"/>
      <c r="D325" s="145" t="s">
        <v>149</v>
      </c>
      <c r="F325" s="146" t="s">
        <v>348</v>
      </c>
      <c r="I325" s="147"/>
      <c r="L325" s="32"/>
      <c r="M325" s="148"/>
      <c r="T325" s="56"/>
      <c r="AT325" s="17" t="s">
        <v>149</v>
      </c>
      <c r="AU325" s="17" t="s">
        <v>89</v>
      </c>
    </row>
    <row r="326" spans="2:65" s="13" customFormat="1" ht="10">
      <c r="B326" s="155"/>
      <c r="D326" s="145" t="s">
        <v>150</v>
      </c>
      <c r="E326" s="156" t="s">
        <v>1</v>
      </c>
      <c r="F326" s="157" t="s">
        <v>148</v>
      </c>
      <c r="H326" s="158">
        <v>4</v>
      </c>
      <c r="I326" s="159"/>
      <c r="L326" s="155"/>
      <c r="M326" s="160"/>
      <c r="T326" s="161"/>
      <c r="AT326" s="156" t="s">
        <v>150</v>
      </c>
      <c r="AU326" s="156" t="s">
        <v>89</v>
      </c>
      <c r="AV326" s="13" t="s">
        <v>89</v>
      </c>
      <c r="AW326" s="13" t="s">
        <v>38</v>
      </c>
      <c r="AX326" s="13" t="s">
        <v>12</v>
      </c>
      <c r="AY326" s="156" t="s">
        <v>140</v>
      </c>
    </row>
    <row r="327" spans="2:65" s="14" customFormat="1" ht="10">
      <c r="B327" s="162"/>
      <c r="D327" s="145" t="s">
        <v>150</v>
      </c>
      <c r="E327" s="163" t="s">
        <v>1</v>
      </c>
      <c r="F327" s="164" t="s">
        <v>157</v>
      </c>
      <c r="H327" s="165">
        <v>4</v>
      </c>
      <c r="I327" s="166"/>
      <c r="L327" s="162"/>
      <c r="M327" s="167"/>
      <c r="T327" s="168"/>
      <c r="AT327" s="163" t="s">
        <v>150</v>
      </c>
      <c r="AU327" s="163" t="s">
        <v>89</v>
      </c>
      <c r="AV327" s="14" t="s">
        <v>148</v>
      </c>
      <c r="AW327" s="14" t="s">
        <v>38</v>
      </c>
      <c r="AX327" s="14" t="s">
        <v>87</v>
      </c>
      <c r="AY327" s="163" t="s">
        <v>140</v>
      </c>
    </row>
    <row r="328" spans="2:65" s="11" customFormat="1" ht="22.75" customHeight="1">
      <c r="B328" s="120"/>
      <c r="D328" s="121" t="s">
        <v>79</v>
      </c>
      <c r="E328" s="130" t="s">
        <v>350</v>
      </c>
      <c r="F328" s="130" t="s">
        <v>351</v>
      </c>
      <c r="I328" s="123"/>
      <c r="J328" s="131">
        <f>BK328</f>
        <v>0</v>
      </c>
      <c r="L328" s="120"/>
      <c r="M328" s="125"/>
      <c r="P328" s="126">
        <f>SUM(P329:P339)</f>
        <v>0</v>
      </c>
      <c r="R328" s="126">
        <f>SUM(R329:R339)</f>
        <v>0</v>
      </c>
      <c r="T328" s="127">
        <f>SUM(T329:T339)</f>
        <v>0</v>
      </c>
      <c r="AR328" s="121" t="s">
        <v>89</v>
      </c>
      <c r="AT328" s="128" t="s">
        <v>79</v>
      </c>
      <c r="AU328" s="128" t="s">
        <v>87</v>
      </c>
      <c r="AY328" s="121" t="s">
        <v>140</v>
      </c>
      <c r="BK328" s="129">
        <f>SUM(BK329:BK339)</f>
        <v>0</v>
      </c>
    </row>
    <row r="329" spans="2:65" s="1" customFormat="1" ht="24.15" customHeight="1">
      <c r="B329" s="32"/>
      <c r="C329" s="132" t="s">
        <v>352</v>
      </c>
      <c r="D329" s="132" t="s">
        <v>143</v>
      </c>
      <c r="E329" s="133" t="s">
        <v>353</v>
      </c>
      <c r="F329" s="134" t="s">
        <v>354</v>
      </c>
      <c r="G329" s="135" t="s">
        <v>231</v>
      </c>
      <c r="H329" s="136">
        <v>18</v>
      </c>
      <c r="I329" s="137"/>
      <c r="J329" s="138">
        <f>ROUND(I329*H329,2)</f>
        <v>0</v>
      </c>
      <c r="K329" s="134" t="s">
        <v>147</v>
      </c>
      <c r="L329" s="32"/>
      <c r="M329" s="139" t="s">
        <v>1</v>
      </c>
      <c r="N329" s="140" t="s">
        <v>45</v>
      </c>
      <c r="P329" s="141">
        <f>O329*H329</f>
        <v>0</v>
      </c>
      <c r="Q329" s="141">
        <v>0</v>
      </c>
      <c r="R329" s="141">
        <f>Q329*H329</f>
        <v>0</v>
      </c>
      <c r="S329" s="141">
        <v>0</v>
      </c>
      <c r="T329" s="142">
        <f>S329*H329</f>
        <v>0</v>
      </c>
      <c r="AR329" s="143" t="s">
        <v>194</v>
      </c>
      <c r="AT329" s="143" t="s">
        <v>143</v>
      </c>
      <c r="AU329" s="143" t="s">
        <v>89</v>
      </c>
      <c r="AY329" s="17" t="s">
        <v>140</v>
      </c>
      <c r="BE329" s="144">
        <f>IF(N329="základní",J329,0)</f>
        <v>0</v>
      </c>
      <c r="BF329" s="144">
        <f>IF(N329="snížená",J329,0)</f>
        <v>0</v>
      </c>
      <c r="BG329" s="144">
        <f>IF(N329="zákl. přenesená",J329,0)</f>
        <v>0</v>
      </c>
      <c r="BH329" s="144">
        <f>IF(N329="sníž. přenesená",J329,0)</f>
        <v>0</v>
      </c>
      <c r="BI329" s="144">
        <f>IF(N329="nulová",J329,0)</f>
        <v>0</v>
      </c>
      <c r="BJ329" s="17" t="s">
        <v>87</v>
      </c>
      <c r="BK329" s="144">
        <f>ROUND(I329*H329,2)</f>
        <v>0</v>
      </c>
      <c r="BL329" s="17" t="s">
        <v>194</v>
      </c>
      <c r="BM329" s="143" t="s">
        <v>355</v>
      </c>
    </row>
    <row r="330" spans="2:65" s="1" customFormat="1" ht="18">
      <c r="B330" s="32"/>
      <c r="D330" s="145" t="s">
        <v>149</v>
      </c>
      <c r="F330" s="146" t="s">
        <v>354</v>
      </c>
      <c r="I330" s="147"/>
      <c r="L330" s="32"/>
      <c r="M330" s="148"/>
      <c r="T330" s="56"/>
      <c r="AT330" s="17" t="s">
        <v>149</v>
      </c>
      <c r="AU330" s="17" t="s">
        <v>89</v>
      </c>
    </row>
    <row r="331" spans="2:65" s="12" customFormat="1" ht="10">
      <c r="B331" s="149"/>
      <c r="D331" s="145" t="s">
        <v>150</v>
      </c>
      <c r="E331" s="150" t="s">
        <v>1</v>
      </c>
      <c r="F331" s="151" t="s">
        <v>356</v>
      </c>
      <c r="H331" s="150" t="s">
        <v>1</v>
      </c>
      <c r="I331" s="152"/>
      <c r="L331" s="149"/>
      <c r="M331" s="153"/>
      <c r="T331" s="154"/>
      <c r="AT331" s="150" t="s">
        <v>150</v>
      </c>
      <c r="AU331" s="150" t="s">
        <v>89</v>
      </c>
      <c r="AV331" s="12" t="s">
        <v>87</v>
      </c>
      <c r="AW331" s="12" t="s">
        <v>38</v>
      </c>
      <c r="AX331" s="12" t="s">
        <v>12</v>
      </c>
      <c r="AY331" s="150" t="s">
        <v>140</v>
      </c>
    </row>
    <row r="332" spans="2:65" s="13" customFormat="1" ht="10">
      <c r="B332" s="155"/>
      <c r="D332" s="145" t="s">
        <v>150</v>
      </c>
      <c r="E332" s="156" t="s">
        <v>1</v>
      </c>
      <c r="F332" s="157" t="s">
        <v>207</v>
      </c>
      <c r="H332" s="158">
        <v>18</v>
      </c>
      <c r="I332" s="159"/>
      <c r="L332" s="155"/>
      <c r="M332" s="160"/>
      <c r="T332" s="161"/>
      <c r="AT332" s="156" t="s">
        <v>150</v>
      </c>
      <c r="AU332" s="156" t="s">
        <v>89</v>
      </c>
      <c r="AV332" s="13" t="s">
        <v>89</v>
      </c>
      <c r="AW332" s="13" t="s">
        <v>38</v>
      </c>
      <c r="AX332" s="13" t="s">
        <v>12</v>
      </c>
      <c r="AY332" s="156" t="s">
        <v>140</v>
      </c>
    </row>
    <row r="333" spans="2:65" s="14" customFormat="1" ht="10">
      <c r="B333" s="162"/>
      <c r="D333" s="145" t="s">
        <v>150</v>
      </c>
      <c r="E333" s="163" t="s">
        <v>1</v>
      </c>
      <c r="F333" s="164" t="s">
        <v>157</v>
      </c>
      <c r="H333" s="165">
        <v>18</v>
      </c>
      <c r="I333" s="166"/>
      <c r="L333" s="162"/>
      <c r="M333" s="167"/>
      <c r="T333" s="168"/>
      <c r="AT333" s="163" t="s">
        <v>150</v>
      </c>
      <c r="AU333" s="163" t="s">
        <v>89</v>
      </c>
      <c r="AV333" s="14" t="s">
        <v>148</v>
      </c>
      <c r="AW333" s="14" t="s">
        <v>38</v>
      </c>
      <c r="AX333" s="14" t="s">
        <v>87</v>
      </c>
      <c r="AY333" s="163" t="s">
        <v>140</v>
      </c>
    </row>
    <row r="334" spans="2:65" s="1" customFormat="1" ht="37.75" customHeight="1">
      <c r="B334" s="32"/>
      <c r="C334" s="132" t="s">
        <v>268</v>
      </c>
      <c r="D334" s="132" t="s">
        <v>143</v>
      </c>
      <c r="E334" s="133" t="s">
        <v>357</v>
      </c>
      <c r="F334" s="134" t="s">
        <v>358</v>
      </c>
      <c r="G334" s="135" t="s">
        <v>359</v>
      </c>
      <c r="H334" s="136">
        <v>1</v>
      </c>
      <c r="I334" s="137"/>
      <c r="J334" s="138">
        <f>ROUND(I334*H334,2)</f>
        <v>0</v>
      </c>
      <c r="K334" s="134" t="s">
        <v>1</v>
      </c>
      <c r="L334" s="32"/>
      <c r="M334" s="139" t="s">
        <v>1</v>
      </c>
      <c r="N334" s="140" t="s">
        <v>45</v>
      </c>
      <c r="P334" s="141">
        <f>O334*H334</f>
        <v>0</v>
      </c>
      <c r="Q334" s="141">
        <v>0</v>
      </c>
      <c r="R334" s="141">
        <f>Q334*H334</f>
        <v>0</v>
      </c>
      <c r="S334" s="141">
        <v>0</v>
      </c>
      <c r="T334" s="142">
        <f>S334*H334</f>
        <v>0</v>
      </c>
      <c r="AR334" s="143" t="s">
        <v>194</v>
      </c>
      <c r="AT334" s="143" t="s">
        <v>143</v>
      </c>
      <c r="AU334" s="143" t="s">
        <v>89</v>
      </c>
      <c r="AY334" s="17" t="s">
        <v>140</v>
      </c>
      <c r="BE334" s="144">
        <f>IF(N334="základní",J334,0)</f>
        <v>0</v>
      </c>
      <c r="BF334" s="144">
        <f>IF(N334="snížená",J334,0)</f>
        <v>0</v>
      </c>
      <c r="BG334" s="144">
        <f>IF(N334="zákl. přenesená",J334,0)</f>
        <v>0</v>
      </c>
      <c r="BH334" s="144">
        <f>IF(N334="sníž. přenesená",J334,0)</f>
        <v>0</v>
      </c>
      <c r="BI334" s="144">
        <f>IF(N334="nulová",J334,0)</f>
        <v>0</v>
      </c>
      <c r="BJ334" s="17" t="s">
        <v>87</v>
      </c>
      <c r="BK334" s="144">
        <f>ROUND(I334*H334,2)</f>
        <v>0</v>
      </c>
      <c r="BL334" s="17" t="s">
        <v>194</v>
      </c>
      <c r="BM334" s="143" t="s">
        <v>360</v>
      </c>
    </row>
    <row r="335" spans="2:65" s="1" customFormat="1" ht="18">
      <c r="B335" s="32"/>
      <c r="D335" s="145" t="s">
        <v>149</v>
      </c>
      <c r="F335" s="146" t="s">
        <v>358</v>
      </c>
      <c r="I335" s="147"/>
      <c r="L335" s="32"/>
      <c r="M335" s="148"/>
      <c r="T335" s="56"/>
      <c r="AT335" s="17" t="s">
        <v>149</v>
      </c>
      <c r="AU335" s="17" t="s">
        <v>89</v>
      </c>
    </row>
    <row r="336" spans="2:65" s="13" customFormat="1" ht="10">
      <c r="B336" s="155"/>
      <c r="D336" s="145" t="s">
        <v>150</v>
      </c>
      <c r="E336" s="156" t="s">
        <v>1</v>
      </c>
      <c r="F336" s="157" t="s">
        <v>87</v>
      </c>
      <c r="H336" s="158">
        <v>1</v>
      </c>
      <c r="I336" s="159"/>
      <c r="L336" s="155"/>
      <c r="M336" s="160"/>
      <c r="T336" s="161"/>
      <c r="AT336" s="156" t="s">
        <v>150</v>
      </c>
      <c r="AU336" s="156" t="s">
        <v>89</v>
      </c>
      <c r="AV336" s="13" t="s">
        <v>89</v>
      </c>
      <c r="AW336" s="13" t="s">
        <v>38</v>
      </c>
      <c r="AX336" s="13" t="s">
        <v>12</v>
      </c>
      <c r="AY336" s="156" t="s">
        <v>140</v>
      </c>
    </row>
    <row r="337" spans="2:65" s="14" customFormat="1" ht="10">
      <c r="B337" s="162"/>
      <c r="D337" s="145" t="s">
        <v>150</v>
      </c>
      <c r="E337" s="163" t="s">
        <v>1</v>
      </c>
      <c r="F337" s="164" t="s">
        <v>157</v>
      </c>
      <c r="H337" s="165">
        <v>1</v>
      </c>
      <c r="I337" s="166"/>
      <c r="L337" s="162"/>
      <c r="M337" s="167"/>
      <c r="T337" s="168"/>
      <c r="AT337" s="163" t="s">
        <v>150</v>
      </c>
      <c r="AU337" s="163" t="s">
        <v>89</v>
      </c>
      <c r="AV337" s="14" t="s">
        <v>148</v>
      </c>
      <c r="AW337" s="14" t="s">
        <v>38</v>
      </c>
      <c r="AX337" s="14" t="s">
        <v>87</v>
      </c>
      <c r="AY337" s="163" t="s">
        <v>140</v>
      </c>
    </row>
    <row r="338" spans="2:65" s="1" customFormat="1" ht="16.5" customHeight="1">
      <c r="B338" s="32"/>
      <c r="C338" s="132" t="s">
        <v>361</v>
      </c>
      <c r="D338" s="132" t="s">
        <v>143</v>
      </c>
      <c r="E338" s="133" t="s">
        <v>362</v>
      </c>
      <c r="F338" s="134" t="s">
        <v>363</v>
      </c>
      <c r="G338" s="135" t="s">
        <v>359</v>
      </c>
      <c r="H338" s="136">
        <v>1</v>
      </c>
      <c r="I338" s="137"/>
      <c r="J338" s="138">
        <f>ROUND(I338*H338,2)</f>
        <v>0</v>
      </c>
      <c r="K338" s="134" t="s">
        <v>1</v>
      </c>
      <c r="L338" s="32"/>
      <c r="M338" s="139" t="s">
        <v>1</v>
      </c>
      <c r="N338" s="140" t="s">
        <v>45</v>
      </c>
      <c r="P338" s="141">
        <f>O338*H338</f>
        <v>0</v>
      </c>
      <c r="Q338" s="141">
        <v>0</v>
      </c>
      <c r="R338" s="141">
        <f>Q338*H338</f>
        <v>0</v>
      </c>
      <c r="S338" s="141">
        <v>0</v>
      </c>
      <c r="T338" s="142">
        <f>S338*H338</f>
        <v>0</v>
      </c>
      <c r="AR338" s="143" t="s">
        <v>194</v>
      </c>
      <c r="AT338" s="143" t="s">
        <v>143</v>
      </c>
      <c r="AU338" s="143" t="s">
        <v>89</v>
      </c>
      <c r="AY338" s="17" t="s">
        <v>140</v>
      </c>
      <c r="BE338" s="144">
        <f>IF(N338="základní",J338,0)</f>
        <v>0</v>
      </c>
      <c r="BF338" s="144">
        <f>IF(N338="snížená",J338,0)</f>
        <v>0</v>
      </c>
      <c r="BG338" s="144">
        <f>IF(N338="zákl. přenesená",J338,0)</f>
        <v>0</v>
      </c>
      <c r="BH338" s="144">
        <f>IF(N338="sníž. přenesená",J338,0)</f>
        <v>0</v>
      </c>
      <c r="BI338" s="144">
        <f>IF(N338="nulová",J338,0)</f>
        <v>0</v>
      </c>
      <c r="BJ338" s="17" t="s">
        <v>87</v>
      </c>
      <c r="BK338" s="144">
        <f>ROUND(I338*H338,2)</f>
        <v>0</v>
      </c>
      <c r="BL338" s="17" t="s">
        <v>194</v>
      </c>
      <c r="BM338" s="143" t="s">
        <v>364</v>
      </c>
    </row>
    <row r="339" spans="2:65" s="1" customFormat="1" ht="10">
      <c r="B339" s="32"/>
      <c r="D339" s="145" t="s">
        <v>149</v>
      </c>
      <c r="F339" s="146" t="s">
        <v>363</v>
      </c>
      <c r="I339" s="147"/>
      <c r="L339" s="32"/>
      <c r="M339" s="148"/>
      <c r="T339" s="56"/>
      <c r="AT339" s="17" t="s">
        <v>149</v>
      </c>
      <c r="AU339" s="17" t="s">
        <v>89</v>
      </c>
    </row>
    <row r="340" spans="2:65" s="11" customFormat="1" ht="22.75" customHeight="1">
      <c r="B340" s="120"/>
      <c r="D340" s="121" t="s">
        <v>79</v>
      </c>
      <c r="E340" s="130" t="s">
        <v>365</v>
      </c>
      <c r="F340" s="130" t="s">
        <v>366</v>
      </c>
      <c r="I340" s="123"/>
      <c r="J340" s="131">
        <f>BK340</f>
        <v>0</v>
      </c>
      <c r="L340" s="120"/>
      <c r="M340" s="125"/>
      <c r="P340" s="126">
        <f>SUM(P341:P369)</f>
        <v>0</v>
      </c>
      <c r="R340" s="126">
        <f>SUM(R341:R369)</f>
        <v>0</v>
      </c>
      <c r="T340" s="127">
        <f>SUM(T341:T369)</f>
        <v>0</v>
      </c>
      <c r="AR340" s="121" t="s">
        <v>89</v>
      </c>
      <c r="AT340" s="128" t="s">
        <v>79</v>
      </c>
      <c r="AU340" s="128" t="s">
        <v>87</v>
      </c>
      <c r="AY340" s="121" t="s">
        <v>140</v>
      </c>
      <c r="BK340" s="129">
        <f>SUM(BK341:BK369)</f>
        <v>0</v>
      </c>
    </row>
    <row r="341" spans="2:65" s="1" customFormat="1" ht="24.15" customHeight="1">
      <c r="B341" s="32"/>
      <c r="C341" s="132" t="s">
        <v>274</v>
      </c>
      <c r="D341" s="132" t="s">
        <v>143</v>
      </c>
      <c r="E341" s="133" t="s">
        <v>367</v>
      </c>
      <c r="F341" s="134" t="s">
        <v>368</v>
      </c>
      <c r="G341" s="135" t="s">
        <v>146</v>
      </c>
      <c r="H341" s="136">
        <v>326.47701000000001</v>
      </c>
      <c r="I341" s="137"/>
      <c r="J341" s="138">
        <f>ROUND(I341*H341,2)</f>
        <v>0</v>
      </c>
      <c r="K341" s="134" t="s">
        <v>147</v>
      </c>
      <c r="L341" s="32"/>
      <c r="M341" s="139" t="s">
        <v>1</v>
      </c>
      <c r="N341" s="140" t="s">
        <v>45</v>
      </c>
      <c r="P341" s="141">
        <f>O341*H341</f>
        <v>0</v>
      </c>
      <c r="Q341" s="141">
        <v>0</v>
      </c>
      <c r="R341" s="141">
        <f>Q341*H341</f>
        <v>0</v>
      </c>
      <c r="S341" s="141">
        <v>0</v>
      </c>
      <c r="T341" s="142">
        <f>S341*H341</f>
        <v>0</v>
      </c>
      <c r="AR341" s="143" t="s">
        <v>194</v>
      </c>
      <c r="AT341" s="143" t="s">
        <v>143</v>
      </c>
      <c r="AU341" s="143" t="s">
        <v>89</v>
      </c>
      <c r="AY341" s="17" t="s">
        <v>140</v>
      </c>
      <c r="BE341" s="144">
        <f>IF(N341="základní",J341,0)</f>
        <v>0</v>
      </c>
      <c r="BF341" s="144">
        <f>IF(N341="snížená",J341,0)</f>
        <v>0</v>
      </c>
      <c r="BG341" s="144">
        <f>IF(N341="zákl. přenesená",J341,0)</f>
        <v>0</v>
      </c>
      <c r="BH341" s="144">
        <f>IF(N341="sníž. přenesená",J341,0)</f>
        <v>0</v>
      </c>
      <c r="BI341" s="144">
        <f>IF(N341="nulová",J341,0)</f>
        <v>0</v>
      </c>
      <c r="BJ341" s="17" t="s">
        <v>87</v>
      </c>
      <c r="BK341" s="144">
        <f>ROUND(I341*H341,2)</f>
        <v>0</v>
      </c>
      <c r="BL341" s="17" t="s">
        <v>194</v>
      </c>
      <c r="BM341" s="143" t="s">
        <v>369</v>
      </c>
    </row>
    <row r="342" spans="2:65" s="1" customFormat="1" ht="10">
      <c r="B342" s="32"/>
      <c r="D342" s="145" t="s">
        <v>149</v>
      </c>
      <c r="F342" s="146" t="s">
        <v>368</v>
      </c>
      <c r="I342" s="147"/>
      <c r="L342" s="32"/>
      <c r="M342" s="148"/>
      <c r="T342" s="56"/>
      <c r="AT342" s="17" t="s">
        <v>149</v>
      </c>
      <c r="AU342" s="17" t="s">
        <v>89</v>
      </c>
    </row>
    <row r="343" spans="2:65" s="12" customFormat="1" ht="10">
      <c r="B343" s="149"/>
      <c r="D343" s="145" t="s">
        <v>150</v>
      </c>
      <c r="E343" s="150" t="s">
        <v>1</v>
      </c>
      <c r="F343" s="151" t="s">
        <v>370</v>
      </c>
      <c r="H343" s="150" t="s">
        <v>1</v>
      </c>
      <c r="I343" s="152"/>
      <c r="L343" s="149"/>
      <c r="M343" s="153"/>
      <c r="T343" s="154"/>
      <c r="AT343" s="150" t="s">
        <v>150</v>
      </c>
      <c r="AU343" s="150" t="s">
        <v>89</v>
      </c>
      <c r="AV343" s="12" t="s">
        <v>87</v>
      </c>
      <c r="AW343" s="12" t="s">
        <v>38</v>
      </c>
      <c r="AX343" s="12" t="s">
        <v>12</v>
      </c>
      <c r="AY343" s="150" t="s">
        <v>140</v>
      </c>
    </row>
    <row r="344" spans="2:65" s="12" customFormat="1" ht="10">
      <c r="B344" s="149"/>
      <c r="D344" s="145" t="s">
        <v>150</v>
      </c>
      <c r="E344" s="150" t="s">
        <v>1</v>
      </c>
      <c r="F344" s="151" t="s">
        <v>371</v>
      </c>
      <c r="H344" s="150" t="s">
        <v>1</v>
      </c>
      <c r="I344" s="152"/>
      <c r="L344" s="149"/>
      <c r="M344" s="153"/>
      <c r="T344" s="154"/>
      <c r="AT344" s="150" t="s">
        <v>150</v>
      </c>
      <c r="AU344" s="150" t="s">
        <v>89</v>
      </c>
      <c r="AV344" s="12" t="s">
        <v>87</v>
      </c>
      <c r="AW344" s="12" t="s">
        <v>38</v>
      </c>
      <c r="AX344" s="12" t="s">
        <v>12</v>
      </c>
      <c r="AY344" s="150" t="s">
        <v>140</v>
      </c>
    </row>
    <row r="345" spans="2:65" s="13" customFormat="1" ht="10">
      <c r="B345" s="155"/>
      <c r="D345" s="145" t="s">
        <v>150</v>
      </c>
      <c r="E345" s="156" t="s">
        <v>1</v>
      </c>
      <c r="F345" s="157" t="s">
        <v>372</v>
      </c>
      <c r="H345" s="158">
        <v>1.5</v>
      </c>
      <c r="I345" s="159"/>
      <c r="L345" s="155"/>
      <c r="M345" s="160"/>
      <c r="T345" s="161"/>
      <c r="AT345" s="156" t="s">
        <v>150</v>
      </c>
      <c r="AU345" s="156" t="s">
        <v>89</v>
      </c>
      <c r="AV345" s="13" t="s">
        <v>89</v>
      </c>
      <c r="AW345" s="13" t="s">
        <v>38</v>
      </c>
      <c r="AX345" s="13" t="s">
        <v>12</v>
      </c>
      <c r="AY345" s="156" t="s">
        <v>140</v>
      </c>
    </row>
    <row r="346" spans="2:65" s="13" customFormat="1" ht="10">
      <c r="B346" s="155"/>
      <c r="D346" s="145" t="s">
        <v>150</v>
      </c>
      <c r="E346" s="156" t="s">
        <v>1</v>
      </c>
      <c r="F346" s="157" t="s">
        <v>373</v>
      </c>
      <c r="H346" s="158">
        <v>8.3999999999999986</v>
      </c>
      <c r="I346" s="159"/>
      <c r="L346" s="155"/>
      <c r="M346" s="160"/>
      <c r="T346" s="161"/>
      <c r="AT346" s="156" t="s">
        <v>150</v>
      </c>
      <c r="AU346" s="156" t="s">
        <v>89</v>
      </c>
      <c r="AV346" s="13" t="s">
        <v>89</v>
      </c>
      <c r="AW346" s="13" t="s">
        <v>38</v>
      </c>
      <c r="AX346" s="13" t="s">
        <v>12</v>
      </c>
      <c r="AY346" s="156" t="s">
        <v>140</v>
      </c>
    </row>
    <row r="347" spans="2:65" s="12" customFormat="1" ht="10">
      <c r="B347" s="149"/>
      <c r="D347" s="145" t="s">
        <v>150</v>
      </c>
      <c r="E347" s="150" t="s">
        <v>1</v>
      </c>
      <c r="F347" s="151" t="s">
        <v>374</v>
      </c>
      <c r="H347" s="150" t="s">
        <v>1</v>
      </c>
      <c r="I347" s="152"/>
      <c r="L347" s="149"/>
      <c r="M347" s="153"/>
      <c r="T347" s="154"/>
      <c r="AT347" s="150" t="s">
        <v>150</v>
      </c>
      <c r="AU347" s="150" t="s">
        <v>89</v>
      </c>
      <c r="AV347" s="12" t="s">
        <v>87</v>
      </c>
      <c r="AW347" s="12" t="s">
        <v>38</v>
      </c>
      <c r="AX347" s="12" t="s">
        <v>12</v>
      </c>
      <c r="AY347" s="150" t="s">
        <v>140</v>
      </c>
    </row>
    <row r="348" spans="2:65" s="13" customFormat="1" ht="10">
      <c r="B348" s="155"/>
      <c r="D348" s="145" t="s">
        <v>150</v>
      </c>
      <c r="E348" s="156" t="s">
        <v>1</v>
      </c>
      <c r="F348" s="157" t="s">
        <v>375</v>
      </c>
      <c r="H348" s="158">
        <v>29.590200000000003</v>
      </c>
      <c r="I348" s="159"/>
      <c r="L348" s="155"/>
      <c r="M348" s="160"/>
      <c r="T348" s="161"/>
      <c r="AT348" s="156" t="s">
        <v>150</v>
      </c>
      <c r="AU348" s="156" t="s">
        <v>89</v>
      </c>
      <c r="AV348" s="13" t="s">
        <v>89</v>
      </c>
      <c r="AW348" s="13" t="s">
        <v>38</v>
      </c>
      <c r="AX348" s="13" t="s">
        <v>12</v>
      </c>
      <c r="AY348" s="156" t="s">
        <v>140</v>
      </c>
    </row>
    <row r="349" spans="2:65" s="12" customFormat="1" ht="10">
      <c r="B349" s="149"/>
      <c r="D349" s="145" t="s">
        <v>150</v>
      </c>
      <c r="E349" s="150" t="s">
        <v>1</v>
      </c>
      <c r="F349" s="151" t="s">
        <v>376</v>
      </c>
      <c r="H349" s="150" t="s">
        <v>1</v>
      </c>
      <c r="I349" s="152"/>
      <c r="L349" s="149"/>
      <c r="M349" s="153"/>
      <c r="T349" s="154"/>
      <c r="AT349" s="150" t="s">
        <v>150</v>
      </c>
      <c r="AU349" s="150" t="s">
        <v>89</v>
      </c>
      <c r="AV349" s="12" t="s">
        <v>87</v>
      </c>
      <c r="AW349" s="12" t="s">
        <v>38</v>
      </c>
      <c r="AX349" s="12" t="s">
        <v>12</v>
      </c>
      <c r="AY349" s="150" t="s">
        <v>140</v>
      </c>
    </row>
    <row r="350" spans="2:65" s="13" customFormat="1" ht="10">
      <c r="B350" s="155"/>
      <c r="D350" s="145" t="s">
        <v>150</v>
      </c>
      <c r="E350" s="156" t="s">
        <v>1</v>
      </c>
      <c r="F350" s="157" t="s">
        <v>377</v>
      </c>
      <c r="H350" s="158">
        <v>26.3874</v>
      </c>
      <c r="I350" s="159"/>
      <c r="L350" s="155"/>
      <c r="M350" s="160"/>
      <c r="T350" s="161"/>
      <c r="AT350" s="156" t="s">
        <v>150</v>
      </c>
      <c r="AU350" s="156" t="s">
        <v>89</v>
      </c>
      <c r="AV350" s="13" t="s">
        <v>89</v>
      </c>
      <c r="AW350" s="13" t="s">
        <v>38</v>
      </c>
      <c r="AX350" s="13" t="s">
        <v>12</v>
      </c>
      <c r="AY350" s="156" t="s">
        <v>140</v>
      </c>
    </row>
    <row r="351" spans="2:65" s="13" customFormat="1" ht="10">
      <c r="B351" s="155"/>
      <c r="D351" s="145" t="s">
        <v>150</v>
      </c>
      <c r="E351" s="156" t="s">
        <v>1</v>
      </c>
      <c r="F351" s="157" t="s">
        <v>378</v>
      </c>
      <c r="H351" s="158">
        <v>4.8</v>
      </c>
      <c r="I351" s="159"/>
      <c r="L351" s="155"/>
      <c r="M351" s="160"/>
      <c r="T351" s="161"/>
      <c r="AT351" s="156" t="s">
        <v>150</v>
      </c>
      <c r="AU351" s="156" t="s">
        <v>89</v>
      </c>
      <c r="AV351" s="13" t="s">
        <v>89</v>
      </c>
      <c r="AW351" s="13" t="s">
        <v>38</v>
      </c>
      <c r="AX351" s="13" t="s">
        <v>12</v>
      </c>
      <c r="AY351" s="156" t="s">
        <v>140</v>
      </c>
    </row>
    <row r="352" spans="2:65" s="13" customFormat="1" ht="10">
      <c r="B352" s="155"/>
      <c r="D352" s="145" t="s">
        <v>150</v>
      </c>
      <c r="E352" s="156" t="s">
        <v>1</v>
      </c>
      <c r="F352" s="157" t="s">
        <v>379</v>
      </c>
      <c r="H352" s="158">
        <v>10.0548</v>
      </c>
      <c r="I352" s="159"/>
      <c r="L352" s="155"/>
      <c r="M352" s="160"/>
      <c r="T352" s="161"/>
      <c r="AT352" s="156" t="s">
        <v>150</v>
      </c>
      <c r="AU352" s="156" t="s">
        <v>89</v>
      </c>
      <c r="AV352" s="13" t="s">
        <v>89</v>
      </c>
      <c r="AW352" s="13" t="s">
        <v>38</v>
      </c>
      <c r="AX352" s="13" t="s">
        <v>12</v>
      </c>
      <c r="AY352" s="156" t="s">
        <v>140</v>
      </c>
    </row>
    <row r="353" spans="2:51" s="13" customFormat="1" ht="10">
      <c r="B353" s="155"/>
      <c r="D353" s="145" t="s">
        <v>150</v>
      </c>
      <c r="E353" s="156" t="s">
        <v>1</v>
      </c>
      <c r="F353" s="157" t="s">
        <v>380</v>
      </c>
      <c r="H353" s="158">
        <v>6.3224</v>
      </c>
      <c r="I353" s="159"/>
      <c r="L353" s="155"/>
      <c r="M353" s="160"/>
      <c r="T353" s="161"/>
      <c r="AT353" s="156" t="s">
        <v>150</v>
      </c>
      <c r="AU353" s="156" t="s">
        <v>89</v>
      </c>
      <c r="AV353" s="13" t="s">
        <v>89</v>
      </c>
      <c r="AW353" s="13" t="s">
        <v>38</v>
      </c>
      <c r="AX353" s="13" t="s">
        <v>12</v>
      </c>
      <c r="AY353" s="156" t="s">
        <v>140</v>
      </c>
    </row>
    <row r="354" spans="2:51" s="12" customFormat="1" ht="10">
      <c r="B354" s="149"/>
      <c r="D354" s="145" t="s">
        <v>150</v>
      </c>
      <c r="E354" s="150" t="s">
        <v>1</v>
      </c>
      <c r="F354" s="151" t="s">
        <v>381</v>
      </c>
      <c r="H354" s="150" t="s">
        <v>1</v>
      </c>
      <c r="I354" s="152"/>
      <c r="L354" s="149"/>
      <c r="M354" s="153"/>
      <c r="T354" s="154"/>
      <c r="AT354" s="150" t="s">
        <v>150</v>
      </c>
      <c r="AU354" s="150" t="s">
        <v>89</v>
      </c>
      <c r="AV354" s="12" t="s">
        <v>87</v>
      </c>
      <c r="AW354" s="12" t="s">
        <v>38</v>
      </c>
      <c r="AX354" s="12" t="s">
        <v>12</v>
      </c>
      <c r="AY354" s="150" t="s">
        <v>140</v>
      </c>
    </row>
    <row r="355" spans="2:51" s="13" customFormat="1" ht="10">
      <c r="B355" s="155"/>
      <c r="D355" s="145" t="s">
        <v>150</v>
      </c>
      <c r="E355" s="156" t="s">
        <v>1</v>
      </c>
      <c r="F355" s="157" t="s">
        <v>382</v>
      </c>
      <c r="H355" s="158">
        <v>88.853099999999998</v>
      </c>
      <c r="I355" s="159"/>
      <c r="L355" s="155"/>
      <c r="M355" s="160"/>
      <c r="T355" s="161"/>
      <c r="AT355" s="156" t="s">
        <v>150</v>
      </c>
      <c r="AU355" s="156" t="s">
        <v>89</v>
      </c>
      <c r="AV355" s="13" t="s">
        <v>89</v>
      </c>
      <c r="AW355" s="13" t="s">
        <v>38</v>
      </c>
      <c r="AX355" s="13" t="s">
        <v>12</v>
      </c>
      <c r="AY355" s="156" t="s">
        <v>140</v>
      </c>
    </row>
    <row r="356" spans="2:51" s="13" customFormat="1" ht="10">
      <c r="B356" s="155"/>
      <c r="D356" s="145" t="s">
        <v>150</v>
      </c>
      <c r="E356" s="156" t="s">
        <v>1</v>
      </c>
      <c r="F356" s="157" t="s">
        <v>383</v>
      </c>
      <c r="H356" s="158">
        <v>10.836</v>
      </c>
      <c r="I356" s="159"/>
      <c r="L356" s="155"/>
      <c r="M356" s="160"/>
      <c r="T356" s="161"/>
      <c r="AT356" s="156" t="s">
        <v>150</v>
      </c>
      <c r="AU356" s="156" t="s">
        <v>89</v>
      </c>
      <c r="AV356" s="13" t="s">
        <v>89</v>
      </c>
      <c r="AW356" s="13" t="s">
        <v>38</v>
      </c>
      <c r="AX356" s="13" t="s">
        <v>12</v>
      </c>
      <c r="AY356" s="156" t="s">
        <v>140</v>
      </c>
    </row>
    <row r="357" spans="2:51" s="13" customFormat="1" ht="10">
      <c r="B357" s="155"/>
      <c r="D357" s="145" t="s">
        <v>150</v>
      </c>
      <c r="E357" s="156" t="s">
        <v>1</v>
      </c>
      <c r="F357" s="157" t="s">
        <v>384</v>
      </c>
      <c r="H357" s="158">
        <v>-10.36</v>
      </c>
      <c r="I357" s="159"/>
      <c r="L357" s="155"/>
      <c r="M357" s="160"/>
      <c r="T357" s="161"/>
      <c r="AT357" s="156" t="s">
        <v>150</v>
      </c>
      <c r="AU357" s="156" t="s">
        <v>89</v>
      </c>
      <c r="AV357" s="13" t="s">
        <v>89</v>
      </c>
      <c r="AW357" s="13" t="s">
        <v>38</v>
      </c>
      <c r="AX357" s="13" t="s">
        <v>12</v>
      </c>
      <c r="AY357" s="156" t="s">
        <v>140</v>
      </c>
    </row>
    <row r="358" spans="2:51" s="13" customFormat="1" ht="10">
      <c r="B358" s="155"/>
      <c r="D358" s="145" t="s">
        <v>150</v>
      </c>
      <c r="E358" s="156" t="s">
        <v>1</v>
      </c>
      <c r="F358" s="157" t="s">
        <v>385</v>
      </c>
      <c r="H358" s="158">
        <v>6.72</v>
      </c>
      <c r="I358" s="159"/>
      <c r="L358" s="155"/>
      <c r="M358" s="160"/>
      <c r="T358" s="161"/>
      <c r="AT358" s="156" t="s">
        <v>150</v>
      </c>
      <c r="AU358" s="156" t="s">
        <v>89</v>
      </c>
      <c r="AV358" s="13" t="s">
        <v>89</v>
      </c>
      <c r="AW358" s="13" t="s">
        <v>38</v>
      </c>
      <c r="AX358" s="13" t="s">
        <v>12</v>
      </c>
      <c r="AY358" s="156" t="s">
        <v>140</v>
      </c>
    </row>
    <row r="359" spans="2:51" s="12" customFormat="1" ht="10">
      <c r="B359" s="149"/>
      <c r="D359" s="145" t="s">
        <v>150</v>
      </c>
      <c r="E359" s="150" t="s">
        <v>1</v>
      </c>
      <c r="F359" s="151" t="s">
        <v>386</v>
      </c>
      <c r="H359" s="150" t="s">
        <v>1</v>
      </c>
      <c r="I359" s="152"/>
      <c r="L359" s="149"/>
      <c r="M359" s="153"/>
      <c r="T359" s="154"/>
      <c r="AT359" s="150" t="s">
        <v>150</v>
      </c>
      <c r="AU359" s="150" t="s">
        <v>89</v>
      </c>
      <c r="AV359" s="12" t="s">
        <v>87</v>
      </c>
      <c r="AW359" s="12" t="s">
        <v>38</v>
      </c>
      <c r="AX359" s="12" t="s">
        <v>12</v>
      </c>
      <c r="AY359" s="150" t="s">
        <v>140</v>
      </c>
    </row>
    <row r="360" spans="2:51" s="13" customFormat="1" ht="10">
      <c r="B360" s="155"/>
      <c r="D360" s="145" t="s">
        <v>150</v>
      </c>
      <c r="E360" s="156" t="s">
        <v>1</v>
      </c>
      <c r="F360" s="157" t="s">
        <v>387</v>
      </c>
      <c r="H360" s="158">
        <v>46.143299999999996</v>
      </c>
      <c r="I360" s="159"/>
      <c r="L360" s="155"/>
      <c r="M360" s="160"/>
      <c r="T360" s="161"/>
      <c r="AT360" s="156" t="s">
        <v>150</v>
      </c>
      <c r="AU360" s="156" t="s">
        <v>89</v>
      </c>
      <c r="AV360" s="13" t="s">
        <v>89</v>
      </c>
      <c r="AW360" s="13" t="s">
        <v>38</v>
      </c>
      <c r="AX360" s="13" t="s">
        <v>12</v>
      </c>
      <c r="AY360" s="156" t="s">
        <v>140</v>
      </c>
    </row>
    <row r="361" spans="2:51" s="12" customFormat="1" ht="10">
      <c r="B361" s="149"/>
      <c r="D361" s="145" t="s">
        <v>150</v>
      </c>
      <c r="E361" s="150" t="s">
        <v>1</v>
      </c>
      <c r="F361" s="151" t="s">
        <v>388</v>
      </c>
      <c r="H361" s="150" t="s">
        <v>1</v>
      </c>
      <c r="I361" s="152"/>
      <c r="L361" s="149"/>
      <c r="M361" s="153"/>
      <c r="T361" s="154"/>
      <c r="AT361" s="150" t="s">
        <v>150</v>
      </c>
      <c r="AU361" s="150" t="s">
        <v>89</v>
      </c>
      <c r="AV361" s="12" t="s">
        <v>87</v>
      </c>
      <c r="AW361" s="12" t="s">
        <v>38</v>
      </c>
      <c r="AX361" s="12" t="s">
        <v>12</v>
      </c>
      <c r="AY361" s="150" t="s">
        <v>140</v>
      </c>
    </row>
    <row r="362" spans="2:51" s="13" customFormat="1" ht="20">
      <c r="B362" s="155"/>
      <c r="D362" s="145" t="s">
        <v>150</v>
      </c>
      <c r="E362" s="156" t="s">
        <v>1</v>
      </c>
      <c r="F362" s="157" t="s">
        <v>389</v>
      </c>
      <c r="H362" s="158">
        <v>77.966000000000008</v>
      </c>
      <c r="I362" s="159"/>
      <c r="L362" s="155"/>
      <c r="M362" s="160"/>
      <c r="T362" s="161"/>
      <c r="AT362" s="156" t="s">
        <v>150</v>
      </c>
      <c r="AU362" s="156" t="s">
        <v>89</v>
      </c>
      <c r="AV362" s="13" t="s">
        <v>89</v>
      </c>
      <c r="AW362" s="13" t="s">
        <v>38</v>
      </c>
      <c r="AX362" s="13" t="s">
        <v>12</v>
      </c>
      <c r="AY362" s="156" t="s">
        <v>140</v>
      </c>
    </row>
    <row r="363" spans="2:51" s="12" customFormat="1" ht="10">
      <c r="B363" s="149"/>
      <c r="D363" s="145" t="s">
        <v>150</v>
      </c>
      <c r="E363" s="150" t="s">
        <v>1</v>
      </c>
      <c r="F363" s="151" t="s">
        <v>390</v>
      </c>
      <c r="H363" s="150" t="s">
        <v>1</v>
      </c>
      <c r="I363" s="152"/>
      <c r="L363" s="149"/>
      <c r="M363" s="153"/>
      <c r="T363" s="154"/>
      <c r="AT363" s="150" t="s">
        <v>150</v>
      </c>
      <c r="AU363" s="150" t="s">
        <v>89</v>
      </c>
      <c r="AV363" s="12" t="s">
        <v>87</v>
      </c>
      <c r="AW363" s="12" t="s">
        <v>38</v>
      </c>
      <c r="AX363" s="12" t="s">
        <v>12</v>
      </c>
      <c r="AY363" s="150" t="s">
        <v>140</v>
      </c>
    </row>
    <row r="364" spans="2:51" s="13" customFormat="1" ht="10">
      <c r="B364" s="155"/>
      <c r="D364" s="145" t="s">
        <v>150</v>
      </c>
      <c r="E364" s="156" t="s">
        <v>1</v>
      </c>
      <c r="F364" s="157" t="s">
        <v>391</v>
      </c>
      <c r="H364" s="158">
        <v>11.216799999999999</v>
      </c>
      <c r="I364" s="159"/>
      <c r="L364" s="155"/>
      <c r="M364" s="160"/>
      <c r="T364" s="161"/>
      <c r="AT364" s="156" t="s">
        <v>150</v>
      </c>
      <c r="AU364" s="156" t="s">
        <v>89</v>
      </c>
      <c r="AV364" s="13" t="s">
        <v>89</v>
      </c>
      <c r="AW364" s="13" t="s">
        <v>38</v>
      </c>
      <c r="AX364" s="13" t="s">
        <v>12</v>
      </c>
      <c r="AY364" s="156" t="s">
        <v>140</v>
      </c>
    </row>
    <row r="365" spans="2:51" s="13" customFormat="1" ht="10">
      <c r="B365" s="155"/>
      <c r="D365" s="145" t="s">
        <v>150</v>
      </c>
      <c r="E365" s="156" t="s">
        <v>1</v>
      </c>
      <c r="F365" s="157" t="s">
        <v>392</v>
      </c>
      <c r="H365" s="158">
        <v>-1.26</v>
      </c>
      <c r="I365" s="159"/>
      <c r="L365" s="155"/>
      <c r="M365" s="160"/>
      <c r="T365" s="161"/>
      <c r="AT365" s="156" t="s">
        <v>150</v>
      </c>
      <c r="AU365" s="156" t="s">
        <v>89</v>
      </c>
      <c r="AV365" s="13" t="s">
        <v>89</v>
      </c>
      <c r="AW365" s="13" t="s">
        <v>38</v>
      </c>
      <c r="AX365" s="13" t="s">
        <v>12</v>
      </c>
      <c r="AY365" s="156" t="s">
        <v>140</v>
      </c>
    </row>
    <row r="366" spans="2:51" s="12" customFormat="1" ht="10">
      <c r="B366" s="149"/>
      <c r="D366" s="145" t="s">
        <v>150</v>
      </c>
      <c r="E366" s="150" t="s">
        <v>1</v>
      </c>
      <c r="F366" s="151" t="s">
        <v>393</v>
      </c>
      <c r="H366" s="150" t="s">
        <v>1</v>
      </c>
      <c r="I366" s="152"/>
      <c r="L366" s="149"/>
      <c r="M366" s="153"/>
      <c r="T366" s="154"/>
      <c r="AT366" s="150" t="s">
        <v>150</v>
      </c>
      <c r="AU366" s="150" t="s">
        <v>89</v>
      </c>
      <c r="AV366" s="12" t="s">
        <v>87</v>
      </c>
      <c r="AW366" s="12" t="s">
        <v>38</v>
      </c>
      <c r="AX366" s="12" t="s">
        <v>12</v>
      </c>
      <c r="AY366" s="150" t="s">
        <v>140</v>
      </c>
    </row>
    <row r="367" spans="2:51" s="13" customFormat="1" ht="10">
      <c r="B367" s="155"/>
      <c r="D367" s="145" t="s">
        <v>150</v>
      </c>
      <c r="E367" s="156" t="s">
        <v>1</v>
      </c>
      <c r="F367" s="157" t="s">
        <v>394</v>
      </c>
      <c r="H367" s="158">
        <v>6.089999999999999</v>
      </c>
      <c r="I367" s="159"/>
      <c r="L367" s="155"/>
      <c r="M367" s="160"/>
      <c r="T367" s="161"/>
      <c r="AT367" s="156" t="s">
        <v>150</v>
      </c>
      <c r="AU367" s="156" t="s">
        <v>89</v>
      </c>
      <c r="AV367" s="13" t="s">
        <v>89</v>
      </c>
      <c r="AW367" s="13" t="s">
        <v>38</v>
      </c>
      <c r="AX367" s="13" t="s">
        <v>12</v>
      </c>
      <c r="AY367" s="156" t="s">
        <v>140</v>
      </c>
    </row>
    <row r="368" spans="2:51" s="13" customFormat="1" ht="10">
      <c r="B368" s="155"/>
      <c r="D368" s="145" t="s">
        <v>150</v>
      </c>
      <c r="E368" s="156" t="s">
        <v>1</v>
      </c>
      <c r="F368" s="157" t="s">
        <v>395</v>
      </c>
      <c r="H368" s="158">
        <v>3.2170100000000001</v>
      </c>
      <c r="I368" s="159"/>
      <c r="L368" s="155"/>
      <c r="M368" s="160"/>
      <c r="T368" s="161"/>
      <c r="AT368" s="156" t="s">
        <v>150</v>
      </c>
      <c r="AU368" s="156" t="s">
        <v>89</v>
      </c>
      <c r="AV368" s="13" t="s">
        <v>89</v>
      </c>
      <c r="AW368" s="13" t="s">
        <v>38</v>
      </c>
      <c r="AX368" s="13" t="s">
        <v>12</v>
      </c>
      <c r="AY368" s="156" t="s">
        <v>140</v>
      </c>
    </row>
    <row r="369" spans="2:65" s="14" customFormat="1" ht="10">
      <c r="B369" s="162"/>
      <c r="D369" s="145" t="s">
        <v>150</v>
      </c>
      <c r="E369" s="163" t="s">
        <v>1</v>
      </c>
      <c r="F369" s="164" t="s">
        <v>157</v>
      </c>
      <c r="H369" s="165">
        <v>326.47700999999995</v>
      </c>
      <c r="I369" s="166"/>
      <c r="L369" s="162"/>
      <c r="M369" s="167"/>
      <c r="T369" s="168"/>
      <c r="AT369" s="163" t="s">
        <v>150</v>
      </c>
      <c r="AU369" s="163" t="s">
        <v>89</v>
      </c>
      <c r="AV369" s="14" t="s">
        <v>148</v>
      </c>
      <c r="AW369" s="14" t="s">
        <v>38</v>
      </c>
      <c r="AX369" s="14" t="s">
        <v>87</v>
      </c>
      <c r="AY369" s="163" t="s">
        <v>140</v>
      </c>
    </row>
    <row r="370" spans="2:65" s="11" customFormat="1" ht="25.9" customHeight="1">
      <c r="B370" s="120"/>
      <c r="D370" s="121" t="s">
        <v>79</v>
      </c>
      <c r="E370" s="122" t="s">
        <v>396</v>
      </c>
      <c r="F370" s="122" t="s">
        <v>397</v>
      </c>
      <c r="I370" s="123"/>
      <c r="J370" s="124">
        <f>BK370</f>
        <v>0</v>
      </c>
      <c r="L370" s="120"/>
      <c r="M370" s="125"/>
      <c r="P370" s="126">
        <f>SUM(P371:P375)</f>
        <v>0</v>
      </c>
      <c r="R370" s="126">
        <f>SUM(R371:R375)</f>
        <v>0</v>
      </c>
      <c r="T370" s="127">
        <f>SUM(T371:T375)</f>
        <v>0</v>
      </c>
      <c r="AR370" s="121" t="s">
        <v>148</v>
      </c>
      <c r="AT370" s="128" t="s">
        <v>79</v>
      </c>
      <c r="AU370" s="128" t="s">
        <v>12</v>
      </c>
      <c r="AY370" s="121" t="s">
        <v>140</v>
      </c>
      <c r="BK370" s="129">
        <f>SUM(BK371:BK375)</f>
        <v>0</v>
      </c>
    </row>
    <row r="371" spans="2:65" s="1" customFormat="1" ht="24.15" customHeight="1">
      <c r="B371" s="32"/>
      <c r="C371" s="132" t="s">
        <v>398</v>
      </c>
      <c r="D371" s="132" t="s">
        <v>143</v>
      </c>
      <c r="E371" s="133" t="s">
        <v>399</v>
      </c>
      <c r="F371" s="134" t="s">
        <v>400</v>
      </c>
      <c r="G371" s="135" t="s">
        <v>401</v>
      </c>
      <c r="H371" s="136">
        <v>219</v>
      </c>
      <c r="I371" s="137"/>
      <c r="J371" s="138">
        <f>ROUND(I371*H371,2)</f>
        <v>0</v>
      </c>
      <c r="K371" s="134" t="s">
        <v>147</v>
      </c>
      <c r="L371" s="32"/>
      <c r="M371" s="139" t="s">
        <v>1</v>
      </c>
      <c r="N371" s="140" t="s">
        <v>45</v>
      </c>
      <c r="P371" s="141">
        <f>O371*H371</f>
        <v>0</v>
      </c>
      <c r="Q371" s="141">
        <v>0</v>
      </c>
      <c r="R371" s="141">
        <f>Q371*H371</f>
        <v>0</v>
      </c>
      <c r="S371" s="141">
        <v>0</v>
      </c>
      <c r="T371" s="142">
        <f>S371*H371</f>
        <v>0</v>
      </c>
      <c r="AR371" s="143" t="s">
        <v>402</v>
      </c>
      <c r="AT371" s="143" t="s">
        <v>143</v>
      </c>
      <c r="AU371" s="143" t="s">
        <v>87</v>
      </c>
      <c r="AY371" s="17" t="s">
        <v>140</v>
      </c>
      <c r="BE371" s="144">
        <f>IF(N371="základní",J371,0)</f>
        <v>0</v>
      </c>
      <c r="BF371" s="144">
        <f>IF(N371="snížená",J371,0)</f>
        <v>0</v>
      </c>
      <c r="BG371" s="144">
        <f>IF(N371="zákl. přenesená",J371,0)</f>
        <v>0</v>
      </c>
      <c r="BH371" s="144">
        <f>IF(N371="sníž. přenesená",J371,0)</f>
        <v>0</v>
      </c>
      <c r="BI371" s="144">
        <f>IF(N371="nulová",J371,0)</f>
        <v>0</v>
      </c>
      <c r="BJ371" s="17" t="s">
        <v>87</v>
      </c>
      <c r="BK371" s="144">
        <f>ROUND(I371*H371,2)</f>
        <v>0</v>
      </c>
      <c r="BL371" s="17" t="s">
        <v>402</v>
      </c>
      <c r="BM371" s="143" t="s">
        <v>403</v>
      </c>
    </row>
    <row r="372" spans="2:65" s="1" customFormat="1" ht="18">
      <c r="B372" s="32"/>
      <c r="D372" s="145" t="s">
        <v>149</v>
      </c>
      <c r="F372" s="146" t="s">
        <v>400</v>
      </c>
      <c r="I372" s="147"/>
      <c r="L372" s="32"/>
      <c r="M372" s="148"/>
      <c r="T372" s="56"/>
      <c r="AT372" s="17" t="s">
        <v>149</v>
      </c>
      <c r="AU372" s="17" t="s">
        <v>87</v>
      </c>
    </row>
    <row r="373" spans="2:65" s="12" customFormat="1" ht="10">
      <c r="B373" s="149"/>
      <c r="D373" s="145" t="s">
        <v>150</v>
      </c>
      <c r="E373" s="150" t="s">
        <v>1</v>
      </c>
      <c r="F373" s="151" t="s">
        <v>404</v>
      </c>
      <c r="H373" s="150" t="s">
        <v>1</v>
      </c>
      <c r="I373" s="152"/>
      <c r="L373" s="149"/>
      <c r="M373" s="153"/>
      <c r="T373" s="154"/>
      <c r="AT373" s="150" t="s">
        <v>150</v>
      </c>
      <c r="AU373" s="150" t="s">
        <v>87</v>
      </c>
      <c r="AV373" s="12" t="s">
        <v>87</v>
      </c>
      <c r="AW373" s="12" t="s">
        <v>38</v>
      </c>
      <c r="AX373" s="12" t="s">
        <v>12</v>
      </c>
      <c r="AY373" s="150" t="s">
        <v>140</v>
      </c>
    </row>
    <row r="374" spans="2:65" s="13" customFormat="1" ht="10">
      <c r="B374" s="155"/>
      <c r="D374" s="145" t="s">
        <v>150</v>
      </c>
      <c r="E374" s="156" t="s">
        <v>1</v>
      </c>
      <c r="F374" s="157" t="s">
        <v>405</v>
      </c>
      <c r="H374" s="158">
        <v>219</v>
      </c>
      <c r="I374" s="159"/>
      <c r="L374" s="155"/>
      <c r="M374" s="160"/>
      <c r="T374" s="161"/>
      <c r="AT374" s="156" t="s">
        <v>150</v>
      </c>
      <c r="AU374" s="156" t="s">
        <v>87</v>
      </c>
      <c r="AV374" s="13" t="s">
        <v>89</v>
      </c>
      <c r="AW374" s="13" t="s">
        <v>38</v>
      </c>
      <c r="AX374" s="13" t="s">
        <v>12</v>
      </c>
      <c r="AY374" s="156" t="s">
        <v>140</v>
      </c>
    </row>
    <row r="375" spans="2:65" s="14" customFormat="1" ht="10">
      <c r="B375" s="162"/>
      <c r="D375" s="145" t="s">
        <v>150</v>
      </c>
      <c r="E375" s="163" t="s">
        <v>1</v>
      </c>
      <c r="F375" s="164" t="s">
        <v>157</v>
      </c>
      <c r="H375" s="165">
        <v>219</v>
      </c>
      <c r="I375" s="166"/>
      <c r="L375" s="162"/>
      <c r="M375" s="169"/>
      <c r="N375" s="170"/>
      <c r="O375" s="170"/>
      <c r="P375" s="170"/>
      <c r="Q375" s="170"/>
      <c r="R375" s="170"/>
      <c r="S375" s="170"/>
      <c r="T375" s="171"/>
      <c r="AT375" s="163" t="s">
        <v>150</v>
      </c>
      <c r="AU375" s="163" t="s">
        <v>87</v>
      </c>
      <c r="AV375" s="14" t="s">
        <v>148</v>
      </c>
      <c r="AW375" s="14" t="s">
        <v>38</v>
      </c>
      <c r="AX375" s="14" t="s">
        <v>87</v>
      </c>
      <c r="AY375" s="163" t="s">
        <v>140</v>
      </c>
    </row>
    <row r="376" spans="2:65" s="1" customFormat="1" ht="7" customHeight="1">
      <c r="B376" s="44"/>
      <c r="C376" s="45"/>
      <c r="D376" s="45"/>
      <c r="E376" s="45"/>
      <c r="F376" s="45"/>
      <c r="G376" s="45"/>
      <c r="H376" s="45"/>
      <c r="I376" s="45"/>
      <c r="J376" s="45"/>
      <c r="K376" s="45"/>
      <c r="L376" s="32"/>
    </row>
  </sheetData>
  <sheetProtection algorithmName="SHA-512" hashValue="l1UjMlbKDgX+knCZGqLjVKnZ3TRN9wOeKq+3Va1nmSOpycDR3Xr4KG6s+vLkskqnJah6eJ6GbCG1AIY3A0CgMw==" saltValue="DNg8dGSTNMWq49eKq70RdhpAEQW2bJvLil+ymPba0pqE42vderagpy7C+uVZmGmyS5kediXukjfhobMKz6kBng==" spinCount="100000" sheet="1" objects="1" scenarios="1" formatColumns="0" formatRows="0" autoFilter="0"/>
  <autoFilter ref="C127:K375" xr:uid="{00000000-0009-0000-0000-000001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96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92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2:46" ht="25" customHeight="1">
      <c r="B4" s="20"/>
      <c r="D4" s="21" t="s">
        <v>105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2" t="str">
        <f>'Rekapitulace stavby'!K6</f>
        <v>Změna užívání se stavebními úpravami prostor - Kollárova ulice</v>
      </c>
      <c r="F7" s="233"/>
      <c r="G7" s="233"/>
      <c r="H7" s="233"/>
      <c r="L7" s="20"/>
    </row>
    <row r="8" spans="2:46" s="1" customFormat="1" ht="12" customHeight="1">
      <c r="B8" s="32"/>
      <c r="D8" s="27" t="s">
        <v>106</v>
      </c>
      <c r="L8" s="32"/>
    </row>
    <row r="9" spans="2:46" s="1" customFormat="1" ht="16.5" customHeight="1">
      <c r="B9" s="32"/>
      <c r="E9" s="194" t="s">
        <v>406</v>
      </c>
      <c r="F9" s="234"/>
      <c r="G9" s="234"/>
      <c r="H9" s="234"/>
      <c r="L9" s="32"/>
    </row>
    <row r="10" spans="2:46" s="1" customFormat="1" ht="10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12. 4. 2024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29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5" t="str">
        <f>'Rekapitulace stavby'!E14</f>
        <v>Vyplň údaj</v>
      </c>
      <c r="F18" s="216"/>
      <c r="G18" s="216"/>
      <c r="H18" s="216"/>
      <c r="I18" s="27" t="s">
        <v>28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25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28</v>
      </c>
      <c r="J21" s="25" t="s">
        <v>35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39</v>
      </c>
      <c r="L26" s="32"/>
    </row>
    <row r="27" spans="2:12" s="7" customFormat="1" ht="16.5" customHeight="1">
      <c r="B27" s="89"/>
      <c r="E27" s="221" t="s">
        <v>1</v>
      </c>
      <c r="F27" s="221"/>
      <c r="G27" s="221"/>
      <c r="H27" s="221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0" t="s">
        <v>40</v>
      </c>
      <c r="J30" s="66">
        <f>ROUND(J135,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42</v>
      </c>
      <c r="I32" s="35" t="s">
        <v>41</v>
      </c>
      <c r="J32" s="35" t="s">
        <v>43</v>
      </c>
      <c r="L32" s="32"/>
    </row>
    <row r="33" spans="2:12" s="1" customFormat="1" ht="14.4" customHeight="1">
      <c r="B33" s="32"/>
      <c r="D33" s="55" t="s">
        <v>44</v>
      </c>
      <c r="E33" s="27" t="s">
        <v>45</v>
      </c>
      <c r="F33" s="91">
        <f>ROUND((SUM(BE135:BE1795)),  2)</f>
        <v>0</v>
      </c>
      <c r="I33" s="92">
        <v>0.21</v>
      </c>
      <c r="J33" s="91">
        <f>ROUND(((SUM(BE135:BE1795))*I33),  2)</f>
        <v>0</v>
      </c>
      <c r="L33" s="32"/>
    </row>
    <row r="34" spans="2:12" s="1" customFormat="1" ht="14.4" customHeight="1">
      <c r="B34" s="32"/>
      <c r="E34" s="27" t="s">
        <v>46</v>
      </c>
      <c r="F34" s="91">
        <f>ROUND((SUM(BF135:BF1795)),  2)</f>
        <v>0</v>
      </c>
      <c r="I34" s="92">
        <v>0.12</v>
      </c>
      <c r="J34" s="91">
        <f>ROUND(((SUM(BF135:BF1795))*I34),  2)</f>
        <v>0</v>
      </c>
      <c r="L34" s="32"/>
    </row>
    <row r="35" spans="2:12" s="1" customFormat="1" ht="14.4" hidden="1" customHeight="1">
      <c r="B35" s="32"/>
      <c r="E35" s="27" t="s">
        <v>47</v>
      </c>
      <c r="F35" s="91">
        <f>ROUND((SUM(BG135:BG1795)),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48</v>
      </c>
      <c r="F36" s="91">
        <f>ROUND((SUM(BH135:BH1795)),  2)</f>
        <v>0</v>
      </c>
      <c r="I36" s="92">
        <v>0.12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49</v>
      </c>
      <c r="F37" s="91">
        <f>ROUND((SUM(BI135:BI1795)),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3"/>
      <c r="D39" s="94" t="s">
        <v>50</v>
      </c>
      <c r="E39" s="57"/>
      <c r="F39" s="57"/>
      <c r="G39" s="95" t="s">
        <v>51</v>
      </c>
      <c r="H39" s="96" t="s">
        <v>52</v>
      </c>
      <c r="I39" s="57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53</v>
      </c>
      <c r="E50" s="42"/>
      <c r="F50" s="42"/>
      <c r="G50" s="41" t="s">
        <v>54</v>
      </c>
      <c r="H50" s="42"/>
      <c r="I50" s="42"/>
      <c r="J50" s="42"/>
      <c r="K50" s="42"/>
      <c r="L50" s="32"/>
    </row>
    <row r="51" spans="2:12" ht="10">
      <c r="B51" s="20"/>
      <c r="L51" s="20"/>
    </row>
    <row r="52" spans="2:12" ht="10">
      <c r="B52" s="20"/>
      <c r="L52" s="20"/>
    </row>
    <row r="53" spans="2:12" ht="10">
      <c r="B53" s="20"/>
      <c r="L53" s="20"/>
    </row>
    <row r="54" spans="2:12" ht="10">
      <c r="B54" s="20"/>
      <c r="L54" s="20"/>
    </row>
    <row r="55" spans="2:12" ht="10">
      <c r="B55" s="20"/>
      <c r="L55" s="20"/>
    </row>
    <row r="56" spans="2:12" ht="10">
      <c r="B56" s="20"/>
      <c r="L56" s="20"/>
    </row>
    <row r="57" spans="2:12" ht="10">
      <c r="B57" s="20"/>
      <c r="L57" s="20"/>
    </row>
    <row r="58" spans="2:12" ht="10">
      <c r="B58" s="20"/>
      <c r="L58" s="20"/>
    </row>
    <row r="59" spans="2:12" ht="10">
      <c r="B59" s="20"/>
      <c r="L59" s="20"/>
    </row>
    <row r="60" spans="2:12" ht="10">
      <c r="B60" s="20"/>
      <c r="L60" s="20"/>
    </row>
    <row r="61" spans="2:12" s="1" customFormat="1" ht="12.5">
      <c r="B61" s="32"/>
      <c r="D61" s="43" t="s">
        <v>55</v>
      </c>
      <c r="E61" s="34"/>
      <c r="F61" s="99" t="s">
        <v>56</v>
      </c>
      <c r="G61" s="43" t="s">
        <v>55</v>
      </c>
      <c r="H61" s="34"/>
      <c r="I61" s="34"/>
      <c r="J61" s="100" t="s">
        <v>56</v>
      </c>
      <c r="K61" s="34"/>
      <c r="L61" s="32"/>
    </row>
    <row r="62" spans="2:12" ht="10">
      <c r="B62" s="20"/>
      <c r="L62" s="20"/>
    </row>
    <row r="63" spans="2:12" ht="10">
      <c r="B63" s="20"/>
      <c r="L63" s="20"/>
    </row>
    <row r="64" spans="2:12" ht="10">
      <c r="B64" s="20"/>
      <c r="L64" s="20"/>
    </row>
    <row r="65" spans="2:12" s="1" customFormat="1" ht="13">
      <c r="B65" s="32"/>
      <c r="D65" s="41" t="s">
        <v>57</v>
      </c>
      <c r="E65" s="42"/>
      <c r="F65" s="42"/>
      <c r="G65" s="41" t="s">
        <v>58</v>
      </c>
      <c r="H65" s="42"/>
      <c r="I65" s="42"/>
      <c r="J65" s="42"/>
      <c r="K65" s="42"/>
      <c r="L65" s="32"/>
    </row>
    <row r="66" spans="2:12" ht="10">
      <c r="B66" s="20"/>
      <c r="L66" s="20"/>
    </row>
    <row r="67" spans="2:12" ht="10">
      <c r="B67" s="20"/>
      <c r="L67" s="20"/>
    </row>
    <row r="68" spans="2:12" ht="10">
      <c r="B68" s="20"/>
      <c r="L68" s="20"/>
    </row>
    <row r="69" spans="2:12" ht="10">
      <c r="B69" s="20"/>
      <c r="L69" s="20"/>
    </row>
    <row r="70" spans="2:12" ht="10">
      <c r="B70" s="20"/>
      <c r="L70" s="20"/>
    </row>
    <row r="71" spans="2:12" ht="10">
      <c r="B71" s="20"/>
      <c r="L71" s="20"/>
    </row>
    <row r="72" spans="2:12" ht="10">
      <c r="B72" s="20"/>
      <c r="L72" s="20"/>
    </row>
    <row r="73" spans="2:12" ht="10">
      <c r="B73" s="20"/>
      <c r="L73" s="20"/>
    </row>
    <row r="74" spans="2:12" ht="10">
      <c r="B74" s="20"/>
      <c r="L74" s="20"/>
    </row>
    <row r="75" spans="2:12" ht="10">
      <c r="B75" s="20"/>
      <c r="L75" s="20"/>
    </row>
    <row r="76" spans="2:12" s="1" customFormat="1" ht="12.5">
      <c r="B76" s="32"/>
      <c r="D76" s="43" t="s">
        <v>55</v>
      </c>
      <c r="E76" s="34"/>
      <c r="F76" s="99" t="s">
        <v>56</v>
      </c>
      <c r="G76" s="43" t="s">
        <v>55</v>
      </c>
      <c r="H76" s="34"/>
      <c r="I76" s="34"/>
      <c r="J76" s="100" t="s">
        <v>56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hidden="1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hidden="1" customHeight="1">
      <c r="B82" s="32"/>
      <c r="C82" s="21" t="s">
        <v>108</v>
      </c>
      <c r="L82" s="32"/>
    </row>
    <row r="83" spans="2:47" s="1" customFormat="1" ht="7" hidden="1" customHeight="1">
      <c r="B83" s="32"/>
      <c r="L83" s="32"/>
    </row>
    <row r="84" spans="2:47" s="1" customFormat="1" ht="12" hidden="1" customHeight="1">
      <c r="B84" s="32"/>
      <c r="C84" s="27" t="s">
        <v>16</v>
      </c>
      <c r="L84" s="32"/>
    </row>
    <row r="85" spans="2:47" s="1" customFormat="1" ht="16.5" hidden="1" customHeight="1">
      <c r="B85" s="32"/>
      <c r="E85" s="232" t="str">
        <f>E7</f>
        <v>Změna užívání se stavebními úpravami prostor - Kollárova ulice</v>
      </c>
      <c r="F85" s="233"/>
      <c r="G85" s="233"/>
      <c r="H85" s="233"/>
      <c r="L85" s="32"/>
    </row>
    <row r="86" spans="2:47" s="1" customFormat="1" ht="12" hidden="1" customHeight="1">
      <c r="B86" s="32"/>
      <c r="C86" s="27" t="s">
        <v>106</v>
      </c>
      <c r="L86" s="32"/>
    </row>
    <row r="87" spans="2:47" s="1" customFormat="1" ht="16.5" hidden="1" customHeight="1">
      <c r="B87" s="32"/>
      <c r="E87" s="194" t="str">
        <f>E9</f>
        <v>D.2. - Architektonické a stavební řešení</v>
      </c>
      <c r="F87" s="234"/>
      <c r="G87" s="234"/>
      <c r="H87" s="234"/>
      <c r="L87" s="32"/>
    </row>
    <row r="88" spans="2:47" s="1" customFormat="1" ht="7" hidden="1" customHeight="1">
      <c r="B88" s="32"/>
      <c r="L88" s="32"/>
    </row>
    <row r="89" spans="2:47" s="1" customFormat="1" ht="12" hidden="1" customHeight="1">
      <c r="B89" s="32"/>
      <c r="C89" s="27" t="s">
        <v>20</v>
      </c>
      <c r="F89" s="25" t="str">
        <f>F12</f>
        <v>ul. Kollárova 1239/19</v>
      </c>
      <c r="I89" s="27" t="s">
        <v>22</v>
      </c>
      <c r="J89" s="52" t="str">
        <f>IF(J12="","",J12)</f>
        <v>12. 4. 2024</v>
      </c>
      <c r="L89" s="32"/>
    </row>
    <row r="90" spans="2:47" s="1" customFormat="1" ht="7" hidden="1" customHeight="1">
      <c r="B90" s="32"/>
      <c r="L90" s="32"/>
    </row>
    <row r="91" spans="2:47" s="1" customFormat="1" ht="15.15" hidden="1" customHeight="1">
      <c r="B91" s="32"/>
      <c r="C91" s="27" t="s">
        <v>24</v>
      </c>
      <c r="F91" s="25" t="str">
        <f>E15</f>
        <v>Západočeská univerzita v Plzni, Univerzitní 2732/8</v>
      </c>
      <c r="I91" s="27" t="s">
        <v>32</v>
      </c>
      <c r="J91" s="30" t="str">
        <f>E21</f>
        <v>Arterias s.r.o.</v>
      </c>
      <c r="L91" s="32"/>
    </row>
    <row r="92" spans="2:47" s="1" customFormat="1" ht="15.15" hidden="1" customHeight="1">
      <c r="B92" s="32"/>
      <c r="C92" s="27" t="s">
        <v>30</v>
      </c>
      <c r="F92" s="25" t="str">
        <f>IF(E18="","",E18)</f>
        <v>Vyplň údaj</v>
      </c>
      <c r="I92" s="27" t="s">
        <v>36</v>
      </c>
      <c r="J92" s="30" t="str">
        <f>E24</f>
        <v xml:space="preserve"> </v>
      </c>
      <c r="L92" s="32"/>
    </row>
    <row r="93" spans="2:47" s="1" customFormat="1" ht="10.25" hidden="1" customHeight="1">
      <c r="B93" s="32"/>
      <c r="L93" s="32"/>
    </row>
    <row r="94" spans="2:47" s="1" customFormat="1" ht="29.25" hidden="1" customHeight="1">
      <c r="B94" s="32"/>
      <c r="C94" s="101" t="s">
        <v>109</v>
      </c>
      <c r="D94" s="93"/>
      <c r="E94" s="93"/>
      <c r="F94" s="93"/>
      <c r="G94" s="93"/>
      <c r="H94" s="93"/>
      <c r="I94" s="93"/>
      <c r="J94" s="102" t="s">
        <v>110</v>
      </c>
      <c r="K94" s="93"/>
      <c r="L94" s="32"/>
    </row>
    <row r="95" spans="2:47" s="1" customFormat="1" ht="10.25" hidden="1" customHeight="1">
      <c r="B95" s="32"/>
      <c r="L95" s="32"/>
    </row>
    <row r="96" spans="2:47" s="1" customFormat="1" ht="22.75" hidden="1" customHeight="1">
      <c r="B96" s="32"/>
      <c r="C96" s="103" t="s">
        <v>111</v>
      </c>
      <c r="J96" s="66">
        <f>J135</f>
        <v>0</v>
      </c>
      <c r="L96" s="32"/>
      <c r="AU96" s="17" t="s">
        <v>112</v>
      </c>
    </row>
    <row r="97" spans="2:12" s="8" customFormat="1" ht="25" hidden="1" customHeight="1">
      <c r="B97" s="104"/>
      <c r="D97" s="105" t="s">
        <v>113</v>
      </c>
      <c r="E97" s="106"/>
      <c r="F97" s="106"/>
      <c r="G97" s="106"/>
      <c r="H97" s="106"/>
      <c r="I97" s="106"/>
      <c r="J97" s="107">
        <f>J136</f>
        <v>0</v>
      </c>
      <c r="L97" s="104"/>
    </row>
    <row r="98" spans="2:12" s="9" customFormat="1" ht="19.899999999999999" hidden="1" customHeight="1">
      <c r="B98" s="108"/>
      <c r="D98" s="109" t="s">
        <v>407</v>
      </c>
      <c r="E98" s="110"/>
      <c r="F98" s="110"/>
      <c r="G98" s="110"/>
      <c r="H98" s="110"/>
      <c r="I98" s="110"/>
      <c r="J98" s="111">
        <f>J137</f>
        <v>0</v>
      </c>
      <c r="L98" s="108"/>
    </row>
    <row r="99" spans="2:12" s="9" customFormat="1" ht="19.899999999999999" hidden="1" customHeight="1">
      <c r="B99" s="108"/>
      <c r="D99" s="109" t="s">
        <v>114</v>
      </c>
      <c r="E99" s="110"/>
      <c r="F99" s="110"/>
      <c r="G99" s="110"/>
      <c r="H99" s="110"/>
      <c r="I99" s="110"/>
      <c r="J99" s="111">
        <f>J269</f>
        <v>0</v>
      </c>
      <c r="L99" s="108"/>
    </row>
    <row r="100" spans="2:12" s="9" customFormat="1" ht="19.899999999999999" hidden="1" customHeight="1">
      <c r="B100" s="108"/>
      <c r="D100" s="109" t="s">
        <v>115</v>
      </c>
      <c r="E100" s="110"/>
      <c r="F100" s="110"/>
      <c r="G100" s="110"/>
      <c r="H100" s="110"/>
      <c r="I100" s="110"/>
      <c r="J100" s="111">
        <f>J548</f>
        <v>0</v>
      </c>
      <c r="L100" s="108"/>
    </row>
    <row r="101" spans="2:12" s="9" customFormat="1" ht="19.899999999999999" hidden="1" customHeight="1">
      <c r="B101" s="108"/>
      <c r="D101" s="109" t="s">
        <v>117</v>
      </c>
      <c r="E101" s="110"/>
      <c r="F101" s="110"/>
      <c r="G101" s="110"/>
      <c r="H101" s="110"/>
      <c r="I101" s="110"/>
      <c r="J101" s="111">
        <f>J583</f>
        <v>0</v>
      </c>
      <c r="L101" s="108"/>
    </row>
    <row r="102" spans="2:12" s="8" customFormat="1" ht="25" hidden="1" customHeight="1">
      <c r="B102" s="104"/>
      <c r="D102" s="105" t="s">
        <v>118</v>
      </c>
      <c r="E102" s="106"/>
      <c r="F102" s="106"/>
      <c r="G102" s="106"/>
      <c r="H102" s="106"/>
      <c r="I102" s="106"/>
      <c r="J102" s="107">
        <f>J588</f>
        <v>0</v>
      </c>
      <c r="L102" s="104"/>
    </row>
    <row r="103" spans="2:12" s="9" customFormat="1" ht="19.899999999999999" hidden="1" customHeight="1">
      <c r="B103" s="108"/>
      <c r="D103" s="109" t="s">
        <v>408</v>
      </c>
      <c r="E103" s="110"/>
      <c r="F103" s="110"/>
      <c r="G103" s="110"/>
      <c r="H103" s="110"/>
      <c r="I103" s="110"/>
      <c r="J103" s="111">
        <f>J589</f>
        <v>0</v>
      </c>
      <c r="L103" s="108"/>
    </row>
    <row r="104" spans="2:12" s="9" customFormat="1" ht="19.899999999999999" hidden="1" customHeight="1">
      <c r="B104" s="108"/>
      <c r="D104" s="109" t="s">
        <v>409</v>
      </c>
      <c r="E104" s="110"/>
      <c r="F104" s="110"/>
      <c r="G104" s="110"/>
      <c r="H104" s="110"/>
      <c r="I104" s="110"/>
      <c r="J104" s="111">
        <f>J603</f>
        <v>0</v>
      </c>
      <c r="L104" s="108"/>
    </row>
    <row r="105" spans="2:12" s="9" customFormat="1" ht="19.899999999999999" hidden="1" customHeight="1">
      <c r="B105" s="108"/>
      <c r="D105" s="109" t="s">
        <v>120</v>
      </c>
      <c r="E105" s="110"/>
      <c r="F105" s="110"/>
      <c r="G105" s="110"/>
      <c r="H105" s="110"/>
      <c r="I105" s="110"/>
      <c r="J105" s="111">
        <f>J628</f>
        <v>0</v>
      </c>
      <c r="L105" s="108"/>
    </row>
    <row r="106" spans="2:12" s="9" customFormat="1" ht="19.899999999999999" hidden="1" customHeight="1">
      <c r="B106" s="108"/>
      <c r="D106" s="109" t="s">
        <v>121</v>
      </c>
      <c r="E106" s="110"/>
      <c r="F106" s="110"/>
      <c r="G106" s="110"/>
      <c r="H106" s="110"/>
      <c r="I106" s="110"/>
      <c r="J106" s="111">
        <f>J837</f>
        <v>0</v>
      </c>
      <c r="L106" s="108"/>
    </row>
    <row r="107" spans="2:12" s="9" customFormat="1" ht="19.899999999999999" hidden="1" customHeight="1">
      <c r="B107" s="108"/>
      <c r="D107" s="109" t="s">
        <v>122</v>
      </c>
      <c r="E107" s="110"/>
      <c r="F107" s="110"/>
      <c r="G107" s="110"/>
      <c r="H107" s="110"/>
      <c r="I107" s="110"/>
      <c r="J107" s="111">
        <f>J1138</f>
        <v>0</v>
      </c>
      <c r="L107" s="108"/>
    </row>
    <row r="108" spans="2:12" s="9" customFormat="1" ht="19.899999999999999" hidden="1" customHeight="1">
      <c r="B108" s="108"/>
      <c r="D108" s="109" t="s">
        <v>410</v>
      </c>
      <c r="E108" s="110"/>
      <c r="F108" s="110"/>
      <c r="G108" s="110"/>
      <c r="H108" s="110"/>
      <c r="I108" s="110"/>
      <c r="J108" s="111">
        <f>J1167</f>
        <v>0</v>
      </c>
      <c r="L108" s="108"/>
    </row>
    <row r="109" spans="2:12" s="9" customFormat="1" ht="19.899999999999999" hidden="1" customHeight="1">
      <c r="B109" s="108"/>
      <c r="D109" s="109" t="s">
        <v>411</v>
      </c>
      <c r="E109" s="110"/>
      <c r="F109" s="110"/>
      <c r="G109" s="110"/>
      <c r="H109" s="110"/>
      <c r="I109" s="110"/>
      <c r="J109" s="111">
        <f>J1299</f>
        <v>0</v>
      </c>
      <c r="L109" s="108"/>
    </row>
    <row r="110" spans="2:12" s="9" customFormat="1" ht="19.899999999999999" hidden="1" customHeight="1">
      <c r="B110" s="108"/>
      <c r="D110" s="109" t="s">
        <v>412</v>
      </c>
      <c r="E110" s="110"/>
      <c r="F110" s="110"/>
      <c r="G110" s="110"/>
      <c r="H110" s="110"/>
      <c r="I110" s="110"/>
      <c r="J110" s="111">
        <f>J1361</f>
        <v>0</v>
      </c>
      <c r="L110" s="108"/>
    </row>
    <row r="111" spans="2:12" s="9" customFormat="1" ht="19.899999999999999" hidden="1" customHeight="1">
      <c r="B111" s="108"/>
      <c r="D111" s="109" t="s">
        <v>123</v>
      </c>
      <c r="E111" s="110"/>
      <c r="F111" s="110"/>
      <c r="G111" s="110"/>
      <c r="H111" s="110"/>
      <c r="I111" s="110"/>
      <c r="J111" s="111">
        <f>J1471</f>
        <v>0</v>
      </c>
      <c r="L111" s="108"/>
    </row>
    <row r="112" spans="2:12" s="9" customFormat="1" ht="19.899999999999999" hidden="1" customHeight="1">
      <c r="B112" s="108"/>
      <c r="D112" s="109" t="s">
        <v>413</v>
      </c>
      <c r="E112" s="110"/>
      <c r="F112" s="110"/>
      <c r="G112" s="110"/>
      <c r="H112" s="110"/>
      <c r="I112" s="110"/>
      <c r="J112" s="111">
        <f>J1663</f>
        <v>0</v>
      </c>
      <c r="L112" s="108"/>
    </row>
    <row r="113" spans="2:12" s="9" customFormat="1" ht="19.899999999999999" hidden="1" customHeight="1">
      <c r="B113" s="108"/>
      <c r="D113" s="109" t="s">
        <v>414</v>
      </c>
      <c r="E113" s="110"/>
      <c r="F113" s="110"/>
      <c r="G113" s="110"/>
      <c r="H113" s="110"/>
      <c r="I113" s="110"/>
      <c r="J113" s="111">
        <f>J1747</f>
        <v>0</v>
      </c>
      <c r="L113" s="108"/>
    </row>
    <row r="114" spans="2:12" s="9" customFormat="1" ht="19.899999999999999" hidden="1" customHeight="1">
      <c r="B114" s="108"/>
      <c r="D114" s="109" t="s">
        <v>415</v>
      </c>
      <c r="E114" s="110"/>
      <c r="F114" s="110"/>
      <c r="G114" s="110"/>
      <c r="H114" s="110"/>
      <c r="I114" s="110"/>
      <c r="J114" s="111">
        <f>J1781</f>
        <v>0</v>
      </c>
      <c r="L114" s="108"/>
    </row>
    <row r="115" spans="2:12" s="8" customFormat="1" ht="25" hidden="1" customHeight="1">
      <c r="B115" s="104"/>
      <c r="D115" s="105" t="s">
        <v>124</v>
      </c>
      <c r="E115" s="106"/>
      <c r="F115" s="106"/>
      <c r="G115" s="106"/>
      <c r="H115" s="106"/>
      <c r="I115" s="106"/>
      <c r="J115" s="107">
        <f>J1790</f>
        <v>0</v>
      </c>
      <c r="L115" s="104"/>
    </row>
    <row r="116" spans="2:12" s="1" customFormat="1" ht="21.75" hidden="1" customHeight="1">
      <c r="B116" s="32"/>
      <c r="L116" s="32"/>
    </row>
    <row r="117" spans="2:12" s="1" customFormat="1" ht="7" hidden="1" customHeight="1"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32"/>
    </row>
    <row r="118" spans="2:12" ht="10" hidden="1"/>
    <row r="119" spans="2:12" ht="10" hidden="1"/>
    <row r="120" spans="2:12" ht="10" hidden="1"/>
    <row r="121" spans="2:12" s="1" customFormat="1" ht="7" customHeight="1">
      <c r="B121" s="46"/>
      <c r="C121" s="47"/>
      <c r="D121" s="47"/>
      <c r="E121" s="47"/>
      <c r="F121" s="47"/>
      <c r="G121" s="47"/>
      <c r="H121" s="47"/>
      <c r="I121" s="47"/>
      <c r="J121" s="47"/>
      <c r="K121" s="47"/>
      <c r="L121" s="32"/>
    </row>
    <row r="122" spans="2:12" s="1" customFormat="1" ht="25" customHeight="1">
      <c r="B122" s="32"/>
      <c r="C122" s="21" t="s">
        <v>125</v>
      </c>
      <c r="L122" s="32"/>
    </row>
    <row r="123" spans="2:12" s="1" customFormat="1" ht="7" customHeight="1">
      <c r="B123" s="32"/>
      <c r="L123" s="32"/>
    </row>
    <row r="124" spans="2:12" s="1" customFormat="1" ht="12" customHeight="1">
      <c r="B124" s="32"/>
      <c r="C124" s="27" t="s">
        <v>16</v>
      </c>
      <c r="L124" s="32"/>
    </row>
    <row r="125" spans="2:12" s="1" customFormat="1" ht="16.5" customHeight="1">
      <c r="B125" s="32"/>
      <c r="E125" s="232" t="str">
        <f>E7</f>
        <v>Změna užívání se stavebními úpravami prostor - Kollárova ulice</v>
      </c>
      <c r="F125" s="233"/>
      <c r="G125" s="233"/>
      <c r="H125" s="233"/>
      <c r="L125" s="32"/>
    </row>
    <row r="126" spans="2:12" s="1" customFormat="1" ht="12" customHeight="1">
      <c r="B126" s="32"/>
      <c r="C126" s="27" t="s">
        <v>106</v>
      </c>
      <c r="L126" s="32"/>
    </row>
    <row r="127" spans="2:12" s="1" customFormat="1" ht="16.5" customHeight="1">
      <c r="B127" s="32"/>
      <c r="E127" s="194" t="str">
        <f>E9</f>
        <v>D.2. - Architektonické a stavební řešení</v>
      </c>
      <c r="F127" s="234"/>
      <c r="G127" s="234"/>
      <c r="H127" s="234"/>
      <c r="L127" s="32"/>
    </row>
    <row r="128" spans="2:12" s="1" customFormat="1" ht="7" customHeight="1">
      <c r="B128" s="32"/>
      <c r="L128" s="32"/>
    </row>
    <row r="129" spans="2:65" s="1" customFormat="1" ht="12" customHeight="1">
      <c r="B129" s="32"/>
      <c r="C129" s="27" t="s">
        <v>20</v>
      </c>
      <c r="F129" s="25" t="str">
        <f>F12</f>
        <v>ul. Kollárova 1239/19</v>
      </c>
      <c r="I129" s="27" t="s">
        <v>22</v>
      </c>
      <c r="J129" s="52" t="str">
        <f>IF(J12="","",J12)</f>
        <v>12. 4. 2024</v>
      </c>
      <c r="L129" s="32"/>
    </row>
    <row r="130" spans="2:65" s="1" customFormat="1" ht="7" customHeight="1">
      <c r="B130" s="32"/>
      <c r="L130" s="32"/>
    </row>
    <row r="131" spans="2:65" s="1" customFormat="1" ht="15.15" customHeight="1">
      <c r="B131" s="32"/>
      <c r="C131" s="27" t="s">
        <v>24</v>
      </c>
      <c r="F131" s="25" t="str">
        <f>E15</f>
        <v>Západočeská univerzita v Plzni, Univerzitní 2732/8</v>
      </c>
      <c r="I131" s="27" t="s">
        <v>32</v>
      </c>
      <c r="J131" s="30" t="str">
        <f>E21</f>
        <v>Arterias s.r.o.</v>
      </c>
      <c r="L131" s="32"/>
    </row>
    <row r="132" spans="2:65" s="1" customFormat="1" ht="15.15" customHeight="1">
      <c r="B132" s="32"/>
      <c r="C132" s="27" t="s">
        <v>30</v>
      </c>
      <c r="F132" s="25" t="str">
        <f>IF(E18="","",E18)</f>
        <v>Vyplň údaj</v>
      </c>
      <c r="I132" s="27" t="s">
        <v>36</v>
      </c>
      <c r="J132" s="30" t="str">
        <f>E24</f>
        <v xml:space="preserve"> </v>
      </c>
      <c r="L132" s="32"/>
    </row>
    <row r="133" spans="2:65" s="1" customFormat="1" ht="10.25" customHeight="1">
      <c r="B133" s="32"/>
      <c r="L133" s="32"/>
    </row>
    <row r="134" spans="2:65" s="10" customFormat="1" ht="29.25" customHeight="1">
      <c r="B134" s="112"/>
      <c r="C134" s="113" t="s">
        <v>126</v>
      </c>
      <c r="D134" s="114" t="s">
        <v>65</v>
      </c>
      <c r="E134" s="114" t="s">
        <v>61</v>
      </c>
      <c r="F134" s="114" t="s">
        <v>62</v>
      </c>
      <c r="G134" s="114" t="s">
        <v>127</v>
      </c>
      <c r="H134" s="114" t="s">
        <v>128</v>
      </c>
      <c r="I134" s="114" t="s">
        <v>129</v>
      </c>
      <c r="J134" s="114" t="s">
        <v>110</v>
      </c>
      <c r="K134" s="115" t="s">
        <v>130</v>
      </c>
      <c r="L134" s="112"/>
      <c r="M134" s="59" t="s">
        <v>1</v>
      </c>
      <c r="N134" s="60" t="s">
        <v>44</v>
      </c>
      <c r="O134" s="60" t="s">
        <v>131</v>
      </c>
      <c r="P134" s="60" t="s">
        <v>132</v>
      </c>
      <c r="Q134" s="60" t="s">
        <v>133</v>
      </c>
      <c r="R134" s="60" t="s">
        <v>134</v>
      </c>
      <c r="S134" s="60" t="s">
        <v>135</v>
      </c>
      <c r="T134" s="61" t="s">
        <v>136</v>
      </c>
    </row>
    <row r="135" spans="2:65" s="1" customFormat="1" ht="22.75" customHeight="1">
      <c r="B135" s="32"/>
      <c r="C135" s="64" t="s">
        <v>137</v>
      </c>
      <c r="J135" s="116">
        <f>BK135</f>
        <v>0</v>
      </c>
      <c r="L135" s="32"/>
      <c r="M135" s="62"/>
      <c r="N135" s="53"/>
      <c r="O135" s="53"/>
      <c r="P135" s="117">
        <f>P136+P588+P1790</f>
        <v>0</v>
      </c>
      <c r="Q135" s="53"/>
      <c r="R135" s="117">
        <f>R136+R588+R1790</f>
        <v>0</v>
      </c>
      <c r="S135" s="53"/>
      <c r="T135" s="118">
        <f>T136+T588+T1790</f>
        <v>0</v>
      </c>
      <c r="AT135" s="17" t="s">
        <v>79</v>
      </c>
      <c r="AU135" s="17" t="s">
        <v>112</v>
      </c>
      <c r="BK135" s="119">
        <f>BK136+BK588+BK1790</f>
        <v>0</v>
      </c>
    </row>
    <row r="136" spans="2:65" s="11" customFormat="1" ht="25.9" customHeight="1">
      <c r="B136" s="120"/>
      <c r="D136" s="121" t="s">
        <v>79</v>
      </c>
      <c r="E136" s="122" t="s">
        <v>138</v>
      </c>
      <c r="F136" s="122" t="s">
        <v>139</v>
      </c>
      <c r="I136" s="123"/>
      <c r="J136" s="124">
        <f>BK136</f>
        <v>0</v>
      </c>
      <c r="L136" s="120"/>
      <c r="M136" s="125"/>
      <c r="P136" s="126">
        <f>P137+P269+P548+P583</f>
        <v>0</v>
      </c>
      <c r="R136" s="126">
        <f>R137+R269+R548+R583</f>
        <v>0</v>
      </c>
      <c r="T136" s="127">
        <f>T137+T269+T548+T583</f>
        <v>0</v>
      </c>
      <c r="AR136" s="121" t="s">
        <v>87</v>
      </c>
      <c r="AT136" s="128" t="s">
        <v>79</v>
      </c>
      <c r="AU136" s="128" t="s">
        <v>12</v>
      </c>
      <c r="AY136" s="121" t="s">
        <v>140</v>
      </c>
      <c r="BK136" s="129">
        <f>BK137+BK269+BK548+BK583</f>
        <v>0</v>
      </c>
    </row>
    <row r="137" spans="2:65" s="11" customFormat="1" ht="22.75" customHeight="1">
      <c r="B137" s="120"/>
      <c r="D137" s="121" t="s">
        <v>79</v>
      </c>
      <c r="E137" s="130" t="s">
        <v>164</v>
      </c>
      <c r="F137" s="130" t="s">
        <v>416</v>
      </c>
      <c r="I137" s="123"/>
      <c r="J137" s="131">
        <f>BK137</f>
        <v>0</v>
      </c>
      <c r="L137" s="120"/>
      <c r="M137" s="125"/>
      <c r="P137" s="126">
        <f>SUM(P138:P268)</f>
        <v>0</v>
      </c>
      <c r="R137" s="126">
        <f>SUM(R138:R268)</f>
        <v>0</v>
      </c>
      <c r="T137" s="127">
        <f>SUM(T138:T268)</f>
        <v>0</v>
      </c>
      <c r="AR137" s="121" t="s">
        <v>87</v>
      </c>
      <c r="AT137" s="128" t="s">
        <v>79</v>
      </c>
      <c r="AU137" s="128" t="s">
        <v>87</v>
      </c>
      <c r="AY137" s="121" t="s">
        <v>140</v>
      </c>
      <c r="BK137" s="129">
        <f>SUM(BK138:BK268)</f>
        <v>0</v>
      </c>
    </row>
    <row r="138" spans="2:65" s="1" customFormat="1" ht="37.75" customHeight="1">
      <c r="B138" s="32"/>
      <c r="C138" s="132" t="s">
        <v>87</v>
      </c>
      <c r="D138" s="132" t="s">
        <v>143</v>
      </c>
      <c r="E138" s="133" t="s">
        <v>417</v>
      </c>
      <c r="F138" s="134" t="s">
        <v>418</v>
      </c>
      <c r="G138" s="135" t="s">
        <v>185</v>
      </c>
      <c r="H138" s="136">
        <v>3.5</v>
      </c>
      <c r="I138" s="137"/>
      <c r="J138" s="138">
        <f>ROUND(I138*H138,2)</f>
        <v>0</v>
      </c>
      <c r="K138" s="134" t="s">
        <v>147</v>
      </c>
      <c r="L138" s="32"/>
      <c r="M138" s="139" t="s">
        <v>1</v>
      </c>
      <c r="N138" s="140" t="s">
        <v>45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148</v>
      </c>
      <c r="AT138" s="143" t="s">
        <v>143</v>
      </c>
      <c r="AU138" s="143" t="s">
        <v>89</v>
      </c>
      <c r="AY138" s="17" t="s">
        <v>140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87</v>
      </c>
      <c r="BK138" s="144">
        <f>ROUND(I138*H138,2)</f>
        <v>0</v>
      </c>
      <c r="BL138" s="17" t="s">
        <v>148</v>
      </c>
      <c r="BM138" s="143" t="s">
        <v>89</v>
      </c>
    </row>
    <row r="139" spans="2:65" s="1" customFormat="1" ht="18">
      <c r="B139" s="32"/>
      <c r="D139" s="145" t="s">
        <v>149</v>
      </c>
      <c r="F139" s="146" t="s">
        <v>418</v>
      </c>
      <c r="I139" s="147"/>
      <c r="L139" s="32"/>
      <c r="M139" s="148"/>
      <c r="T139" s="56"/>
      <c r="AT139" s="17" t="s">
        <v>149</v>
      </c>
      <c r="AU139" s="17" t="s">
        <v>89</v>
      </c>
    </row>
    <row r="140" spans="2:65" s="12" customFormat="1" ht="10">
      <c r="B140" s="149"/>
      <c r="D140" s="145" t="s">
        <v>150</v>
      </c>
      <c r="E140" s="150" t="s">
        <v>1</v>
      </c>
      <c r="F140" s="151" t="s">
        <v>419</v>
      </c>
      <c r="H140" s="150" t="s">
        <v>1</v>
      </c>
      <c r="I140" s="152"/>
      <c r="L140" s="149"/>
      <c r="M140" s="153"/>
      <c r="T140" s="154"/>
      <c r="AT140" s="150" t="s">
        <v>150</v>
      </c>
      <c r="AU140" s="150" t="s">
        <v>89</v>
      </c>
      <c r="AV140" s="12" t="s">
        <v>87</v>
      </c>
      <c r="AW140" s="12" t="s">
        <v>38</v>
      </c>
      <c r="AX140" s="12" t="s">
        <v>12</v>
      </c>
      <c r="AY140" s="150" t="s">
        <v>140</v>
      </c>
    </row>
    <row r="141" spans="2:65" s="13" customFormat="1" ht="10">
      <c r="B141" s="155"/>
      <c r="D141" s="145" t="s">
        <v>150</v>
      </c>
      <c r="E141" s="156" t="s">
        <v>1</v>
      </c>
      <c r="F141" s="157" t="s">
        <v>420</v>
      </c>
      <c r="H141" s="158">
        <v>3.5</v>
      </c>
      <c r="I141" s="159"/>
      <c r="L141" s="155"/>
      <c r="M141" s="160"/>
      <c r="T141" s="161"/>
      <c r="AT141" s="156" t="s">
        <v>150</v>
      </c>
      <c r="AU141" s="156" t="s">
        <v>89</v>
      </c>
      <c r="AV141" s="13" t="s">
        <v>89</v>
      </c>
      <c r="AW141" s="13" t="s">
        <v>38</v>
      </c>
      <c r="AX141" s="13" t="s">
        <v>12</v>
      </c>
      <c r="AY141" s="156" t="s">
        <v>140</v>
      </c>
    </row>
    <row r="142" spans="2:65" s="14" customFormat="1" ht="10">
      <c r="B142" s="162"/>
      <c r="D142" s="145" t="s">
        <v>150</v>
      </c>
      <c r="E142" s="163" t="s">
        <v>1</v>
      </c>
      <c r="F142" s="164" t="s">
        <v>157</v>
      </c>
      <c r="H142" s="165">
        <v>3.5</v>
      </c>
      <c r="I142" s="166"/>
      <c r="L142" s="162"/>
      <c r="M142" s="167"/>
      <c r="T142" s="168"/>
      <c r="AT142" s="163" t="s">
        <v>150</v>
      </c>
      <c r="AU142" s="163" t="s">
        <v>89</v>
      </c>
      <c r="AV142" s="14" t="s">
        <v>148</v>
      </c>
      <c r="AW142" s="14" t="s">
        <v>38</v>
      </c>
      <c r="AX142" s="14" t="s">
        <v>87</v>
      </c>
      <c r="AY142" s="163" t="s">
        <v>140</v>
      </c>
    </row>
    <row r="143" spans="2:65" s="1" customFormat="1" ht="37.75" customHeight="1">
      <c r="B143" s="32"/>
      <c r="C143" s="132" t="s">
        <v>89</v>
      </c>
      <c r="D143" s="132" t="s">
        <v>143</v>
      </c>
      <c r="E143" s="133" t="s">
        <v>421</v>
      </c>
      <c r="F143" s="134" t="s">
        <v>422</v>
      </c>
      <c r="G143" s="135" t="s">
        <v>185</v>
      </c>
      <c r="H143" s="136">
        <v>2.52</v>
      </c>
      <c r="I143" s="137"/>
      <c r="J143" s="138">
        <f>ROUND(I143*H143,2)</f>
        <v>0</v>
      </c>
      <c r="K143" s="134" t="s">
        <v>147</v>
      </c>
      <c r="L143" s="32"/>
      <c r="M143" s="139" t="s">
        <v>1</v>
      </c>
      <c r="N143" s="140" t="s">
        <v>45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148</v>
      </c>
      <c r="AT143" s="143" t="s">
        <v>143</v>
      </c>
      <c r="AU143" s="143" t="s">
        <v>89</v>
      </c>
      <c r="AY143" s="17" t="s">
        <v>140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87</v>
      </c>
      <c r="BK143" s="144">
        <f>ROUND(I143*H143,2)</f>
        <v>0</v>
      </c>
      <c r="BL143" s="17" t="s">
        <v>148</v>
      </c>
      <c r="BM143" s="143" t="s">
        <v>148</v>
      </c>
    </row>
    <row r="144" spans="2:65" s="1" customFormat="1" ht="18">
      <c r="B144" s="32"/>
      <c r="D144" s="145" t="s">
        <v>149</v>
      </c>
      <c r="F144" s="146" t="s">
        <v>422</v>
      </c>
      <c r="I144" s="147"/>
      <c r="L144" s="32"/>
      <c r="M144" s="148"/>
      <c r="T144" s="56"/>
      <c r="AT144" s="17" t="s">
        <v>149</v>
      </c>
      <c r="AU144" s="17" t="s">
        <v>89</v>
      </c>
    </row>
    <row r="145" spans="2:65" s="12" customFormat="1" ht="10">
      <c r="B145" s="149"/>
      <c r="D145" s="145" t="s">
        <v>150</v>
      </c>
      <c r="E145" s="150" t="s">
        <v>1</v>
      </c>
      <c r="F145" s="151" t="s">
        <v>423</v>
      </c>
      <c r="H145" s="150" t="s">
        <v>1</v>
      </c>
      <c r="I145" s="152"/>
      <c r="L145" s="149"/>
      <c r="M145" s="153"/>
      <c r="T145" s="154"/>
      <c r="AT145" s="150" t="s">
        <v>150</v>
      </c>
      <c r="AU145" s="150" t="s">
        <v>89</v>
      </c>
      <c r="AV145" s="12" t="s">
        <v>87</v>
      </c>
      <c r="AW145" s="12" t="s">
        <v>38</v>
      </c>
      <c r="AX145" s="12" t="s">
        <v>12</v>
      </c>
      <c r="AY145" s="150" t="s">
        <v>140</v>
      </c>
    </row>
    <row r="146" spans="2:65" s="13" customFormat="1" ht="10">
      <c r="B146" s="155"/>
      <c r="D146" s="145" t="s">
        <v>150</v>
      </c>
      <c r="E146" s="156" t="s">
        <v>1</v>
      </c>
      <c r="F146" s="157" t="s">
        <v>424</v>
      </c>
      <c r="H146" s="158">
        <v>2.5199999999999996</v>
      </c>
      <c r="I146" s="159"/>
      <c r="L146" s="155"/>
      <c r="M146" s="160"/>
      <c r="T146" s="161"/>
      <c r="AT146" s="156" t="s">
        <v>150</v>
      </c>
      <c r="AU146" s="156" t="s">
        <v>89</v>
      </c>
      <c r="AV146" s="13" t="s">
        <v>89</v>
      </c>
      <c r="AW146" s="13" t="s">
        <v>38</v>
      </c>
      <c r="AX146" s="13" t="s">
        <v>12</v>
      </c>
      <c r="AY146" s="156" t="s">
        <v>140</v>
      </c>
    </row>
    <row r="147" spans="2:65" s="14" customFormat="1" ht="10">
      <c r="B147" s="162"/>
      <c r="D147" s="145" t="s">
        <v>150</v>
      </c>
      <c r="E147" s="163" t="s">
        <v>1</v>
      </c>
      <c r="F147" s="164" t="s">
        <v>157</v>
      </c>
      <c r="H147" s="165">
        <v>2.5199999999999996</v>
      </c>
      <c r="I147" s="166"/>
      <c r="L147" s="162"/>
      <c r="M147" s="167"/>
      <c r="T147" s="168"/>
      <c r="AT147" s="163" t="s">
        <v>150</v>
      </c>
      <c r="AU147" s="163" t="s">
        <v>89</v>
      </c>
      <c r="AV147" s="14" t="s">
        <v>148</v>
      </c>
      <c r="AW147" s="14" t="s">
        <v>38</v>
      </c>
      <c r="AX147" s="14" t="s">
        <v>87</v>
      </c>
      <c r="AY147" s="163" t="s">
        <v>140</v>
      </c>
    </row>
    <row r="148" spans="2:65" s="1" customFormat="1" ht="37.75" customHeight="1">
      <c r="B148" s="32"/>
      <c r="C148" s="132" t="s">
        <v>164</v>
      </c>
      <c r="D148" s="132" t="s">
        <v>143</v>
      </c>
      <c r="E148" s="133" t="s">
        <v>425</v>
      </c>
      <c r="F148" s="134" t="s">
        <v>426</v>
      </c>
      <c r="G148" s="135" t="s">
        <v>146</v>
      </c>
      <c r="H148" s="136">
        <v>0.32</v>
      </c>
      <c r="I148" s="137"/>
      <c r="J148" s="138">
        <f>ROUND(I148*H148,2)</f>
        <v>0</v>
      </c>
      <c r="K148" s="134" t="s">
        <v>147</v>
      </c>
      <c r="L148" s="32"/>
      <c r="M148" s="139" t="s">
        <v>1</v>
      </c>
      <c r="N148" s="140" t="s">
        <v>45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148</v>
      </c>
      <c r="AT148" s="143" t="s">
        <v>143</v>
      </c>
      <c r="AU148" s="143" t="s">
        <v>89</v>
      </c>
      <c r="AY148" s="17" t="s">
        <v>140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87</v>
      </c>
      <c r="BK148" s="144">
        <f>ROUND(I148*H148,2)</f>
        <v>0</v>
      </c>
      <c r="BL148" s="17" t="s">
        <v>148</v>
      </c>
      <c r="BM148" s="143" t="s">
        <v>141</v>
      </c>
    </row>
    <row r="149" spans="2:65" s="1" customFormat="1" ht="18">
      <c r="B149" s="32"/>
      <c r="D149" s="145" t="s">
        <v>149</v>
      </c>
      <c r="F149" s="146" t="s">
        <v>426</v>
      </c>
      <c r="I149" s="147"/>
      <c r="L149" s="32"/>
      <c r="M149" s="148"/>
      <c r="T149" s="56"/>
      <c r="AT149" s="17" t="s">
        <v>149</v>
      </c>
      <c r="AU149" s="17" t="s">
        <v>89</v>
      </c>
    </row>
    <row r="150" spans="2:65" s="12" customFormat="1" ht="10">
      <c r="B150" s="149"/>
      <c r="D150" s="145" t="s">
        <v>150</v>
      </c>
      <c r="E150" s="150" t="s">
        <v>1</v>
      </c>
      <c r="F150" s="151" t="s">
        <v>427</v>
      </c>
      <c r="H150" s="150" t="s">
        <v>1</v>
      </c>
      <c r="I150" s="152"/>
      <c r="L150" s="149"/>
      <c r="M150" s="153"/>
      <c r="T150" s="154"/>
      <c r="AT150" s="150" t="s">
        <v>150</v>
      </c>
      <c r="AU150" s="150" t="s">
        <v>89</v>
      </c>
      <c r="AV150" s="12" t="s">
        <v>87</v>
      </c>
      <c r="AW150" s="12" t="s">
        <v>38</v>
      </c>
      <c r="AX150" s="12" t="s">
        <v>12</v>
      </c>
      <c r="AY150" s="150" t="s">
        <v>140</v>
      </c>
    </row>
    <row r="151" spans="2:65" s="13" customFormat="1" ht="10">
      <c r="B151" s="155"/>
      <c r="D151" s="145" t="s">
        <v>150</v>
      </c>
      <c r="E151" s="156" t="s">
        <v>1</v>
      </c>
      <c r="F151" s="157" t="s">
        <v>428</v>
      </c>
      <c r="H151" s="158">
        <v>0.32</v>
      </c>
      <c r="I151" s="159"/>
      <c r="L151" s="155"/>
      <c r="M151" s="160"/>
      <c r="T151" s="161"/>
      <c r="AT151" s="156" t="s">
        <v>150</v>
      </c>
      <c r="AU151" s="156" t="s">
        <v>89</v>
      </c>
      <c r="AV151" s="13" t="s">
        <v>89</v>
      </c>
      <c r="AW151" s="13" t="s">
        <v>38</v>
      </c>
      <c r="AX151" s="13" t="s">
        <v>12</v>
      </c>
      <c r="AY151" s="156" t="s">
        <v>140</v>
      </c>
    </row>
    <row r="152" spans="2:65" s="14" customFormat="1" ht="10">
      <c r="B152" s="162"/>
      <c r="D152" s="145" t="s">
        <v>150</v>
      </c>
      <c r="E152" s="163" t="s">
        <v>1</v>
      </c>
      <c r="F152" s="164" t="s">
        <v>157</v>
      </c>
      <c r="H152" s="165">
        <v>0.32</v>
      </c>
      <c r="I152" s="166"/>
      <c r="L152" s="162"/>
      <c r="M152" s="167"/>
      <c r="T152" s="168"/>
      <c r="AT152" s="163" t="s">
        <v>150</v>
      </c>
      <c r="AU152" s="163" t="s">
        <v>89</v>
      </c>
      <c r="AV152" s="14" t="s">
        <v>148</v>
      </c>
      <c r="AW152" s="14" t="s">
        <v>38</v>
      </c>
      <c r="AX152" s="14" t="s">
        <v>87</v>
      </c>
      <c r="AY152" s="163" t="s">
        <v>140</v>
      </c>
    </row>
    <row r="153" spans="2:65" s="1" customFormat="1" ht="44.25" customHeight="1">
      <c r="B153" s="32"/>
      <c r="C153" s="132" t="s">
        <v>148</v>
      </c>
      <c r="D153" s="132" t="s">
        <v>143</v>
      </c>
      <c r="E153" s="133" t="s">
        <v>429</v>
      </c>
      <c r="F153" s="134" t="s">
        <v>430</v>
      </c>
      <c r="G153" s="135" t="s">
        <v>231</v>
      </c>
      <c r="H153" s="136">
        <v>3</v>
      </c>
      <c r="I153" s="137"/>
      <c r="J153" s="138">
        <f>ROUND(I153*H153,2)</f>
        <v>0</v>
      </c>
      <c r="K153" s="134" t="s">
        <v>147</v>
      </c>
      <c r="L153" s="32"/>
      <c r="M153" s="139" t="s">
        <v>1</v>
      </c>
      <c r="N153" s="140" t="s">
        <v>45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148</v>
      </c>
      <c r="AT153" s="143" t="s">
        <v>143</v>
      </c>
      <c r="AU153" s="143" t="s">
        <v>89</v>
      </c>
      <c r="AY153" s="17" t="s">
        <v>140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87</v>
      </c>
      <c r="BK153" s="144">
        <f>ROUND(I153*H153,2)</f>
        <v>0</v>
      </c>
      <c r="BL153" s="17" t="s">
        <v>148</v>
      </c>
      <c r="BM153" s="143" t="s">
        <v>170</v>
      </c>
    </row>
    <row r="154" spans="2:65" s="1" customFormat="1" ht="27">
      <c r="B154" s="32"/>
      <c r="D154" s="145" t="s">
        <v>149</v>
      </c>
      <c r="F154" s="146" t="s">
        <v>430</v>
      </c>
      <c r="I154" s="147"/>
      <c r="L154" s="32"/>
      <c r="M154" s="148"/>
      <c r="T154" s="56"/>
      <c r="AT154" s="17" t="s">
        <v>149</v>
      </c>
      <c r="AU154" s="17" t="s">
        <v>89</v>
      </c>
    </row>
    <row r="155" spans="2:65" s="13" customFormat="1" ht="10">
      <c r="B155" s="155"/>
      <c r="D155" s="145" t="s">
        <v>150</v>
      </c>
      <c r="E155" s="156" t="s">
        <v>1</v>
      </c>
      <c r="F155" s="157" t="s">
        <v>164</v>
      </c>
      <c r="H155" s="158">
        <v>3</v>
      </c>
      <c r="I155" s="159"/>
      <c r="L155" s="155"/>
      <c r="M155" s="160"/>
      <c r="T155" s="161"/>
      <c r="AT155" s="156" t="s">
        <v>150</v>
      </c>
      <c r="AU155" s="156" t="s">
        <v>89</v>
      </c>
      <c r="AV155" s="13" t="s">
        <v>89</v>
      </c>
      <c r="AW155" s="13" t="s">
        <v>38</v>
      </c>
      <c r="AX155" s="13" t="s">
        <v>12</v>
      </c>
      <c r="AY155" s="156" t="s">
        <v>140</v>
      </c>
    </row>
    <row r="156" spans="2:65" s="14" customFormat="1" ht="10">
      <c r="B156" s="162"/>
      <c r="D156" s="145" t="s">
        <v>150</v>
      </c>
      <c r="E156" s="163" t="s">
        <v>1</v>
      </c>
      <c r="F156" s="164" t="s">
        <v>157</v>
      </c>
      <c r="H156" s="165">
        <v>3</v>
      </c>
      <c r="I156" s="166"/>
      <c r="L156" s="162"/>
      <c r="M156" s="167"/>
      <c r="T156" s="168"/>
      <c r="AT156" s="163" t="s">
        <v>150</v>
      </c>
      <c r="AU156" s="163" t="s">
        <v>89</v>
      </c>
      <c r="AV156" s="14" t="s">
        <v>148</v>
      </c>
      <c r="AW156" s="14" t="s">
        <v>38</v>
      </c>
      <c r="AX156" s="14" t="s">
        <v>87</v>
      </c>
      <c r="AY156" s="163" t="s">
        <v>140</v>
      </c>
    </row>
    <row r="157" spans="2:65" s="1" customFormat="1" ht="44.25" customHeight="1">
      <c r="B157" s="32"/>
      <c r="C157" s="132" t="s">
        <v>175</v>
      </c>
      <c r="D157" s="132" t="s">
        <v>143</v>
      </c>
      <c r="E157" s="133" t="s">
        <v>431</v>
      </c>
      <c r="F157" s="134" t="s">
        <v>432</v>
      </c>
      <c r="G157" s="135" t="s">
        <v>231</v>
      </c>
      <c r="H157" s="136">
        <v>2</v>
      </c>
      <c r="I157" s="137"/>
      <c r="J157" s="138">
        <f>ROUND(I157*H157,2)</f>
        <v>0</v>
      </c>
      <c r="K157" s="134" t="s">
        <v>147</v>
      </c>
      <c r="L157" s="32"/>
      <c r="M157" s="139" t="s">
        <v>1</v>
      </c>
      <c r="N157" s="140" t="s">
        <v>45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148</v>
      </c>
      <c r="AT157" s="143" t="s">
        <v>143</v>
      </c>
      <c r="AU157" s="143" t="s">
        <v>89</v>
      </c>
      <c r="AY157" s="17" t="s">
        <v>140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87</v>
      </c>
      <c r="BK157" s="144">
        <f>ROUND(I157*H157,2)</f>
        <v>0</v>
      </c>
      <c r="BL157" s="17" t="s">
        <v>148</v>
      </c>
      <c r="BM157" s="143" t="s">
        <v>178</v>
      </c>
    </row>
    <row r="158" spans="2:65" s="1" customFormat="1" ht="27">
      <c r="B158" s="32"/>
      <c r="D158" s="145" t="s">
        <v>149</v>
      </c>
      <c r="F158" s="146" t="s">
        <v>432</v>
      </c>
      <c r="I158" s="147"/>
      <c r="L158" s="32"/>
      <c r="M158" s="148"/>
      <c r="T158" s="56"/>
      <c r="AT158" s="17" t="s">
        <v>149</v>
      </c>
      <c r="AU158" s="17" t="s">
        <v>89</v>
      </c>
    </row>
    <row r="159" spans="2:65" s="13" customFormat="1" ht="10">
      <c r="B159" s="155"/>
      <c r="D159" s="145" t="s">
        <v>150</v>
      </c>
      <c r="E159" s="156" t="s">
        <v>1</v>
      </c>
      <c r="F159" s="157" t="s">
        <v>89</v>
      </c>
      <c r="H159" s="158">
        <v>2</v>
      </c>
      <c r="I159" s="159"/>
      <c r="L159" s="155"/>
      <c r="M159" s="160"/>
      <c r="T159" s="161"/>
      <c r="AT159" s="156" t="s">
        <v>150</v>
      </c>
      <c r="AU159" s="156" t="s">
        <v>89</v>
      </c>
      <c r="AV159" s="13" t="s">
        <v>89</v>
      </c>
      <c r="AW159" s="13" t="s">
        <v>38</v>
      </c>
      <c r="AX159" s="13" t="s">
        <v>12</v>
      </c>
      <c r="AY159" s="156" t="s">
        <v>140</v>
      </c>
    </row>
    <row r="160" spans="2:65" s="14" customFormat="1" ht="10">
      <c r="B160" s="162"/>
      <c r="D160" s="145" t="s">
        <v>150</v>
      </c>
      <c r="E160" s="163" t="s">
        <v>1</v>
      </c>
      <c r="F160" s="164" t="s">
        <v>157</v>
      </c>
      <c r="H160" s="165">
        <v>2</v>
      </c>
      <c r="I160" s="166"/>
      <c r="L160" s="162"/>
      <c r="M160" s="167"/>
      <c r="T160" s="168"/>
      <c r="AT160" s="163" t="s">
        <v>150</v>
      </c>
      <c r="AU160" s="163" t="s">
        <v>89</v>
      </c>
      <c r="AV160" s="14" t="s">
        <v>148</v>
      </c>
      <c r="AW160" s="14" t="s">
        <v>38</v>
      </c>
      <c r="AX160" s="14" t="s">
        <v>87</v>
      </c>
      <c r="AY160" s="163" t="s">
        <v>140</v>
      </c>
    </row>
    <row r="161" spans="2:65" s="1" customFormat="1" ht="24.15" customHeight="1">
      <c r="B161" s="32"/>
      <c r="C161" s="132" t="s">
        <v>141</v>
      </c>
      <c r="D161" s="132" t="s">
        <v>143</v>
      </c>
      <c r="E161" s="133" t="s">
        <v>433</v>
      </c>
      <c r="F161" s="134" t="s">
        <v>434</v>
      </c>
      <c r="G161" s="135" t="s">
        <v>185</v>
      </c>
      <c r="H161" s="136">
        <v>0.1215</v>
      </c>
      <c r="I161" s="137"/>
      <c r="J161" s="138">
        <f>ROUND(I161*H161,2)</f>
        <v>0</v>
      </c>
      <c r="K161" s="134" t="s">
        <v>147</v>
      </c>
      <c r="L161" s="32"/>
      <c r="M161" s="139" t="s">
        <v>1</v>
      </c>
      <c r="N161" s="140" t="s">
        <v>45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148</v>
      </c>
      <c r="AT161" s="143" t="s">
        <v>143</v>
      </c>
      <c r="AU161" s="143" t="s">
        <v>89</v>
      </c>
      <c r="AY161" s="17" t="s">
        <v>140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87</v>
      </c>
      <c r="BK161" s="144">
        <f>ROUND(I161*H161,2)</f>
        <v>0</v>
      </c>
      <c r="BL161" s="17" t="s">
        <v>148</v>
      </c>
      <c r="BM161" s="143" t="s">
        <v>8</v>
      </c>
    </row>
    <row r="162" spans="2:65" s="1" customFormat="1" ht="10">
      <c r="B162" s="32"/>
      <c r="D162" s="145" t="s">
        <v>149</v>
      </c>
      <c r="F162" s="146" t="s">
        <v>434</v>
      </c>
      <c r="I162" s="147"/>
      <c r="L162" s="32"/>
      <c r="M162" s="148"/>
      <c r="T162" s="56"/>
      <c r="AT162" s="17" t="s">
        <v>149</v>
      </c>
      <c r="AU162" s="17" t="s">
        <v>89</v>
      </c>
    </row>
    <row r="163" spans="2:65" s="12" customFormat="1" ht="10">
      <c r="B163" s="149"/>
      <c r="D163" s="145" t="s">
        <v>150</v>
      </c>
      <c r="E163" s="150" t="s">
        <v>1</v>
      </c>
      <c r="F163" s="151" t="s">
        <v>435</v>
      </c>
      <c r="H163" s="150" t="s">
        <v>1</v>
      </c>
      <c r="I163" s="152"/>
      <c r="L163" s="149"/>
      <c r="M163" s="153"/>
      <c r="T163" s="154"/>
      <c r="AT163" s="150" t="s">
        <v>150</v>
      </c>
      <c r="AU163" s="150" t="s">
        <v>89</v>
      </c>
      <c r="AV163" s="12" t="s">
        <v>87</v>
      </c>
      <c r="AW163" s="12" t="s">
        <v>38</v>
      </c>
      <c r="AX163" s="12" t="s">
        <v>12</v>
      </c>
      <c r="AY163" s="150" t="s">
        <v>140</v>
      </c>
    </row>
    <row r="164" spans="2:65" s="13" customFormat="1" ht="10">
      <c r="B164" s="155"/>
      <c r="D164" s="145" t="s">
        <v>150</v>
      </c>
      <c r="E164" s="156" t="s">
        <v>1</v>
      </c>
      <c r="F164" s="157" t="s">
        <v>436</v>
      </c>
      <c r="H164" s="158">
        <v>0.1215</v>
      </c>
      <c r="I164" s="159"/>
      <c r="L164" s="155"/>
      <c r="M164" s="160"/>
      <c r="T164" s="161"/>
      <c r="AT164" s="156" t="s">
        <v>150</v>
      </c>
      <c r="AU164" s="156" t="s">
        <v>89</v>
      </c>
      <c r="AV164" s="13" t="s">
        <v>89</v>
      </c>
      <c r="AW164" s="13" t="s">
        <v>38</v>
      </c>
      <c r="AX164" s="13" t="s">
        <v>12</v>
      </c>
      <c r="AY164" s="156" t="s">
        <v>140</v>
      </c>
    </row>
    <row r="165" spans="2:65" s="14" customFormat="1" ht="10">
      <c r="B165" s="162"/>
      <c r="D165" s="145" t="s">
        <v>150</v>
      </c>
      <c r="E165" s="163" t="s">
        <v>1</v>
      </c>
      <c r="F165" s="164" t="s">
        <v>157</v>
      </c>
      <c r="H165" s="165">
        <v>0.1215</v>
      </c>
      <c r="I165" s="166"/>
      <c r="L165" s="162"/>
      <c r="M165" s="167"/>
      <c r="T165" s="168"/>
      <c r="AT165" s="163" t="s">
        <v>150</v>
      </c>
      <c r="AU165" s="163" t="s">
        <v>89</v>
      </c>
      <c r="AV165" s="14" t="s">
        <v>148</v>
      </c>
      <c r="AW165" s="14" t="s">
        <v>38</v>
      </c>
      <c r="AX165" s="14" t="s">
        <v>87</v>
      </c>
      <c r="AY165" s="163" t="s">
        <v>140</v>
      </c>
    </row>
    <row r="166" spans="2:65" s="1" customFormat="1" ht="24.15" customHeight="1">
      <c r="B166" s="32"/>
      <c r="C166" s="132" t="s">
        <v>186</v>
      </c>
      <c r="D166" s="132" t="s">
        <v>143</v>
      </c>
      <c r="E166" s="133" t="s">
        <v>437</v>
      </c>
      <c r="F166" s="134" t="s">
        <v>438</v>
      </c>
      <c r="G166" s="135" t="s">
        <v>294</v>
      </c>
      <c r="H166" s="136">
        <v>2.64E-2</v>
      </c>
      <c r="I166" s="137"/>
      <c r="J166" s="138">
        <f>ROUND(I166*H166,2)</f>
        <v>0</v>
      </c>
      <c r="K166" s="134" t="s">
        <v>147</v>
      </c>
      <c r="L166" s="32"/>
      <c r="M166" s="139" t="s">
        <v>1</v>
      </c>
      <c r="N166" s="140" t="s">
        <v>45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148</v>
      </c>
      <c r="AT166" s="143" t="s">
        <v>143</v>
      </c>
      <c r="AU166" s="143" t="s">
        <v>89</v>
      </c>
      <c r="AY166" s="17" t="s">
        <v>140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87</v>
      </c>
      <c r="BK166" s="144">
        <f>ROUND(I166*H166,2)</f>
        <v>0</v>
      </c>
      <c r="BL166" s="17" t="s">
        <v>148</v>
      </c>
      <c r="BM166" s="143" t="s">
        <v>189</v>
      </c>
    </row>
    <row r="167" spans="2:65" s="1" customFormat="1" ht="18">
      <c r="B167" s="32"/>
      <c r="D167" s="145" t="s">
        <v>149</v>
      </c>
      <c r="F167" s="146" t="s">
        <v>438</v>
      </c>
      <c r="I167" s="147"/>
      <c r="L167" s="32"/>
      <c r="M167" s="148"/>
      <c r="T167" s="56"/>
      <c r="AT167" s="17" t="s">
        <v>149</v>
      </c>
      <c r="AU167" s="17" t="s">
        <v>89</v>
      </c>
    </row>
    <row r="168" spans="2:65" s="12" customFormat="1" ht="10">
      <c r="B168" s="149"/>
      <c r="D168" s="145" t="s">
        <v>150</v>
      </c>
      <c r="E168" s="150" t="s">
        <v>1</v>
      </c>
      <c r="F168" s="151" t="s">
        <v>439</v>
      </c>
      <c r="H168" s="150" t="s">
        <v>1</v>
      </c>
      <c r="I168" s="152"/>
      <c r="L168" s="149"/>
      <c r="M168" s="153"/>
      <c r="T168" s="154"/>
      <c r="AT168" s="150" t="s">
        <v>150</v>
      </c>
      <c r="AU168" s="150" t="s">
        <v>89</v>
      </c>
      <c r="AV168" s="12" t="s">
        <v>87</v>
      </c>
      <c r="AW168" s="12" t="s">
        <v>38</v>
      </c>
      <c r="AX168" s="12" t="s">
        <v>12</v>
      </c>
      <c r="AY168" s="150" t="s">
        <v>140</v>
      </c>
    </row>
    <row r="169" spans="2:65" s="13" customFormat="1" ht="10">
      <c r="B169" s="155"/>
      <c r="D169" s="145" t="s">
        <v>150</v>
      </c>
      <c r="E169" s="156" t="s">
        <v>1</v>
      </c>
      <c r="F169" s="157" t="s">
        <v>440</v>
      </c>
      <c r="H169" s="158">
        <v>2.6400000000000003E-2</v>
      </c>
      <c r="I169" s="159"/>
      <c r="L169" s="155"/>
      <c r="M169" s="160"/>
      <c r="T169" s="161"/>
      <c r="AT169" s="156" t="s">
        <v>150</v>
      </c>
      <c r="AU169" s="156" t="s">
        <v>89</v>
      </c>
      <c r="AV169" s="13" t="s">
        <v>89</v>
      </c>
      <c r="AW169" s="13" t="s">
        <v>38</v>
      </c>
      <c r="AX169" s="13" t="s">
        <v>12</v>
      </c>
      <c r="AY169" s="156" t="s">
        <v>140</v>
      </c>
    </row>
    <row r="170" spans="2:65" s="14" customFormat="1" ht="10">
      <c r="B170" s="162"/>
      <c r="D170" s="145" t="s">
        <v>150</v>
      </c>
      <c r="E170" s="163" t="s">
        <v>1</v>
      </c>
      <c r="F170" s="164" t="s">
        <v>157</v>
      </c>
      <c r="H170" s="165">
        <v>2.6400000000000003E-2</v>
      </c>
      <c r="I170" s="166"/>
      <c r="L170" s="162"/>
      <c r="M170" s="167"/>
      <c r="T170" s="168"/>
      <c r="AT170" s="163" t="s">
        <v>150</v>
      </c>
      <c r="AU170" s="163" t="s">
        <v>89</v>
      </c>
      <c r="AV170" s="14" t="s">
        <v>148</v>
      </c>
      <c r="AW170" s="14" t="s">
        <v>38</v>
      </c>
      <c r="AX170" s="14" t="s">
        <v>87</v>
      </c>
      <c r="AY170" s="163" t="s">
        <v>140</v>
      </c>
    </row>
    <row r="171" spans="2:65" s="1" customFormat="1" ht="33" customHeight="1">
      <c r="B171" s="32"/>
      <c r="C171" s="132" t="s">
        <v>170</v>
      </c>
      <c r="D171" s="132" t="s">
        <v>143</v>
      </c>
      <c r="E171" s="133" t="s">
        <v>441</v>
      </c>
      <c r="F171" s="134" t="s">
        <v>442</v>
      </c>
      <c r="G171" s="135" t="s">
        <v>294</v>
      </c>
      <c r="H171" s="136">
        <v>0.1125</v>
      </c>
      <c r="I171" s="137"/>
      <c r="J171" s="138">
        <f>ROUND(I171*H171,2)</f>
        <v>0</v>
      </c>
      <c r="K171" s="134" t="s">
        <v>147</v>
      </c>
      <c r="L171" s="32"/>
      <c r="M171" s="139" t="s">
        <v>1</v>
      </c>
      <c r="N171" s="140" t="s">
        <v>45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148</v>
      </c>
      <c r="AT171" s="143" t="s">
        <v>143</v>
      </c>
      <c r="AU171" s="143" t="s">
        <v>89</v>
      </c>
      <c r="AY171" s="17" t="s">
        <v>140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7" t="s">
        <v>87</v>
      </c>
      <c r="BK171" s="144">
        <f>ROUND(I171*H171,2)</f>
        <v>0</v>
      </c>
      <c r="BL171" s="17" t="s">
        <v>148</v>
      </c>
      <c r="BM171" s="143" t="s">
        <v>194</v>
      </c>
    </row>
    <row r="172" spans="2:65" s="1" customFormat="1" ht="18">
      <c r="B172" s="32"/>
      <c r="D172" s="145" t="s">
        <v>149</v>
      </c>
      <c r="F172" s="146" t="s">
        <v>442</v>
      </c>
      <c r="I172" s="147"/>
      <c r="L172" s="32"/>
      <c r="M172" s="148"/>
      <c r="T172" s="56"/>
      <c r="AT172" s="17" t="s">
        <v>149</v>
      </c>
      <c r="AU172" s="17" t="s">
        <v>89</v>
      </c>
    </row>
    <row r="173" spans="2:65" s="12" customFormat="1" ht="10">
      <c r="B173" s="149"/>
      <c r="D173" s="145" t="s">
        <v>150</v>
      </c>
      <c r="E173" s="150" t="s">
        <v>1</v>
      </c>
      <c r="F173" s="151" t="s">
        <v>443</v>
      </c>
      <c r="H173" s="150" t="s">
        <v>1</v>
      </c>
      <c r="I173" s="152"/>
      <c r="L173" s="149"/>
      <c r="M173" s="153"/>
      <c r="T173" s="154"/>
      <c r="AT173" s="150" t="s">
        <v>150</v>
      </c>
      <c r="AU173" s="150" t="s">
        <v>89</v>
      </c>
      <c r="AV173" s="12" t="s">
        <v>87</v>
      </c>
      <c r="AW173" s="12" t="s">
        <v>38</v>
      </c>
      <c r="AX173" s="12" t="s">
        <v>12</v>
      </c>
      <c r="AY173" s="150" t="s">
        <v>140</v>
      </c>
    </row>
    <row r="174" spans="2:65" s="13" customFormat="1" ht="10">
      <c r="B174" s="155"/>
      <c r="D174" s="145" t="s">
        <v>150</v>
      </c>
      <c r="E174" s="156" t="s">
        <v>1</v>
      </c>
      <c r="F174" s="157" t="s">
        <v>444</v>
      </c>
      <c r="H174" s="158">
        <v>0.1125</v>
      </c>
      <c r="I174" s="159"/>
      <c r="L174" s="155"/>
      <c r="M174" s="160"/>
      <c r="T174" s="161"/>
      <c r="AT174" s="156" t="s">
        <v>150</v>
      </c>
      <c r="AU174" s="156" t="s">
        <v>89</v>
      </c>
      <c r="AV174" s="13" t="s">
        <v>89</v>
      </c>
      <c r="AW174" s="13" t="s">
        <v>38</v>
      </c>
      <c r="AX174" s="13" t="s">
        <v>12</v>
      </c>
      <c r="AY174" s="156" t="s">
        <v>140</v>
      </c>
    </row>
    <row r="175" spans="2:65" s="14" customFormat="1" ht="10">
      <c r="B175" s="162"/>
      <c r="D175" s="145" t="s">
        <v>150</v>
      </c>
      <c r="E175" s="163" t="s">
        <v>1</v>
      </c>
      <c r="F175" s="164" t="s">
        <v>157</v>
      </c>
      <c r="H175" s="165">
        <v>0.1125</v>
      </c>
      <c r="I175" s="166"/>
      <c r="L175" s="162"/>
      <c r="M175" s="167"/>
      <c r="T175" s="168"/>
      <c r="AT175" s="163" t="s">
        <v>150</v>
      </c>
      <c r="AU175" s="163" t="s">
        <v>89</v>
      </c>
      <c r="AV175" s="14" t="s">
        <v>148</v>
      </c>
      <c r="AW175" s="14" t="s">
        <v>38</v>
      </c>
      <c r="AX175" s="14" t="s">
        <v>87</v>
      </c>
      <c r="AY175" s="163" t="s">
        <v>140</v>
      </c>
    </row>
    <row r="176" spans="2:65" s="1" customFormat="1" ht="49" customHeight="1">
      <c r="B176" s="32"/>
      <c r="C176" s="132" t="s">
        <v>158</v>
      </c>
      <c r="D176" s="132" t="s">
        <v>143</v>
      </c>
      <c r="E176" s="133" t="s">
        <v>445</v>
      </c>
      <c r="F176" s="134" t="s">
        <v>446</v>
      </c>
      <c r="G176" s="135" t="s">
        <v>146</v>
      </c>
      <c r="H176" s="136">
        <v>1.6</v>
      </c>
      <c r="I176" s="137"/>
      <c r="J176" s="138">
        <f>ROUND(I176*H176,2)</f>
        <v>0</v>
      </c>
      <c r="K176" s="134" t="s">
        <v>147</v>
      </c>
      <c r="L176" s="32"/>
      <c r="M176" s="139" t="s">
        <v>1</v>
      </c>
      <c r="N176" s="140" t="s">
        <v>45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148</v>
      </c>
      <c r="AT176" s="143" t="s">
        <v>143</v>
      </c>
      <c r="AU176" s="143" t="s">
        <v>89</v>
      </c>
      <c r="AY176" s="17" t="s">
        <v>140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87</v>
      </c>
      <c r="BK176" s="144">
        <f>ROUND(I176*H176,2)</f>
        <v>0</v>
      </c>
      <c r="BL176" s="17" t="s">
        <v>148</v>
      </c>
      <c r="BM176" s="143" t="s">
        <v>207</v>
      </c>
    </row>
    <row r="177" spans="2:65" s="1" customFormat="1" ht="27">
      <c r="B177" s="32"/>
      <c r="D177" s="145" t="s">
        <v>149</v>
      </c>
      <c r="F177" s="146" t="s">
        <v>446</v>
      </c>
      <c r="I177" s="147"/>
      <c r="L177" s="32"/>
      <c r="M177" s="148"/>
      <c r="T177" s="56"/>
      <c r="AT177" s="17" t="s">
        <v>149</v>
      </c>
      <c r="AU177" s="17" t="s">
        <v>89</v>
      </c>
    </row>
    <row r="178" spans="2:65" s="12" customFormat="1" ht="10">
      <c r="B178" s="149"/>
      <c r="D178" s="145" t="s">
        <v>150</v>
      </c>
      <c r="E178" s="150" t="s">
        <v>1</v>
      </c>
      <c r="F178" s="151" t="s">
        <v>447</v>
      </c>
      <c r="H178" s="150" t="s">
        <v>1</v>
      </c>
      <c r="I178" s="152"/>
      <c r="L178" s="149"/>
      <c r="M178" s="153"/>
      <c r="T178" s="154"/>
      <c r="AT178" s="150" t="s">
        <v>150</v>
      </c>
      <c r="AU178" s="150" t="s">
        <v>89</v>
      </c>
      <c r="AV178" s="12" t="s">
        <v>87</v>
      </c>
      <c r="AW178" s="12" t="s">
        <v>38</v>
      </c>
      <c r="AX178" s="12" t="s">
        <v>12</v>
      </c>
      <c r="AY178" s="150" t="s">
        <v>140</v>
      </c>
    </row>
    <row r="179" spans="2:65" s="13" customFormat="1" ht="10">
      <c r="B179" s="155"/>
      <c r="D179" s="145" t="s">
        <v>150</v>
      </c>
      <c r="E179" s="156" t="s">
        <v>1</v>
      </c>
      <c r="F179" s="157" t="s">
        <v>243</v>
      </c>
      <c r="H179" s="158">
        <v>1.6</v>
      </c>
      <c r="I179" s="159"/>
      <c r="L179" s="155"/>
      <c r="M179" s="160"/>
      <c r="T179" s="161"/>
      <c r="AT179" s="156" t="s">
        <v>150</v>
      </c>
      <c r="AU179" s="156" t="s">
        <v>89</v>
      </c>
      <c r="AV179" s="13" t="s">
        <v>89</v>
      </c>
      <c r="AW179" s="13" t="s">
        <v>38</v>
      </c>
      <c r="AX179" s="13" t="s">
        <v>12</v>
      </c>
      <c r="AY179" s="156" t="s">
        <v>140</v>
      </c>
    </row>
    <row r="180" spans="2:65" s="14" customFormat="1" ht="10">
      <c r="B180" s="162"/>
      <c r="D180" s="145" t="s">
        <v>150</v>
      </c>
      <c r="E180" s="163" t="s">
        <v>1</v>
      </c>
      <c r="F180" s="164" t="s">
        <v>157</v>
      </c>
      <c r="H180" s="165">
        <v>1.6</v>
      </c>
      <c r="I180" s="166"/>
      <c r="L180" s="162"/>
      <c r="M180" s="167"/>
      <c r="T180" s="168"/>
      <c r="AT180" s="163" t="s">
        <v>150</v>
      </c>
      <c r="AU180" s="163" t="s">
        <v>89</v>
      </c>
      <c r="AV180" s="14" t="s">
        <v>148</v>
      </c>
      <c r="AW180" s="14" t="s">
        <v>38</v>
      </c>
      <c r="AX180" s="14" t="s">
        <v>87</v>
      </c>
      <c r="AY180" s="163" t="s">
        <v>140</v>
      </c>
    </row>
    <row r="181" spans="2:65" s="1" customFormat="1" ht="49" customHeight="1">
      <c r="B181" s="32"/>
      <c r="C181" s="132" t="s">
        <v>178</v>
      </c>
      <c r="D181" s="132" t="s">
        <v>143</v>
      </c>
      <c r="E181" s="133" t="s">
        <v>448</v>
      </c>
      <c r="F181" s="134" t="s">
        <v>449</v>
      </c>
      <c r="G181" s="135" t="s">
        <v>146</v>
      </c>
      <c r="H181" s="136">
        <v>5.8120000000000003</v>
      </c>
      <c r="I181" s="137"/>
      <c r="J181" s="138">
        <f>ROUND(I181*H181,2)</f>
        <v>0</v>
      </c>
      <c r="K181" s="134" t="s">
        <v>147</v>
      </c>
      <c r="L181" s="32"/>
      <c r="M181" s="139" t="s">
        <v>1</v>
      </c>
      <c r="N181" s="140" t="s">
        <v>45</v>
      </c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148</v>
      </c>
      <c r="AT181" s="143" t="s">
        <v>143</v>
      </c>
      <c r="AU181" s="143" t="s">
        <v>89</v>
      </c>
      <c r="AY181" s="17" t="s">
        <v>140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87</v>
      </c>
      <c r="BK181" s="144">
        <f>ROUND(I181*H181,2)</f>
        <v>0</v>
      </c>
      <c r="BL181" s="17" t="s">
        <v>148</v>
      </c>
      <c r="BM181" s="143" t="s">
        <v>225</v>
      </c>
    </row>
    <row r="182" spans="2:65" s="1" customFormat="1" ht="27">
      <c r="B182" s="32"/>
      <c r="D182" s="145" t="s">
        <v>149</v>
      </c>
      <c r="F182" s="146" t="s">
        <v>449</v>
      </c>
      <c r="I182" s="147"/>
      <c r="L182" s="32"/>
      <c r="M182" s="148"/>
      <c r="T182" s="56"/>
      <c r="AT182" s="17" t="s">
        <v>149</v>
      </c>
      <c r="AU182" s="17" t="s">
        <v>89</v>
      </c>
    </row>
    <row r="183" spans="2:65" s="12" customFormat="1" ht="10">
      <c r="B183" s="149"/>
      <c r="D183" s="145" t="s">
        <v>150</v>
      </c>
      <c r="E183" s="150" t="s">
        <v>1</v>
      </c>
      <c r="F183" s="151" t="s">
        <v>450</v>
      </c>
      <c r="H183" s="150" t="s">
        <v>1</v>
      </c>
      <c r="I183" s="152"/>
      <c r="L183" s="149"/>
      <c r="M183" s="153"/>
      <c r="T183" s="154"/>
      <c r="AT183" s="150" t="s">
        <v>150</v>
      </c>
      <c r="AU183" s="150" t="s">
        <v>89</v>
      </c>
      <c r="AV183" s="12" t="s">
        <v>87</v>
      </c>
      <c r="AW183" s="12" t="s">
        <v>38</v>
      </c>
      <c r="AX183" s="12" t="s">
        <v>12</v>
      </c>
      <c r="AY183" s="150" t="s">
        <v>140</v>
      </c>
    </row>
    <row r="184" spans="2:65" s="13" customFormat="1" ht="10">
      <c r="B184" s="155"/>
      <c r="D184" s="145" t="s">
        <v>150</v>
      </c>
      <c r="E184" s="156" t="s">
        <v>1</v>
      </c>
      <c r="F184" s="157" t="s">
        <v>87</v>
      </c>
      <c r="H184" s="158">
        <v>1</v>
      </c>
      <c r="I184" s="159"/>
      <c r="L184" s="155"/>
      <c r="M184" s="160"/>
      <c r="T184" s="161"/>
      <c r="AT184" s="156" t="s">
        <v>150</v>
      </c>
      <c r="AU184" s="156" t="s">
        <v>89</v>
      </c>
      <c r="AV184" s="13" t="s">
        <v>89</v>
      </c>
      <c r="AW184" s="13" t="s">
        <v>38</v>
      </c>
      <c r="AX184" s="13" t="s">
        <v>12</v>
      </c>
      <c r="AY184" s="156" t="s">
        <v>140</v>
      </c>
    </row>
    <row r="185" spans="2:65" s="12" customFormat="1" ht="10">
      <c r="B185" s="149"/>
      <c r="D185" s="145" t="s">
        <v>150</v>
      </c>
      <c r="E185" s="150" t="s">
        <v>1</v>
      </c>
      <c r="F185" s="151" t="s">
        <v>451</v>
      </c>
      <c r="H185" s="150" t="s">
        <v>1</v>
      </c>
      <c r="I185" s="152"/>
      <c r="L185" s="149"/>
      <c r="M185" s="153"/>
      <c r="T185" s="154"/>
      <c r="AT185" s="150" t="s">
        <v>150</v>
      </c>
      <c r="AU185" s="150" t="s">
        <v>89</v>
      </c>
      <c r="AV185" s="12" t="s">
        <v>87</v>
      </c>
      <c r="AW185" s="12" t="s">
        <v>38</v>
      </c>
      <c r="AX185" s="12" t="s">
        <v>12</v>
      </c>
      <c r="AY185" s="150" t="s">
        <v>140</v>
      </c>
    </row>
    <row r="186" spans="2:65" s="13" customFormat="1" ht="10">
      <c r="B186" s="155"/>
      <c r="D186" s="145" t="s">
        <v>150</v>
      </c>
      <c r="E186" s="156" t="s">
        <v>1</v>
      </c>
      <c r="F186" s="157" t="s">
        <v>452</v>
      </c>
      <c r="H186" s="158">
        <v>0.72700000000000009</v>
      </c>
      <c r="I186" s="159"/>
      <c r="L186" s="155"/>
      <c r="M186" s="160"/>
      <c r="T186" s="161"/>
      <c r="AT186" s="156" t="s">
        <v>150</v>
      </c>
      <c r="AU186" s="156" t="s">
        <v>89</v>
      </c>
      <c r="AV186" s="13" t="s">
        <v>89</v>
      </c>
      <c r="AW186" s="13" t="s">
        <v>38</v>
      </c>
      <c r="AX186" s="13" t="s">
        <v>12</v>
      </c>
      <c r="AY186" s="156" t="s">
        <v>140</v>
      </c>
    </row>
    <row r="187" spans="2:65" s="12" customFormat="1" ht="10">
      <c r="B187" s="149"/>
      <c r="D187" s="145" t="s">
        <v>150</v>
      </c>
      <c r="E187" s="150" t="s">
        <v>1</v>
      </c>
      <c r="F187" s="151" t="s">
        <v>453</v>
      </c>
      <c r="H187" s="150" t="s">
        <v>1</v>
      </c>
      <c r="I187" s="152"/>
      <c r="L187" s="149"/>
      <c r="M187" s="153"/>
      <c r="T187" s="154"/>
      <c r="AT187" s="150" t="s">
        <v>150</v>
      </c>
      <c r="AU187" s="150" t="s">
        <v>89</v>
      </c>
      <c r="AV187" s="12" t="s">
        <v>87</v>
      </c>
      <c r="AW187" s="12" t="s">
        <v>38</v>
      </c>
      <c r="AX187" s="12" t="s">
        <v>12</v>
      </c>
      <c r="AY187" s="150" t="s">
        <v>140</v>
      </c>
    </row>
    <row r="188" spans="2:65" s="13" customFormat="1" ht="10">
      <c r="B188" s="155"/>
      <c r="D188" s="145" t="s">
        <v>150</v>
      </c>
      <c r="E188" s="156" t="s">
        <v>1</v>
      </c>
      <c r="F188" s="157" t="s">
        <v>454</v>
      </c>
      <c r="H188" s="158">
        <v>4.085</v>
      </c>
      <c r="I188" s="159"/>
      <c r="L188" s="155"/>
      <c r="M188" s="160"/>
      <c r="T188" s="161"/>
      <c r="AT188" s="156" t="s">
        <v>150</v>
      </c>
      <c r="AU188" s="156" t="s">
        <v>89</v>
      </c>
      <c r="AV188" s="13" t="s">
        <v>89</v>
      </c>
      <c r="AW188" s="13" t="s">
        <v>38</v>
      </c>
      <c r="AX188" s="13" t="s">
        <v>12</v>
      </c>
      <c r="AY188" s="156" t="s">
        <v>140</v>
      </c>
    </row>
    <row r="189" spans="2:65" s="14" customFormat="1" ht="10">
      <c r="B189" s="162"/>
      <c r="D189" s="145" t="s">
        <v>150</v>
      </c>
      <c r="E189" s="163" t="s">
        <v>1</v>
      </c>
      <c r="F189" s="164" t="s">
        <v>157</v>
      </c>
      <c r="H189" s="165">
        <v>5.8120000000000003</v>
      </c>
      <c r="I189" s="166"/>
      <c r="L189" s="162"/>
      <c r="M189" s="167"/>
      <c r="T189" s="168"/>
      <c r="AT189" s="163" t="s">
        <v>150</v>
      </c>
      <c r="AU189" s="163" t="s">
        <v>89</v>
      </c>
      <c r="AV189" s="14" t="s">
        <v>148</v>
      </c>
      <c r="AW189" s="14" t="s">
        <v>38</v>
      </c>
      <c r="AX189" s="14" t="s">
        <v>87</v>
      </c>
      <c r="AY189" s="163" t="s">
        <v>140</v>
      </c>
    </row>
    <row r="190" spans="2:65" s="1" customFormat="1" ht="49" customHeight="1">
      <c r="B190" s="32"/>
      <c r="C190" s="132" t="s">
        <v>228</v>
      </c>
      <c r="D190" s="132" t="s">
        <v>143</v>
      </c>
      <c r="E190" s="133" t="s">
        <v>455</v>
      </c>
      <c r="F190" s="134" t="s">
        <v>456</v>
      </c>
      <c r="G190" s="135" t="s">
        <v>146</v>
      </c>
      <c r="H190" s="136">
        <v>7.2249999999999996</v>
      </c>
      <c r="I190" s="137"/>
      <c r="J190" s="138">
        <f>ROUND(I190*H190,2)</f>
        <v>0</v>
      </c>
      <c r="K190" s="134" t="s">
        <v>147</v>
      </c>
      <c r="L190" s="32"/>
      <c r="M190" s="139" t="s">
        <v>1</v>
      </c>
      <c r="N190" s="140" t="s">
        <v>45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148</v>
      </c>
      <c r="AT190" s="143" t="s">
        <v>143</v>
      </c>
      <c r="AU190" s="143" t="s">
        <v>89</v>
      </c>
      <c r="AY190" s="17" t="s">
        <v>140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87</v>
      </c>
      <c r="BK190" s="144">
        <f>ROUND(I190*H190,2)</f>
        <v>0</v>
      </c>
      <c r="BL190" s="17" t="s">
        <v>148</v>
      </c>
      <c r="BM190" s="143" t="s">
        <v>232</v>
      </c>
    </row>
    <row r="191" spans="2:65" s="1" customFormat="1" ht="27">
      <c r="B191" s="32"/>
      <c r="D191" s="145" t="s">
        <v>149</v>
      </c>
      <c r="F191" s="146" t="s">
        <v>456</v>
      </c>
      <c r="I191" s="147"/>
      <c r="L191" s="32"/>
      <c r="M191" s="148"/>
      <c r="T191" s="56"/>
      <c r="AT191" s="17" t="s">
        <v>149</v>
      </c>
      <c r="AU191" s="17" t="s">
        <v>89</v>
      </c>
    </row>
    <row r="192" spans="2:65" s="12" customFormat="1" ht="10">
      <c r="B192" s="149"/>
      <c r="D192" s="145" t="s">
        <v>150</v>
      </c>
      <c r="E192" s="150" t="s">
        <v>1</v>
      </c>
      <c r="F192" s="151" t="s">
        <v>457</v>
      </c>
      <c r="H192" s="150" t="s">
        <v>1</v>
      </c>
      <c r="I192" s="152"/>
      <c r="L192" s="149"/>
      <c r="M192" s="153"/>
      <c r="T192" s="154"/>
      <c r="AT192" s="150" t="s">
        <v>150</v>
      </c>
      <c r="AU192" s="150" t="s">
        <v>89</v>
      </c>
      <c r="AV192" s="12" t="s">
        <v>87</v>
      </c>
      <c r="AW192" s="12" t="s">
        <v>38</v>
      </c>
      <c r="AX192" s="12" t="s">
        <v>12</v>
      </c>
      <c r="AY192" s="150" t="s">
        <v>140</v>
      </c>
    </row>
    <row r="193" spans="2:65" s="13" customFormat="1" ht="10">
      <c r="B193" s="155"/>
      <c r="D193" s="145" t="s">
        <v>150</v>
      </c>
      <c r="E193" s="156" t="s">
        <v>1</v>
      </c>
      <c r="F193" s="157" t="s">
        <v>458</v>
      </c>
      <c r="H193" s="158">
        <v>3.76</v>
      </c>
      <c r="I193" s="159"/>
      <c r="L193" s="155"/>
      <c r="M193" s="160"/>
      <c r="T193" s="161"/>
      <c r="AT193" s="156" t="s">
        <v>150</v>
      </c>
      <c r="AU193" s="156" t="s">
        <v>89</v>
      </c>
      <c r="AV193" s="13" t="s">
        <v>89</v>
      </c>
      <c r="AW193" s="13" t="s">
        <v>38</v>
      </c>
      <c r="AX193" s="13" t="s">
        <v>12</v>
      </c>
      <c r="AY193" s="156" t="s">
        <v>140</v>
      </c>
    </row>
    <row r="194" spans="2:65" s="12" customFormat="1" ht="10">
      <c r="B194" s="149"/>
      <c r="D194" s="145" t="s">
        <v>150</v>
      </c>
      <c r="E194" s="150" t="s">
        <v>1</v>
      </c>
      <c r="F194" s="151" t="s">
        <v>459</v>
      </c>
      <c r="H194" s="150" t="s">
        <v>1</v>
      </c>
      <c r="I194" s="152"/>
      <c r="L194" s="149"/>
      <c r="M194" s="153"/>
      <c r="T194" s="154"/>
      <c r="AT194" s="150" t="s">
        <v>150</v>
      </c>
      <c r="AU194" s="150" t="s">
        <v>89</v>
      </c>
      <c r="AV194" s="12" t="s">
        <v>87</v>
      </c>
      <c r="AW194" s="12" t="s">
        <v>38</v>
      </c>
      <c r="AX194" s="12" t="s">
        <v>12</v>
      </c>
      <c r="AY194" s="150" t="s">
        <v>140</v>
      </c>
    </row>
    <row r="195" spans="2:65" s="13" customFormat="1" ht="10">
      <c r="B195" s="155"/>
      <c r="D195" s="145" t="s">
        <v>150</v>
      </c>
      <c r="E195" s="156" t="s">
        <v>1</v>
      </c>
      <c r="F195" s="157" t="s">
        <v>460</v>
      </c>
      <c r="H195" s="158">
        <v>3.4650000000000003</v>
      </c>
      <c r="I195" s="159"/>
      <c r="L195" s="155"/>
      <c r="M195" s="160"/>
      <c r="T195" s="161"/>
      <c r="AT195" s="156" t="s">
        <v>150</v>
      </c>
      <c r="AU195" s="156" t="s">
        <v>89</v>
      </c>
      <c r="AV195" s="13" t="s">
        <v>89</v>
      </c>
      <c r="AW195" s="13" t="s">
        <v>38</v>
      </c>
      <c r="AX195" s="13" t="s">
        <v>12</v>
      </c>
      <c r="AY195" s="156" t="s">
        <v>140</v>
      </c>
    </row>
    <row r="196" spans="2:65" s="14" customFormat="1" ht="10">
      <c r="B196" s="162"/>
      <c r="D196" s="145" t="s">
        <v>150</v>
      </c>
      <c r="E196" s="163" t="s">
        <v>1</v>
      </c>
      <c r="F196" s="164" t="s">
        <v>157</v>
      </c>
      <c r="H196" s="165">
        <v>7.2249999999999996</v>
      </c>
      <c r="I196" s="166"/>
      <c r="L196" s="162"/>
      <c r="M196" s="167"/>
      <c r="T196" s="168"/>
      <c r="AT196" s="163" t="s">
        <v>150</v>
      </c>
      <c r="AU196" s="163" t="s">
        <v>89</v>
      </c>
      <c r="AV196" s="14" t="s">
        <v>148</v>
      </c>
      <c r="AW196" s="14" t="s">
        <v>38</v>
      </c>
      <c r="AX196" s="14" t="s">
        <v>87</v>
      </c>
      <c r="AY196" s="163" t="s">
        <v>140</v>
      </c>
    </row>
    <row r="197" spans="2:65" s="1" customFormat="1" ht="37.75" customHeight="1">
      <c r="B197" s="32"/>
      <c r="C197" s="132" t="s">
        <v>8</v>
      </c>
      <c r="D197" s="132" t="s">
        <v>143</v>
      </c>
      <c r="E197" s="133" t="s">
        <v>461</v>
      </c>
      <c r="F197" s="134" t="s">
        <v>462</v>
      </c>
      <c r="G197" s="135" t="s">
        <v>146</v>
      </c>
      <c r="H197" s="136">
        <v>98.063249999999996</v>
      </c>
      <c r="I197" s="137"/>
      <c r="J197" s="138">
        <f>ROUND(I197*H197,2)</f>
        <v>0</v>
      </c>
      <c r="K197" s="134" t="s">
        <v>147</v>
      </c>
      <c r="L197" s="32"/>
      <c r="M197" s="139" t="s">
        <v>1</v>
      </c>
      <c r="N197" s="140" t="s">
        <v>45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148</v>
      </c>
      <c r="AT197" s="143" t="s">
        <v>143</v>
      </c>
      <c r="AU197" s="143" t="s">
        <v>89</v>
      </c>
      <c r="AY197" s="17" t="s">
        <v>140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87</v>
      </c>
      <c r="BK197" s="144">
        <f>ROUND(I197*H197,2)</f>
        <v>0</v>
      </c>
      <c r="BL197" s="17" t="s">
        <v>148</v>
      </c>
      <c r="BM197" s="143" t="s">
        <v>236</v>
      </c>
    </row>
    <row r="198" spans="2:65" s="1" customFormat="1" ht="18">
      <c r="B198" s="32"/>
      <c r="D198" s="145" t="s">
        <v>149</v>
      </c>
      <c r="F198" s="146" t="s">
        <v>462</v>
      </c>
      <c r="I198" s="147"/>
      <c r="L198" s="32"/>
      <c r="M198" s="148"/>
      <c r="T198" s="56"/>
      <c r="AT198" s="17" t="s">
        <v>149</v>
      </c>
      <c r="AU198" s="17" t="s">
        <v>89</v>
      </c>
    </row>
    <row r="199" spans="2:65" s="12" customFormat="1" ht="10">
      <c r="B199" s="149"/>
      <c r="D199" s="145" t="s">
        <v>150</v>
      </c>
      <c r="E199" s="150" t="s">
        <v>1</v>
      </c>
      <c r="F199" s="151" t="s">
        <v>463</v>
      </c>
      <c r="H199" s="150" t="s">
        <v>1</v>
      </c>
      <c r="I199" s="152"/>
      <c r="L199" s="149"/>
      <c r="M199" s="153"/>
      <c r="T199" s="154"/>
      <c r="AT199" s="150" t="s">
        <v>150</v>
      </c>
      <c r="AU199" s="150" t="s">
        <v>89</v>
      </c>
      <c r="AV199" s="12" t="s">
        <v>87</v>
      </c>
      <c r="AW199" s="12" t="s">
        <v>38</v>
      </c>
      <c r="AX199" s="12" t="s">
        <v>12</v>
      </c>
      <c r="AY199" s="150" t="s">
        <v>140</v>
      </c>
    </row>
    <row r="200" spans="2:65" s="13" customFormat="1" ht="10">
      <c r="B200" s="155"/>
      <c r="D200" s="145" t="s">
        <v>150</v>
      </c>
      <c r="E200" s="156" t="s">
        <v>1</v>
      </c>
      <c r="F200" s="157" t="s">
        <v>464</v>
      </c>
      <c r="H200" s="158">
        <v>19.399999999999999</v>
      </c>
      <c r="I200" s="159"/>
      <c r="L200" s="155"/>
      <c r="M200" s="160"/>
      <c r="T200" s="161"/>
      <c r="AT200" s="156" t="s">
        <v>150</v>
      </c>
      <c r="AU200" s="156" t="s">
        <v>89</v>
      </c>
      <c r="AV200" s="13" t="s">
        <v>89</v>
      </c>
      <c r="AW200" s="13" t="s">
        <v>38</v>
      </c>
      <c r="AX200" s="13" t="s">
        <v>12</v>
      </c>
      <c r="AY200" s="156" t="s">
        <v>140</v>
      </c>
    </row>
    <row r="201" spans="2:65" s="13" customFormat="1" ht="10">
      <c r="B201" s="155"/>
      <c r="D201" s="145" t="s">
        <v>150</v>
      </c>
      <c r="E201" s="156" t="s">
        <v>1</v>
      </c>
      <c r="F201" s="157" t="s">
        <v>465</v>
      </c>
      <c r="H201" s="158">
        <v>-1.6</v>
      </c>
      <c r="I201" s="159"/>
      <c r="L201" s="155"/>
      <c r="M201" s="160"/>
      <c r="T201" s="161"/>
      <c r="AT201" s="156" t="s">
        <v>150</v>
      </c>
      <c r="AU201" s="156" t="s">
        <v>89</v>
      </c>
      <c r="AV201" s="13" t="s">
        <v>89</v>
      </c>
      <c r="AW201" s="13" t="s">
        <v>38</v>
      </c>
      <c r="AX201" s="13" t="s">
        <v>12</v>
      </c>
      <c r="AY201" s="156" t="s">
        <v>140</v>
      </c>
    </row>
    <row r="202" spans="2:65" s="15" customFormat="1" ht="10">
      <c r="B202" s="172"/>
      <c r="D202" s="145" t="s">
        <v>150</v>
      </c>
      <c r="E202" s="173" t="s">
        <v>1</v>
      </c>
      <c r="F202" s="174" t="s">
        <v>466</v>
      </c>
      <c r="H202" s="175">
        <v>17.799999999999997</v>
      </c>
      <c r="I202" s="176"/>
      <c r="L202" s="172"/>
      <c r="M202" s="177"/>
      <c r="T202" s="178"/>
      <c r="AT202" s="173" t="s">
        <v>150</v>
      </c>
      <c r="AU202" s="173" t="s">
        <v>89</v>
      </c>
      <c r="AV202" s="15" t="s">
        <v>164</v>
      </c>
      <c r="AW202" s="15" t="s">
        <v>38</v>
      </c>
      <c r="AX202" s="15" t="s">
        <v>12</v>
      </c>
      <c r="AY202" s="173" t="s">
        <v>140</v>
      </c>
    </row>
    <row r="203" spans="2:65" s="12" customFormat="1" ht="10">
      <c r="B203" s="149"/>
      <c r="D203" s="145" t="s">
        <v>150</v>
      </c>
      <c r="E203" s="150" t="s">
        <v>1</v>
      </c>
      <c r="F203" s="151" t="s">
        <v>467</v>
      </c>
      <c r="H203" s="150" t="s">
        <v>1</v>
      </c>
      <c r="I203" s="152"/>
      <c r="L203" s="149"/>
      <c r="M203" s="153"/>
      <c r="T203" s="154"/>
      <c r="AT203" s="150" t="s">
        <v>150</v>
      </c>
      <c r="AU203" s="150" t="s">
        <v>89</v>
      </c>
      <c r="AV203" s="12" t="s">
        <v>87</v>
      </c>
      <c r="AW203" s="12" t="s">
        <v>38</v>
      </c>
      <c r="AX203" s="12" t="s">
        <v>12</v>
      </c>
      <c r="AY203" s="150" t="s">
        <v>140</v>
      </c>
    </row>
    <row r="204" spans="2:65" s="13" customFormat="1" ht="10">
      <c r="B204" s="155"/>
      <c r="D204" s="145" t="s">
        <v>150</v>
      </c>
      <c r="E204" s="156" t="s">
        <v>1</v>
      </c>
      <c r="F204" s="157" t="s">
        <v>468</v>
      </c>
      <c r="H204" s="158">
        <v>3.4650000000000003</v>
      </c>
      <c r="I204" s="159"/>
      <c r="L204" s="155"/>
      <c r="M204" s="160"/>
      <c r="T204" s="161"/>
      <c r="AT204" s="156" t="s">
        <v>150</v>
      </c>
      <c r="AU204" s="156" t="s">
        <v>89</v>
      </c>
      <c r="AV204" s="13" t="s">
        <v>89</v>
      </c>
      <c r="AW204" s="13" t="s">
        <v>38</v>
      </c>
      <c r="AX204" s="13" t="s">
        <v>12</v>
      </c>
      <c r="AY204" s="156" t="s">
        <v>140</v>
      </c>
    </row>
    <row r="205" spans="2:65" s="15" customFormat="1" ht="10">
      <c r="B205" s="172"/>
      <c r="D205" s="145" t="s">
        <v>150</v>
      </c>
      <c r="E205" s="173" t="s">
        <v>1</v>
      </c>
      <c r="F205" s="174" t="s">
        <v>466</v>
      </c>
      <c r="H205" s="175">
        <v>3.4650000000000003</v>
      </c>
      <c r="I205" s="176"/>
      <c r="L205" s="172"/>
      <c r="M205" s="177"/>
      <c r="T205" s="178"/>
      <c r="AT205" s="173" t="s">
        <v>150</v>
      </c>
      <c r="AU205" s="173" t="s">
        <v>89</v>
      </c>
      <c r="AV205" s="15" t="s">
        <v>164</v>
      </c>
      <c r="AW205" s="15" t="s">
        <v>38</v>
      </c>
      <c r="AX205" s="15" t="s">
        <v>12</v>
      </c>
      <c r="AY205" s="173" t="s">
        <v>140</v>
      </c>
    </row>
    <row r="206" spans="2:65" s="12" customFormat="1" ht="10">
      <c r="B206" s="149"/>
      <c r="D206" s="145" t="s">
        <v>150</v>
      </c>
      <c r="E206" s="150" t="s">
        <v>1</v>
      </c>
      <c r="F206" s="151" t="s">
        <v>469</v>
      </c>
      <c r="H206" s="150" t="s">
        <v>1</v>
      </c>
      <c r="I206" s="152"/>
      <c r="L206" s="149"/>
      <c r="M206" s="153"/>
      <c r="T206" s="154"/>
      <c r="AT206" s="150" t="s">
        <v>150</v>
      </c>
      <c r="AU206" s="150" t="s">
        <v>89</v>
      </c>
      <c r="AV206" s="12" t="s">
        <v>87</v>
      </c>
      <c r="AW206" s="12" t="s">
        <v>38</v>
      </c>
      <c r="AX206" s="12" t="s">
        <v>12</v>
      </c>
      <c r="AY206" s="150" t="s">
        <v>140</v>
      </c>
    </row>
    <row r="207" spans="2:65" s="13" customFormat="1" ht="10">
      <c r="B207" s="155"/>
      <c r="D207" s="145" t="s">
        <v>150</v>
      </c>
      <c r="E207" s="156" t="s">
        <v>1</v>
      </c>
      <c r="F207" s="157" t="s">
        <v>470</v>
      </c>
      <c r="H207" s="158">
        <v>58.065000000000005</v>
      </c>
      <c r="I207" s="159"/>
      <c r="L207" s="155"/>
      <c r="M207" s="160"/>
      <c r="T207" s="161"/>
      <c r="AT207" s="156" t="s">
        <v>150</v>
      </c>
      <c r="AU207" s="156" t="s">
        <v>89</v>
      </c>
      <c r="AV207" s="13" t="s">
        <v>89</v>
      </c>
      <c r="AW207" s="13" t="s">
        <v>38</v>
      </c>
      <c r="AX207" s="13" t="s">
        <v>12</v>
      </c>
      <c r="AY207" s="156" t="s">
        <v>140</v>
      </c>
    </row>
    <row r="208" spans="2:65" s="13" customFormat="1" ht="10">
      <c r="B208" s="155"/>
      <c r="D208" s="145" t="s">
        <v>150</v>
      </c>
      <c r="E208" s="156" t="s">
        <v>1</v>
      </c>
      <c r="F208" s="157" t="s">
        <v>465</v>
      </c>
      <c r="H208" s="158">
        <v>-1.6</v>
      </c>
      <c r="I208" s="159"/>
      <c r="L208" s="155"/>
      <c r="M208" s="160"/>
      <c r="T208" s="161"/>
      <c r="AT208" s="156" t="s">
        <v>150</v>
      </c>
      <c r="AU208" s="156" t="s">
        <v>89</v>
      </c>
      <c r="AV208" s="13" t="s">
        <v>89</v>
      </c>
      <c r="AW208" s="13" t="s">
        <v>38</v>
      </c>
      <c r="AX208" s="13" t="s">
        <v>12</v>
      </c>
      <c r="AY208" s="156" t="s">
        <v>140</v>
      </c>
    </row>
    <row r="209" spans="2:65" s="15" customFormat="1" ht="10">
      <c r="B209" s="172"/>
      <c r="D209" s="145" t="s">
        <v>150</v>
      </c>
      <c r="E209" s="173" t="s">
        <v>1</v>
      </c>
      <c r="F209" s="174" t="s">
        <v>466</v>
      </c>
      <c r="H209" s="175">
        <v>56.465000000000003</v>
      </c>
      <c r="I209" s="176"/>
      <c r="L209" s="172"/>
      <c r="M209" s="177"/>
      <c r="T209" s="178"/>
      <c r="AT209" s="173" t="s">
        <v>150</v>
      </c>
      <c r="AU209" s="173" t="s">
        <v>89</v>
      </c>
      <c r="AV209" s="15" t="s">
        <v>164</v>
      </c>
      <c r="AW209" s="15" t="s">
        <v>38</v>
      </c>
      <c r="AX209" s="15" t="s">
        <v>12</v>
      </c>
      <c r="AY209" s="173" t="s">
        <v>140</v>
      </c>
    </row>
    <row r="210" spans="2:65" s="12" customFormat="1" ht="10">
      <c r="B210" s="149"/>
      <c r="D210" s="145" t="s">
        <v>150</v>
      </c>
      <c r="E210" s="150" t="s">
        <v>1</v>
      </c>
      <c r="F210" s="151" t="s">
        <v>471</v>
      </c>
      <c r="H210" s="150" t="s">
        <v>1</v>
      </c>
      <c r="I210" s="152"/>
      <c r="L210" s="149"/>
      <c r="M210" s="153"/>
      <c r="T210" s="154"/>
      <c r="AT210" s="150" t="s">
        <v>150</v>
      </c>
      <c r="AU210" s="150" t="s">
        <v>89</v>
      </c>
      <c r="AV210" s="12" t="s">
        <v>87</v>
      </c>
      <c r="AW210" s="12" t="s">
        <v>38</v>
      </c>
      <c r="AX210" s="12" t="s">
        <v>12</v>
      </c>
      <c r="AY210" s="150" t="s">
        <v>140</v>
      </c>
    </row>
    <row r="211" spans="2:65" s="13" customFormat="1" ht="10">
      <c r="B211" s="155"/>
      <c r="D211" s="145" t="s">
        <v>150</v>
      </c>
      <c r="E211" s="156" t="s">
        <v>1</v>
      </c>
      <c r="F211" s="157" t="s">
        <v>472</v>
      </c>
      <c r="H211" s="158">
        <v>8.4375</v>
      </c>
      <c r="I211" s="159"/>
      <c r="L211" s="155"/>
      <c r="M211" s="160"/>
      <c r="T211" s="161"/>
      <c r="AT211" s="156" t="s">
        <v>150</v>
      </c>
      <c r="AU211" s="156" t="s">
        <v>89</v>
      </c>
      <c r="AV211" s="13" t="s">
        <v>89</v>
      </c>
      <c r="AW211" s="13" t="s">
        <v>38</v>
      </c>
      <c r="AX211" s="13" t="s">
        <v>12</v>
      </c>
      <c r="AY211" s="156" t="s">
        <v>140</v>
      </c>
    </row>
    <row r="212" spans="2:65" s="15" customFormat="1" ht="10">
      <c r="B212" s="172"/>
      <c r="D212" s="145" t="s">
        <v>150</v>
      </c>
      <c r="E212" s="173" t="s">
        <v>1</v>
      </c>
      <c r="F212" s="174" t="s">
        <v>466</v>
      </c>
      <c r="H212" s="175">
        <v>8.4375</v>
      </c>
      <c r="I212" s="176"/>
      <c r="L212" s="172"/>
      <c r="M212" s="177"/>
      <c r="T212" s="178"/>
      <c r="AT212" s="173" t="s">
        <v>150</v>
      </c>
      <c r="AU212" s="173" t="s">
        <v>89</v>
      </c>
      <c r="AV212" s="15" t="s">
        <v>164</v>
      </c>
      <c r="AW212" s="15" t="s">
        <v>38</v>
      </c>
      <c r="AX212" s="15" t="s">
        <v>12</v>
      </c>
      <c r="AY212" s="173" t="s">
        <v>140</v>
      </c>
    </row>
    <row r="213" spans="2:65" s="12" customFormat="1" ht="10">
      <c r="B213" s="149"/>
      <c r="D213" s="145" t="s">
        <v>150</v>
      </c>
      <c r="E213" s="150" t="s">
        <v>1</v>
      </c>
      <c r="F213" s="151" t="s">
        <v>473</v>
      </c>
      <c r="H213" s="150" t="s">
        <v>1</v>
      </c>
      <c r="I213" s="152"/>
      <c r="L213" s="149"/>
      <c r="M213" s="153"/>
      <c r="T213" s="154"/>
      <c r="AT213" s="150" t="s">
        <v>150</v>
      </c>
      <c r="AU213" s="150" t="s">
        <v>89</v>
      </c>
      <c r="AV213" s="12" t="s">
        <v>87</v>
      </c>
      <c r="AW213" s="12" t="s">
        <v>38</v>
      </c>
      <c r="AX213" s="12" t="s">
        <v>12</v>
      </c>
      <c r="AY213" s="150" t="s">
        <v>140</v>
      </c>
    </row>
    <row r="214" spans="2:65" s="13" customFormat="1" ht="10">
      <c r="B214" s="155"/>
      <c r="D214" s="145" t="s">
        <v>150</v>
      </c>
      <c r="E214" s="156" t="s">
        <v>1</v>
      </c>
      <c r="F214" s="157" t="s">
        <v>474</v>
      </c>
      <c r="H214" s="158">
        <v>5.4375</v>
      </c>
      <c r="I214" s="159"/>
      <c r="L214" s="155"/>
      <c r="M214" s="160"/>
      <c r="T214" s="161"/>
      <c r="AT214" s="156" t="s">
        <v>150</v>
      </c>
      <c r="AU214" s="156" t="s">
        <v>89</v>
      </c>
      <c r="AV214" s="13" t="s">
        <v>89</v>
      </c>
      <c r="AW214" s="13" t="s">
        <v>38</v>
      </c>
      <c r="AX214" s="13" t="s">
        <v>12</v>
      </c>
      <c r="AY214" s="156" t="s">
        <v>140</v>
      </c>
    </row>
    <row r="215" spans="2:65" s="13" customFormat="1" ht="10">
      <c r="B215" s="155"/>
      <c r="D215" s="145" t="s">
        <v>150</v>
      </c>
      <c r="E215" s="156" t="s">
        <v>1</v>
      </c>
      <c r="F215" s="157" t="s">
        <v>475</v>
      </c>
      <c r="H215" s="158">
        <v>-1.7729999999999999</v>
      </c>
      <c r="I215" s="159"/>
      <c r="L215" s="155"/>
      <c r="M215" s="160"/>
      <c r="T215" s="161"/>
      <c r="AT215" s="156" t="s">
        <v>150</v>
      </c>
      <c r="AU215" s="156" t="s">
        <v>89</v>
      </c>
      <c r="AV215" s="13" t="s">
        <v>89</v>
      </c>
      <c r="AW215" s="13" t="s">
        <v>38</v>
      </c>
      <c r="AX215" s="13" t="s">
        <v>12</v>
      </c>
      <c r="AY215" s="156" t="s">
        <v>140</v>
      </c>
    </row>
    <row r="216" spans="2:65" s="15" customFormat="1" ht="10">
      <c r="B216" s="172"/>
      <c r="D216" s="145" t="s">
        <v>150</v>
      </c>
      <c r="E216" s="173" t="s">
        <v>1</v>
      </c>
      <c r="F216" s="174" t="s">
        <v>466</v>
      </c>
      <c r="H216" s="175">
        <v>3.6645000000000003</v>
      </c>
      <c r="I216" s="176"/>
      <c r="L216" s="172"/>
      <c r="M216" s="177"/>
      <c r="T216" s="178"/>
      <c r="AT216" s="173" t="s">
        <v>150</v>
      </c>
      <c r="AU216" s="173" t="s">
        <v>89</v>
      </c>
      <c r="AV216" s="15" t="s">
        <v>164</v>
      </c>
      <c r="AW216" s="15" t="s">
        <v>38</v>
      </c>
      <c r="AX216" s="15" t="s">
        <v>12</v>
      </c>
      <c r="AY216" s="173" t="s">
        <v>140</v>
      </c>
    </row>
    <row r="217" spans="2:65" s="12" customFormat="1" ht="10">
      <c r="B217" s="149"/>
      <c r="D217" s="145" t="s">
        <v>150</v>
      </c>
      <c r="E217" s="150" t="s">
        <v>1</v>
      </c>
      <c r="F217" s="151" t="s">
        <v>476</v>
      </c>
      <c r="H217" s="150" t="s">
        <v>1</v>
      </c>
      <c r="I217" s="152"/>
      <c r="L217" s="149"/>
      <c r="M217" s="153"/>
      <c r="T217" s="154"/>
      <c r="AT217" s="150" t="s">
        <v>150</v>
      </c>
      <c r="AU217" s="150" t="s">
        <v>89</v>
      </c>
      <c r="AV217" s="12" t="s">
        <v>87</v>
      </c>
      <c r="AW217" s="12" t="s">
        <v>38</v>
      </c>
      <c r="AX217" s="12" t="s">
        <v>12</v>
      </c>
      <c r="AY217" s="150" t="s">
        <v>140</v>
      </c>
    </row>
    <row r="218" spans="2:65" s="13" customFormat="1" ht="10">
      <c r="B218" s="155"/>
      <c r="D218" s="145" t="s">
        <v>150</v>
      </c>
      <c r="E218" s="156" t="s">
        <v>1</v>
      </c>
      <c r="F218" s="157" t="s">
        <v>477</v>
      </c>
      <c r="H218" s="158">
        <v>5.8124999999999991</v>
      </c>
      <c r="I218" s="159"/>
      <c r="L218" s="155"/>
      <c r="M218" s="160"/>
      <c r="T218" s="161"/>
      <c r="AT218" s="156" t="s">
        <v>150</v>
      </c>
      <c r="AU218" s="156" t="s">
        <v>89</v>
      </c>
      <c r="AV218" s="13" t="s">
        <v>89</v>
      </c>
      <c r="AW218" s="13" t="s">
        <v>38</v>
      </c>
      <c r="AX218" s="13" t="s">
        <v>12</v>
      </c>
      <c r="AY218" s="156" t="s">
        <v>140</v>
      </c>
    </row>
    <row r="219" spans="2:65" s="15" customFormat="1" ht="10">
      <c r="B219" s="172"/>
      <c r="D219" s="145" t="s">
        <v>150</v>
      </c>
      <c r="E219" s="173" t="s">
        <v>1</v>
      </c>
      <c r="F219" s="174" t="s">
        <v>466</v>
      </c>
      <c r="H219" s="175">
        <v>5.8124999999999991</v>
      </c>
      <c r="I219" s="176"/>
      <c r="L219" s="172"/>
      <c r="M219" s="177"/>
      <c r="T219" s="178"/>
      <c r="AT219" s="173" t="s">
        <v>150</v>
      </c>
      <c r="AU219" s="173" t="s">
        <v>89</v>
      </c>
      <c r="AV219" s="15" t="s">
        <v>164</v>
      </c>
      <c r="AW219" s="15" t="s">
        <v>38</v>
      </c>
      <c r="AX219" s="15" t="s">
        <v>12</v>
      </c>
      <c r="AY219" s="173" t="s">
        <v>140</v>
      </c>
    </row>
    <row r="220" spans="2:65" s="12" customFormat="1" ht="10">
      <c r="B220" s="149"/>
      <c r="D220" s="145" t="s">
        <v>150</v>
      </c>
      <c r="E220" s="150" t="s">
        <v>1</v>
      </c>
      <c r="F220" s="151" t="s">
        <v>237</v>
      </c>
      <c r="H220" s="150" t="s">
        <v>1</v>
      </c>
      <c r="I220" s="152"/>
      <c r="L220" s="149"/>
      <c r="M220" s="153"/>
      <c r="T220" s="154"/>
      <c r="AT220" s="150" t="s">
        <v>150</v>
      </c>
      <c r="AU220" s="150" t="s">
        <v>89</v>
      </c>
      <c r="AV220" s="12" t="s">
        <v>87</v>
      </c>
      <c r="AW220" s="12" t="s">
        <v>38</v>
      </c>
      <c r="AX220" s="12" t="s">
        <v>12</v>
      </c>
      <c r="AY220" s="150" t="s">
        <v>140</v>
      </c>
    </row>
    <row r="221" spans="2:65" s="13" customFormat="1" ht="10">
      <c r="B221" s="155"/>
      <c r="D221" s="145" t="s">
        <v>150</v>
      </c>
      <c r="E221" s="156" t="s">
        <v>1</v>
      </c>
      <c r="F221" s="157" t="s">
        <v>478</v>
      </c>
      <c r="H221" s="158">
        <v>2.4187499999999997</v>
      </c>
      <c r="I221" s="159"/>
      <c r="L221" s="155"/>
      <c r="M221" s="160"/>
      <c r="T221" s="161"/>
      <c r="AT221" s="156" t="s">
        <v>150</v>
      </c>
      <c r="AU221" s="156" t="s">
        <v>89</v>
      </c>
      <c r="AV221" s="13" t="s">
        <v>89</v>
      </c>
      <c r="AW221" s="13" t="s">
        <v>38</v>
      </c>
      <c r="AX221" s="13" t="s">
        <v>12</v>
      </c>
      <c r="AY221" s="156" t="s">
        <v>140</v>
      </c>
    </row>
    <row r="222" spans="2:65" s="14" customFormat="1" ht="10">
      <c r="B222" s="162"/>
      <c r="D222" s="145" t="s">
        <v>150</v>
      </c>
      <c r="E222" s="163" t="s">
        <v>1</v>
      </c>
      <c r="F222" s="164" t="s">
        <v>157</v>
      </c>
      <c r="H222" s="165">
        <v>98.063250000000011</v>
      </c>
      <c r="I222" s="166"/>
      <c r="L222" s="162"/>
      <c r="M222" s="167"/>
      <c r="T222" s="168"/>
      <c r="AT222" s="163" t="s">
        <v>150</v>
      </c>
      <c r="AU222" s="163" t="s">
        <v>89</v>
      </c>
      <c r="AV222" s="14" t="s">
        <v>148</v>
      </c>
      <c r="AW222" s="14" t="s">
        <v>38</v>
      </c>
      <c r="AX222" s="14" t="s">
        <v>87</v>
      </c>
      <c r="AY222" s="163" t="s">
        <v>140</v>
      </c>
    </row>
    <row r="223" spans="2:65" s="1" customFormat="1" ht="24.15" customHeight="1">
      <c r="B223" s="32"/>
      <c r="C223" s="132" t="s">
        <v>238</v>
      </c>
      <c r="D223" s="132" t="s">
        <v>143</v>
      </c>
      <c r="E223" s="133" t="s">
        <v>479</v>
      </c>
      <c r="F223" s="134" t="s">
        <v>480</v>
      </c>
      <c r="G223" s="135" t="s">
        <v>255</v>
      </c>
      <c r="H223" s="136">
        <v>74</v>
      </c>
      <c r="I223" s="137"/>
      <c r="J223" s="138">
        <f>ROUND(I223*H223,2)</f>
        <v>0</v>
      </c>
      <c r="K223" s="134" t="s">
        <v>147</v>
      </c>
      <c r="L223" s="32"/>
      <c r="M223" s="139" t="s">
        <v>1</v>
      </c>
      <c r="N223" s="140" t="s">
        <v>45</v>
      </c>
      <c r="P223" s="141">
        <f>O223*H223</f>
        <v>0</v>
      </c>
      <c r="Q223" s="141">
        <v>0</v>
      </c>
      <c r="R223" s="141">
        <f>Q223*H223</f>
        <v>0</v>
      </c>
      <c r="S223" s="141">
        <v>0</v>
      </c>
      <c r="T223" s="142">
        <f>S223*H223</f>
        <v>0</v>
      </c>
      <c r="AR223" s="143" t="s">
        <v>148</v>
      </c>
      <c r="AT223" s="143" t="s">
        <v>143</v>
      </c>
      <c r="AU223" s="143" t="s">
        <v>89</v>
      </c>
      <c r="AY223" s="17" t="s">
        <v>140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7" t="s">
        <v>87</v>
      </c>
      <c r="BK223" s="144">
        <f>ROUND(I223*H223,2)</f>
        <v>0</v>
      </c>
      <c r="BL223" s="17" t="s">
        <v>148</v>
      </c>
      <c r="BM223" s="143" t="s">
        <v>241</v>
      </c>
    </row>
    <row r="224" spans="2:65" s="1" customFormat="1" ht="10">
      <c r="B224" s="32"/>
      <c r="D224" s="145" t="s">
        <v>149</v>
      </c>
      <c r="F224" s="146" t="s">
        <v>480</v>
      </c>
      <c r="I224" s="147"/>
      <c r="L224" s="32"/>
      <c r="M224" s="148"/>
      <c r="T224" s="56"/>
      <c r="AT224" s="17" t="s">
        <v>149</v>
      </c>
      <c r="AU224" s="17" t="s">
        <v>89</v>
      </c>
    </row>
    <row r="225" spans="2:65" s="12" customFormat="1" ht="10">
      <c r="B225" s="149"/>
      <c r="D225" s="145" t="s">
        <v>150</v>
      </c>
      <c r="E225" s="150" t="s">
        <v>1</v>
      </c>
      <c r="F225" s="151" t="s">
        <v>481</v>
      </c>
      <c r="H225" s="150" t="s">
        <v>1</v>
      </c>
      <c r="I225" s="152"/>
      <c r="L225" s="149"/>
      <c r="M225" s="153"/>
      <c r="T225" s="154"/>
      <c r="AT225" s="150" t="s">
        <v>150</v>
      </c>
      <c r="AU225" s="150" t="s">
        <v>89</v>
      </c>
      <c r="AV225" s="12" t="s">
        <v>87</v>
      </c>
      <c r="AW225" s="12" t="s">
        <v>38</v>
      </c>
      <c r="AX225" s="12" t="s">
        <v>12</v>
      </c>
      <c r="AY225" s="150" t="s">
        <v>140</v>
      </c>
    </row>
    <row r="226" spans="2:65" s="13" customFormat="1" ht="10">
      <c r="B226" s="155"/>
      <c r="D226" s="145" t="s">
        <v>150</v>
      </c>
      <c r="E226" s="156" t="s">
        <v>1</v>
      </c>
      <c r="F226" s="157" t="s">
        <v>482</v>
      </c>
      <c r="H226" s="158">
        <v>46.2</v>
      </c>
      <c r="I226" s="159"/>
      <c r="L226" s="155"/>
      <c r="M226" s="160"/>
      <c r="T226" s="161"/>
      <c r="AT226" s="156" t="s">
        <v>150</v>
      </c>
      <c r="AU226" s="156" t="s">
        <v>89</v>
      </c>
      <c r="AV226" s="13" t="s">
        <v>89</v>
      </c>
      <c r="AW226" s="13" t="s">
        <v>38</v>
      </c>
      <c r="AX226" s="13" t="s">
        <v>12</v>
      </c>
      <c r="AY226" s="156" t="s">
        <v>140</v>
      </c>
    </row>
    <row r="227" spans="2:65" s="12" customFormat="1" ht="10">
      <c r="B227" s="149"/>
      <c r="D227" s="145" t="s">
        <v>150</v>
      </c>
      <c r="E227" s="150" t="s">
        <v>1</v>
      </c>
      <c r="F227" s="151" t="s">
        <v>483</v>
      </c>
      <c r="H227" s="150" t="s">
        <v>1</v>
      </c>
      <c r="I227" s="152"/>
      <c r="L227" s="149"/>
      <c r="M227" s="153"/>
      <c r="T227" s="154"/>
      <c r="AT227" s="150" t="s">
        <v>150</v>
      </c>
      <c r="AU227" s="150" t="s">
        <v>89</v>
      </c>
      <c r="AV227" s="12" t="s">
        <v>87</v>
      </c>
      <c r="AW227" s="12" t="s">
        <v>38</v>
      </c>
      <c r="AX227" s="12" t="s">
        <v>12</v>
      </c>
      <c r="AY227" s="150" t="s">
        <v>140</v>
      </c>
    </row>
    <row r="228" spans="2:65" s="13" customFormat="1" ht="10">
      <c r="B228" s="155"/>
      <c r="D228" s="145" t="s">
        <v>150</v>
      </c>
      <c r="E228" s="156" t="s">
        <v>1</v>
      </c>
      <c r="F228" s="157" t="s">
        <v>484</v>
      </c>
      <c r="H228" s="158">
        <v>27.8</v>
      </c>
      <c r="I228" s="159"/>
      <c r="L228" s="155"/>
      <c r="M228" s="160"/>
      <c r="T228" s="161"/>
      <c r="AT228" s="156" t="s">
        <v>150</v>
      </c>
      <c r="AU228" s="156" t="s">
        <v>89</v>
      </c>
      <c r="AV228" s="13" t="s">
        <v>89</v>
      </c>
      <c r="AW228" s="13" t="s">
        <v>38</v>
      </c>
      <c r="AX228" s="13" t="s">
        <v>12</v>
      </c>
      <c r="AY228" s="156" t="s">
        <v>140</v>
      </c>
    </row>
    <row r="229" spans="2:65" s="14" customFormat="1" ht="10">
      <c r="B229" s="162"/>
      <c r="D229" s="145" t="s">
        <v>150</v>
      </c>
      <c r="E229" s="163" t="s">
        <v>1</v>
      </c>
      <c r="F229" s="164" t="s">
        <v>157</v>
      </c>
      <c r="H229" s="165">
        <v>74</v>
      </c>
      <c r="I229" s="166"/>
      <c r="L229" s="162"/>
      <c r="M229" s="167"/>
      <c r="T229" s="168"/>
      <c r="AT229" s="163" t="s">
        <v>150</v>
      </c>
      <c r="AU229" s="163" t="s">
        <v>89</v>
      </c>
      <c r="AV229" s="14" t="s">
        <v>148</v>
      </c>
      <c r="AW229" s="14" t="s">
        <v>38</v>
      </c>
      <c r="AX229" s="14" t="s">
        <v>87</v>
      </c>
      <c r="AY229" s="163" t="s">
        <v>140</v>
      </c>
    </row>
    <row r="230" spans="2:65" s="1" customFormat="1" ht="37.75" customHeight="1">
      <c r="B230" s="32"/>
      <c r="C230" s="132" t="s">
        <v>189</v>
      </c>
      <c r="D230" s="132" t="s">
        <v>143</v>
      </c>
      <c r="E230" s="133" t="s">
        <v>485</v>
      </c>
      <c r="F230" s="134" t="s">
        <v>486</v>
      </c>
      <c r="G230" s="135" t="s">
        <v>146</v>
      </c>
      <c r="H230" s="136">
        <v>0.98</v>
      </c>
      <c r="I230" s="137"/>
      <c r="J230" s="138">
        <f>ROUND(I230*H230,2)</f>
        <v>0</v>
      </c>
      <c r="K230" s="134" t="s">
        <v>147</v>
      </c>
      <c r="L230" s="32"/>
      <c r="M230" s="139" t="s">
        <v>1</v>
      </c>
      <c r="N230" s="140" t="s">
        <v>45</v>
      </c>
      <c r="P230" s="141">
        <f>O230*H230</f>
        <v>0</v>
      </c>
      <c r="Q230" s="141">
        <v>0</v>
      </c>
      <c r="R230" s="141">
        <f>Q230*H230</f>
        <v>0</v>
      </c>
      <c r="S230" s="141">
        <v>0</v>
      </c>
      <c r="T230" s="142">
        <f>S230*H230</f>
        <v>0</v>
      </c>
      <c r="AR230" s="143" t="s">
        <v>148</v>
      </c>
      <c r="AT230" s="143" t="s">
        <v>143</v>
      </c>
      <c r="AU230" s="143" t="s">
        <v>89</v>
      </c>
      <c r="AY230" s="17" t="s">
        <v>140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7" t="s">
        <v>87</v>
      </c>
      <c r="BK230" s="144">
        <f>ROUND(I230*H230,2)</f>
        <v>0</v>
      </c>
      <c r="BL230" s="17" t="s">
        <v>148</v>
      </c>
      <c r="BM230" s="143" t="s">
        <v>246</v>
      </c>
    </row>
    <row r="231" spans="2:65" s="1" customFormat="1" ht="18">
      <c r="B231" s="32"/>
      <c r="D231" s="145" t="s">
        <v>149</v>
      </c>
      <c r="F231" s="146" t="s">
        <v>486</v>
      </c>
      <c r="I231" s="147"/>
      <c r="L231" s="32"/>
      <c r="M231" s="148"/>
      <c r="T231" s="56"/>
      <c r="AT231" s="17" t="s">
        <v>149</v>
      </c>
      <c r="AU231" s="17" t="s">
        <v>89</v>
      </c>
    </row>
    <row r="232" spans="2:65" s="12" customFormat="1" ht="10">
      <c r="B232" s="149"/>
      <c r="D232" s="145" t="s">
        <v>150</v>
      </c>
      <c r="E232" s="150" t="s">
        <v>1</v>
      </c>
      <c r="F232" s="151" t="s">
        <v>487</v>
      </c>
      <c r="H232" s="150" t="s">
        <v>1</v>
      </c>
      <c r="I232" s="152"/>
      <c r="L232" s="149"/>
      <c r="M232" s="153"/>
      <c r="T232" s="154"/>
      <c r="AT232" s="150" t="s">
        <v>150</v>
      </c>
      <c r="AU232" s="150" t="s">
        <v>89</v>
      </c>
      <c r="AV232" s="12" t="s">
        <v>87</v>
      </c>
      <c r="AW232" s="12" t="s">
        <v>38</v>
      </c>
      <c r="AX232" s="12" t="s">
        <v>12</v>
      </c>
      <c r="AY232" s="150" t="s">
        <v>140</v>
      </c>
    </row>
    <row r="233" spans="2:65" s="13" customFormat="1" ht="10">
      <c r="B233" s="155"/>
      <c r="D233" s="145" t="s">
        <v>150</v>
      </c>
      <c r="E233" s="156" t="s">
        <v>1</v>
      </c>
      <c r="F233" s="157" t="s">
        <v>488</v>
      </c>
      <c r="H233" s="158">
        <v>0.44000000000000006</v>
      </c>
      <c r="I233" s="159"/>
      <c r="L233" s="155"/>
      <c r="M233" s="160"/>
      <c r="T233" s="161"/>
      <c r="AT233" s="156" t="s">
        <v>150</v>
      </c>
      <c r="AU233" s="156" t="s">
        <v>89</v>
      </c>
      <c r="AV233" s="13" t="s">
        <v>89</v>
      </c>
      <c r="AW233" s="13" t="s">
        <v>38</v>
      </c>
      <c r="AX233" s="13" t="s">
        <v>12</v>
      </c>
      <c r="AY233" s="156" t="s">
        <v>140</v>
      </c>
    </row>
    <row r="234" spans="2:65" s="13" customFormat="1" ht="10">
      <c r="B234" s="155"/>
      <c r="D234" s="145" t="s">
        <v>150</v>
      </c>
      <c r="E234" s="156" t="s">
        <v>1</v>
      </c>
      <c r="F234" s="157" t="s">
        <v>489</v>
      </c>
      <c r="H234" s="158">
        <v>0.54</v>
      </c>
      <c r="I234" s="159"/>
      <c r="L234" s="155"/>
      <c r="M234" s="160"/>
      <c r="T234" s="161"/>
      <c r="AT234" s="156" t="s">
        <v>150</v>
      </c>
      <c r="AU234" s="156" t="s">
        <v>89</v>
      </c>
      <c r="AV234" s="13" t="s">
        <v>89</v>
      </c>
      <c r="AW234" s="13" t="s">
        <v>38</v>
      </c>
      <c r="AX234" s="13" t="s">
        <v>12</v>
      </c>
      <c r="AY234" s="156" t="s">
        <v>140</v>
      </c>
    </row>
    <row r="235" spans="2:65" s="14" customFormat="1" ht="10">
      <c r="B235" s="162"/>
      <c r="D235" s="145" t="s">
        <v>150</v>
      </c>
      <c r="E235" s="163" t="s">
        <v>1</v>
      </c>
      <c r="F235" s="164" t="s">
        <v>157</v>
      </c>
      <c r="H235" s="165">
        <v>0.98000000000000009</v>
      </c>
      <c r="I235" s="166"/>
      <c r="L235" s="162"/>
      <c r="M235" s="167"/>
      <c r="T235" s="168"/>
      <c r="AT235" s="163" t="s">
        <v>150</v>
      </c>
      <c r="AU235" s="163" t="s">
        <v>89</v>
      </c>
      <c r="AV235" s="14" t="s">
        <v>148</v>
      </c>
      <c r="AW235" s="14" t="s">
        <v>38</v>
      </c>
      <c r="AX235" s="14" t="s">
        <v>87</v>
      </c>
      <c r="AY235" s="163" t="s">
        <v>140</v>
      </c>
    </row>
    <row r="236" spans="2:65" s="1" customFormat="1" ht="37.75" customHeight="1">
      <c r="B236" s="32"/>
      <c r="C236" s="132" t="s">
        <v>249</v>
      </c>
      <c r="D236" s="132" t="s">
        <v>143</v>
      </c>
      <c r="E236" s="133" t="s">
        <v>490</v>
      </c>
      <c r="F236" s="134" t="s">
        <v>491</v>
      </c>
      <c r="G236" s="135" t="s">
        <v>146</v>
      </c>
      <c r="H236" s="136">
        <v>22.9695</v>
      </c>
      <c r="I236" s="137"/>
      <c r="J236" s="138">
        <f>ROUND(I236*H236,2)</f>
        <v>0</v>
      </c>
      <c r="K236" s="134" t="s">
        <v>147</v>
      </c>
      <c r="L236" s="32"/>
      <c r="M236" s="139" t="s">
        <v>1</v>
      </c>
      <c r="N236" s="140" t="s">
        <v>45</v>
      </c>
      <c r="P236" s="141">
        <f>O236*H236</f>
        <v>0</v>
      </c>
      <c r="Q236" s="141">
        <v>0</v>
      </c>
      <c r="R236" s="141">
        <f>Q236*H236</f>
        <v>0</v>
      </c>
      <c r="S236" s="141">
        <v>0</v>
      </c>
      <c r="T236" s="142">
        <f>S236*H236</f>
        <v>0</v>
      </c>
      <c r="AR236" s="143" t="s">
        <v>148</v>
      </c>
      <c r="AT236" s="143" t="s">
        <v>143</v>
      </c>
      <c r="AU236" s="143" t="s">
        <v>89</v>
      </c>
      <c r="AY236" s="17" t="s">
        <v>140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7" t="s">
        <v>87</v>
      </c>
      <c r="BK236" s="144">
        <f>ROUND(I236*H236,2)</f>
        <v>0</v>
      </c>
      <c r="BL236" s="17" t="s">
        <v>148</v>
      </c>
      <c r="BM236" s="143" t="s">
        <v>252</v>
      </c>
    </row>
    <row r="237" spans="2:65" s="1" customFormat="1" ht="18">
      <c r="B237" s="32"/>
      <c r="D237" s="145" t="s">
        <v>149</v>
      </c>
      <c r="F237" s="146" t="s">
        <v>491</v>
      </c>
      <c r="I237" s="147"/>
      <c r="L237" s="32"/>
      <c r="M237" s="148"/>
      <c r="T237" s="56"/>
      <c r="AT237" s="17" t="s">
        <v>149</v>
      </c>
      <c r="AU237" s="17" t="s">
        <v>89</v>
      </c>
    </row>
    <row r="238" spans="2:65" s="12" customFormat="1" ht="10">
      <c r="B238" s="149"/>
      <c r="D238" s="145" t="s">
        <v>150</v>
      </c>
      <c r="E238" s="150" t="s">
        <v>1</v>
      </c>
      <c r="F238" s="151" t="s">
        <v>492</v>
      </c>
      <c r="H238" s="150" t="s">
        <v>1</v>
      </c>
      <c r="I238" s="152"/>
      <c r="L238" s="149"/>
      <c r="M238" s="153"/>
      <c r="T238" s="154"/>
      <c r="AT238" s="150" t="s">
        <v>150</v>
      </c>
      <c r="AU238" s="150" t="s">
        <v>89</v>
      </c>
      <c r="AV238" s="12" t="s">
        <v>87</v>
      </c>
      <c r="AW238" s="12" t="s">
        <v>38</v>
      </c>
      <c r="AX238" s="12" t="s">
        <v>12</v>
      </c>
      <c r="AY238" s="150" t="s">
        <v>140</v>
      </c>
    </row>
    <row r="239" spans="2:65" s="13" customFormat="1" ht="10">
      <c r="B239" s="155"/>
      <c r="D239" s="145" t="s">
        <v>150</v>
      </c>
      <c r="E239" s="156" t="s">
        <v>1</v>
      </c>
      <c r="F239" s="157" t="s">
        <v>493</v>
      </c>
      <c r="H239" s="158">
        <v>5.9270000000000005</v>
      </c>
      <c r="I239" s="159"/>
      <c r="L239" s="155"/>
      <c r="M239" s="160"/>
      <c r="T239" s="161"/>
      <c r="AT239" s="156" t="s">
        <v>150</v>
      </c>
      <c r="AU239" s="156" t="s">
        <v>89</v>
      </c>
      <c r="AV239" s="13" t="s">
        <v>89</v>
      </c>
      <c r="AW239" s="13" t="s">
        <v>38</v>
      </c>
      <c r="AX239" s="13" t="s">
        <v>12</v>
      </c>
      <c r="AY239" s="156" t="s">
        <v>140</v>
      </c>
    </row>
    <row r="240" spans="2:65" s="12" customFormat="1" ht="10">
      <c r="B240" s="149"/>
      <c r="D240" s="145" t="s">
        <v>150</v>
      </c>
      <c r="E240" s="150" t="s">
        <v>1</v>
      </c>
      <c r="F240" s="151" t="s">
        <v>494</v>
      </c>
      <c r="H240" s="150" t="s">
        <v>1</v>
      </c>
      <c r="I240" s="152"/>
      <c r="L240" s="149"/>
      <c r="M240" s="153"/>
      <c r="T240" s="154"/>
      <c r="AT240" s="150" t="s">
        <v>150</v>
      </c>
      <c r="AU240" s="150" t="s">
        <v>89</v>
      </c>
      <c r="AV240" s="12" t="s">
        <v>87</v>
      </c>
      <c r="AW240" s="12" t="s">
        <v>38</v>
      </c>
      <c r="AX240" s="12" t="s">
        <v>12</v>
      </c>
      <c r="AY240" s="150" t="s">
        <v>140</v>
      </c>
    </row>
    <row r="241" spans="2:65" s="12" customFormat="1" ht="10">
      <c r="B241" s="149"/>
      <c r="D241" s="145" t="s">
        <v>150</v>
      </c>
      <c r="E241" s="150" t="s">
        <v>1</v>
      </c>
      <c r="F241" s="151" t="s">
        <v>495</v>
      </c>
      <c r="H241" s="150" t="s">
        <v>1</v>
      </c>
      <c r="I241" s="152"/>
      <c r="L241" s="149"/>
      <c r="M241" s="153"/>
      <c r="T241" s="154"/>
      <c r="AT241" s="150" t="s">
        <v>150</v>
      </c>
      <c r="AU241" s="150" t="s">
        <v>89</v>
      </c>
      <c r="AV241" s="12" t="s">
        <v>87</v>
      </c>
      <c r="AW241" s="12" t="s">
        <v>38</v>
      </c>
      <c r="AX241" s="12" t="s">
        <v>12</v>
      </c>
      <c r="AY241" s="150" t="s">
        <v>140</v>
      </c>
    </row>
    <row r="242" spans="2:65" s="13" customFormat="1" ht="10">
      <c r="B242" s="155"/>
      <c r="D242" s="145" t="s">
        <v>150</v>
      </c>
      <c r="E242" s="156" t="s">
        <v>1</v>
      </c>
      <c r="F242" s="157" t="s">
        <v>496</v>
      </c>
      <c r="H242" s="158">
        <v>7.3149999999999995</v>
      </c>
      <c r="I242" s="159"/>
      <c r="L242" s="155"/>
      <c r="M242" s="160"/>
      <c r="T242" s="161"/>
      <c r="AT242" s="156" t="s">
        <v>150</v>
      </c>
      <c r="AU242" s="156" t="s">
        <v>89</v>
      </c>
      <c r="AV242" s="13" t="s">
        <v>89</v>
      </c>
      <c r="AW242" s="13" t="s">
        <v>38</v>
      </c>
      <c r="AX242" s="13" t="s">
        <v>12</v>
      </c>
      <c r="AY242" s="156" t="s">
        <v>140</v>
      </c>
    </row>
    <row r="243" spans="2:65" s="12" customFormat="1" ht="10">
      <c r="B243" s="149"/>
      <c r="D243" s="145" t="s">
        <v>150</v>
      </c>
      <c r="E243" s="150" t="s">
        <v>1</v>
      </c>
      <c r="F243" s="151" t="s">
        <v>497</v>
      </c>
      <c r="H243" s="150" t="s">
        <v>1</v>
      </c>
      <c r="I243" s="152"/>
      <c r="L243" s="149"/>
      <c r="M243" s="153"/>
      <c r="T243" s="154"/>
      <c r="AT243" s="150" t="s">
        <v>150</v>
      </c>
      <c r="AU243" s="150" t="s">
        <v>89</v>
      </c>
      <c r="AV243" s="12" t="s">
        <v>87</v>
      </c>
      <c r="AW243" s="12" t="s">
        <v>38</v>
      </c>
      <c r="AX243" s="12" t="s">
        <v>12</v>
      </c>
      <c r="AY243" s="150" t="s">
        <v>140</v>
      </c>
    </row>
    <row r="244" spans="2:65" s="13" customFormat="1" ht="10">
      <c r="B244" s="155"/>
      <c r="D244" s="145" t="s">
        <v>150</v>
      </c>
      <c r="E244" s="156" t="s">
        <v>1</v>
      </c>
      <c r="F244" s="157" t="s">
        <v>498</v>
      </c>
      <c r="H244" s="158">
        <v>3.1875000000000004</v>
      </c>
      <c r="I244" s="159"/>
      <c r="L244" s="155"/>
      <c r="M244" s="160"/>
      <c r="T244" s="161"/>
      <c r="AT244" s="156" t="s">
        <v>150</v>
      </c>
      <c r="AU244" s="156" t="s">
        <v>89</v>
      </c>
      <c r="AV244" s="13" t="s">
        <v>89</v>
      </c>
      <c r="AW244" s="13" t="s">
        <v>38</v>
      </c>
      <c r="AX244" s="13" t="s">
        <v>12</v>
      </c>
      <c r="AY244" s="156" t="s">
        <v>140</v>
      </c>
    </row>
    <row r="245" spans="2:65" s="12" customFormat="1" ht="10">
      <c r="B245" s="149"/>
      <c r="D245" s="145" t="s">
        <v>150</v>
      </c>
      <c r="E245" s="150" t="s">
        <v>1</v>
      </c>
      <c r="F245" s="151" t="s">
        <v>499</v>
      </c>
      <c r="H245" s="150" t="s">
        <v>1</v>
      </c>
      <c r="I245" s="152"/>
      <c r="L245" s="149"/>
      <c r="M245" s="153"/>
      <c r="T245" s="154"/>
      <c r="AT245" s="150" t="s">
        <v>150</v>
      </c>
      <c r="AU245" s="150" t="s">
        <v>89</v>
      </c>
      <c r="AV245" s="12" t="s">
        <v>87</v>
      </c>
      <c r="AW245" s="12" t="s">
        <v>38</v>
      </c>
      <c r="AX245" s="12" t="s">
        <v>12</v>
      </c>
      <c r="AY245" s="150" t="s">
        <v>140</v>
      </c>
    </row>
    <row r="246" spans="2:65" s="13" customFormat="1" ht="10">
      <c r="B246" s="155"/>
      <c r="D246" s="145" t="s">
        <v>150</v>
      </c>
      <c r="E246" s="156" t="s">
        <v>1</v>
      </c>
      <c r="F246" s="157" t="s">
        <v>500</v>
      </c>
      <c r="H246" s="158">
        <v>3.4650000000000003</v>
      </c>
      <c r="I246" s="159"/>
      <c r="L246" s="155"/>
      <c r="M246" s="160"/>
      <c r="T246" s="161"/>
      <c r="AT246" s="156" t="s">
        <v>150</v>
      </c>
      <c r="AU246" s="156" t="s">
        <v>89</v>
      </c>
      <c r="AV246" s="13" t="s">
        <v>89</v>
      </c>
      <c r="AW246" s="13" t="s">
        <v>38</v>
      </c>
      <c r="AX246" s="13" t="s">
        <v>12</v>
      </c>
      <c r="AY246" s="156" t="s">
        <v>140</v>
      </c>
    </row>
    <row r="247" spans="2:65" s="12" customFormat="1" ht="10">
      <c r="B247" s="149"/>
      <c r="D247" s="145" t="s">
        <v>150</v>
      </c>
      <c r="E247" s="150" t="s">
        <v>1</v>
      </c>
      <c r="F247" s="151" t="s">
        <v>501</v>
      </c>
      <c r="H247" s="150" t="s">
        <v>1</v>
      </c>
      <c r="I247" s="152"/>
      <c r="L247" s="149"/>
      <c r="M247" s="153"/>
      <c r="T247" s="154"/>
      <c r="AT247" s="150" t="s">
        <v>150</v>
      </c>
      <c r="AU247" s="150" t="s">
        <v>89</v>
      </c>
      <c r="AV247" s="12" t="s">
        <v>87</v>
      </c>
      <c r="AW247" s="12" t="s">
        <v>38</v>
      </c>
      <c r="AX247" s="12" t="s">
        <v>12</v>
      </c>
      <c r="AY247" s="150" t="s">
        <v>140</v>
      </c>
    </row>
    <row r="248" spans="2:65" s="13" customFormat="1" ht="10">
      <c r="B248" s="155"/>
      <c r="D248" s="145" t="s">
        <v>150</v>
      </c>
      <c r="E248" s="156" t="s">
        <v>1</v>
      </c>
      <c r="F248" s="157" t="s">
        <v>502</v>
      </c>
      <c r="H248" s="158">
        <v>3.0749999999999997</v>
      </c>
      <c r="I248" s="159"/>
      <c r="L248" s="155"/>
      <c r="M248" s="160"/>
      <c r="T248" s="161"/>
      <c r="AT248" s="156" t="s">
        <v>150</v>
      </c>
      <c r="AU248" s="156" t="s">
        <v>89</v>
      </c>
      <c r="AV248" s="13" t="s">
        <v>89</v>
      </c>
      <c r="AW248" s="13" t="s">
        <v>38</v>
      </c>
      <c r="AX248" s="13" t="s">
        <v>12</v>
      </c>
      <c r="AY248" s="156" t="s">
        <v>140</v>
      </c>
    </row>
    <row r="249" spans="2:65" s="14" customFormat="1" ht="10">
      <c r="B249" s="162"/>
      <c r="D249" s="145" t="s">
        <v>150</v>
      </c>
      <c r="E249" s="163" t="s">
        <v>1</v>
      </c>
      <c r="F249" s="164" t="s">
        <v>157</v>
      </c>
      <c r="H249" s="165">
        <v>22.9695</v>
      </c>
      <c r="I249" s="166"/>
      <c r="L249" s="162"/>
      <c r="M249" s="167"/>
      <c r="T249" s="168"/>
      <c r="AT249" s="163" t="s">
        <v>150</v>
      </c>
      <c r="AU249" s="163" t="s">
        <v>89</v>
      </c>
      <c r="AV249" s="14" t="s">
        <v>148</v>
      </c>
      <c r="AW249" s="14" t="s">
        <v>38</v>
      </c>
      <c r="AX249" s="14" t="s">
        <v>87</v>
      </c>
      <c r="AY249" s="163" t="s">
        <v>140</v>
      </c>
    </row>
    <row r="250" spans="2:65" s="1" customFormat="1" ht="37.75" customHeight="1">
      <c r="B250" s="32"/>
      <c r="C250" s="132" t="s">
        <v>194</v>
      </c>
      <c r="D250" s="132" t="s">
        <v>143</v>
      </c>
      <c r="E250" s="133" t="s">
        <v>503</v>
      </c>
      <c r="F250" s="134" t="s">
        <v>504</v>
      </c>
      <c r="G250" s="135" t="s">
        <v>146</v>
      </c>
      <c r="H250" s="136">
        <v>10.373749999999999</v>
      </c>
      <c r="I250" s="137"/>
      <c r="J250" s="138">
        <f>ROUND(I250*H250,2)</f>
        <v>0</v>
      </c>
      <c r="K250" s="134" t="s">
        <v>147</v>
      </c>
      <c r="L250" s="32"/>
      <c r="M250" s="139" t="s">
        <v>1</v>
      </c>
      <c r="N250" s="140" t="s">
        <v>45</v>
      </c>
      <c r="P250" s="141">
        <f>O250*H250</f>
        <v>0</v>
      </c>
      <c r="Q250" s="141">
        <v>0</v>
      </c>
      <c r="R250" s="141">
        <f>Q250*H250</f>
        <v>0</v>
      </c>
      <c r="S250" s="141">
        <v>0</v>
      </c>
      <c r="T250" s="142">
        <f>S250*H250</f>
        <v>0</v>
      </c>
      <c r="AR250" s="143" t="s">
        <v>148</v>
      </c>
      <c r="AT250" s="143" t="s">
        <v>143</v>
      </c>
      <c r="AU250" s="143" t="s">
        <v>89</v>
      </c>
      <c r="AY250" s="17" t="s">
        <v>140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7" t="s">
        <v>87</v>
      </c>
      <c r="BK250" s="144">
        <f>ROUND(I250*H250,2)</f>
        <v>0</v>
      </c>
      <c r="BL250" s="17" t="s">
        <v>148</v>
      </c>
      <c r="BM250" s="143" t="s">
        <v>256</v>
      </c>
    </row>
    <row r="251" spans="2:65" s="1" customFormat="1" ht="18">
      <c r="B251" s="32"/>
      <c r="D251" s="145" t="s">
        <v>149</v>
      </c>
      <c r="F251" s="146" t="s">
        <v>504</v>
      </c>
      <c r="I251" s="147"/>
      <c r="L251" s="32"/>
      <c r="M251" s="148"/>
      <c r="T251" s="56"/>
      <c r="AT251" s="17" t="s">
        <v>149</v>
      </c>
      <c r="AU251" s="17" t="s">
        <v>89</v>
      </c>
    </row>
    <row r="252" spans="2:65" s="12" customFormat="1" ht="10">
      <c r="B252" s="149"/>
      <c r="D252" s="145" t="s">
        <v>150</v>
      </c>
      <c r="E252" s="150" t="s">
        <v>1</v>
      </c>
      <c r="F252" s="151" t="s">
        <v>505</v>
      </c>
      <c r="H252" s="150" t="s">
        <v>1</v>
      </c>
      <c r="I252" s="152"/>
      <c r="L252" s="149"/>
      <c r="M252" s="153"/>
      <c r="T252" s="154"/>
      <c r="AT252" s="150" t="s">
        <v>150</v>
      </c>
      <c r="AU252" s="150" t="s">
        <v>89</v>
      </c>
      <c r="AV252" s="12" t="s">
        <v>87</v>
      </c>
      <c r="AW252" s="12" t="s">
        <v>38</v>
      </c>
      <c r="AX252" s="12" t="s">
        <v>12</v>
      </c>
      <c r="AY252" s="150" t="s">
        <v>140</v>
      </c>
    </row>
    <row r="253" spans="2:65" s="13" customFormat="1" ht="10">
      <c r="B253" s="155"/>
      <c r="D253" s="145" t="s">
        <v>150</v>
      </c>
      <c r="E253" s="156" t="s">
        <v>1</v>
      </c>
      <c r="F253" s="157" t="s">
        <v>506</v>
      </c>
      <c r="H253" s="158">
        <v>4.1945000000000006</v>
      </c>
      <c r="I253" s="159"/>
      <c r="L253" s="155"/>
      <c r="M253" s="160"/>
      <c r="T253" s="161"/>
      <c r="AT253" s="156" t="s">
        <v>150</v>
      </c>
      <c r="AU253" s="156" t="s">
        <v>89</v>
      </c>
      <c r="AV253" s="13" t="s">
        <v>89</v>
      </c>
      <c r="AW253" s="13" t="s">
        <v>38</v>
      </c>
      <c r="AX253" s="13" t="s">
        <v>12</v>
      </c>
      <c r="AY253" s="156" t="s">
        <v>140</v>
      </c>
    </row>
    <row r="254" spans="2:65" s="12" customFormat="1" ht="10">
      <c r="B254" s="149"/>
      <c r="D254" s="145" t="s">
        <v>150</v>
      </c>
      <c r="E254" s="150" t="s">
        <v>1</v>
      </c>
      <c r="F254" s="151" t="s">
        <v>507</v>
      </c>
      <c r="H254" s="150" t="s">
        <v>1</v>
      </c>
      <c r="I254" s="152"/>
      <c r="L254" s="149"/>
      <c r="M254" s="153"/>
      <c r="T254" s="154"/>
      <c r="AT254" s="150" t="s">
        <v>150</v>
      </c>
      <c r="AU254" s="150" t="s">
        <v>89</v>
      </c>
      <c r="AV254" s="12" t="s">
        <v>87</v>
      </c>
      <c r="AW254" s="12" t="s">
        <v>38</v>
      </c>
      <c r="AX254" s="12" t="s">
        <v>12</v>
      </c>
      <c r="AY254" s="150" t="s">
        <v>140</v>
      </c>
    </row>
    <row r="255" spans="2:65" s="13" customFormat="1" ht="10">
      <c r="B255" s="155"/>
      <c r="D255" s="145" t="s">
        <v>150</v>
      </c>
      <c r="E255" s="156" t="s">
        <v>1</v>
      </c>
      <c r="F255" s="157" t="s">
        <v>508</v>
      </c>
      <c r="H255" s="158">
        <v>6.1792499999999997</v>
      </c>
      <c r="I255" s="159"/>
      <c r="L255" s="155"/>
      <c r="M255" s="160"/>
      <c r="T255" s="161"/>
      <c r="AT255" s="156" t="s">
        <v>150</v>
      </c>
      <c r="AU255" s="156" t="s">
        <v>89</v>
      </c>
      <c r="AV255" s="13" t="s">
        <v>89</v>
      </c>
      <c r="AW255" s="13" t="s">
        <v>38</v>
      </c>
      <c r="AX255" s="13" t="s">
        <v>12</v>
      </c>
      <c r="AY255" s="156" t="s">
        <v>140</v>
      </c>
    </row>
    <row r="256" spans="2:65" s="14" customFormat="1" ht="10">
      <c r="B256" s="162"/>
      <c r="D256" s="145" t="s">
        <v>150</v>
      </c>
      <c r="E256" s="163" t="s">
        <v>1</v>
      </c>
      <c r="F256" s="164" t="s">
        <v>157</v>
      </c>
      <c r="H256" s="165">
        <v>10.373750000000001</v>
      </c>
      <c r="I256" s="166"/>
      <c r="L256" s="162"/>
      <c r="M256" s="167"/>
      <c r="T256" s="168"/>
      <c r="AT256" s="163" t="s">
        <v>150</v>
      </c>
      <c r="AU256" s="163" t="s">
        <v>89</v>
      </c>
      <c r="AV256" s="14" t="s">
        <v>148</v>
      </c>
      <c r="AW256" s="14" t="s">
        <v>38</v>
      </c>
      <c r="AX256" s="14" t="s">
        <v>87</v>
      </c>
      <c r="AY256" s="163" t="s">
        <v>140</v>
      </c>
    </row>
    <row r="257" spans="2:65" s="1" customFormat="1" ht="37.75" customHeight="1">
      <c r="B257" s="32"/>
      <c r="C257" s="132" t="s">
        <v>259</v>
      </c>
      <c r="D257" s="132" t="s">
        <v>143</v>
      </c>
      <c r="E257" s="133" t="s">
        <v>509</v>
      </c>
      <c r="F257" s="134" t="s">
        <v>510</v>
      </c>
      <c r="G257" s="135" t="s">
        <v>146</v>
      </c>
      <c r="H257" s="136">
        <v>3.0037500000000001</v>
      </c>
      <c r="I257" s="137"/>
      <c r="J257" s="138">
        <f>ROUND(I257*H257,2)</f>
        <v>0</v>
      </c>
      <c r="K257" s="134" t="s">
        <v>147</v>
      </c>
      <c r="L257" s="32"/>
      <c r="M257" s="139" t="s">
        <v>1</v>
      </c>
      <c r="N257" s="140" t="s">
        <v>45</v>
      </c>
      <c r="P257" s="141">
        <f>O257*H257</f>
        <v>0</v>
      </c>
      <c r="Q257" s="141">
        <v>0</v>
      </c>
      <c r="R257" s="141">
        <f>Q257*H257</f>
        <v>0</v>
      </c>
      <c r="S257" s="141">
        <v>0</v>
      </c>
      <c r="T257" s="142">
        <f>S257*H257</f>
        <v>0</v>
      </c>
      <c r="AR257" s="143" t="s">
        <v>148</v>
      </c>
      <c r="AT257" s="143" t="s">
        <v>143</v>
      </c>
      <c r="AU257" s="143" t="s">
        <v>89</v>
      </c>
      <c r="AY257" s="17" t="s">
        <v>140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7" t="s">
        <v>87</v>
      </c>
      <c r="BK257" s="144">
        <f>ROUND(I257*H257,2)</f>
        <v>0</v>
      </c>
      <c r="BL257" s="17" t="s">
        <v>148</v>
      </c>
      <c r="BM257" s="143" t="s">
        <v>262</v>
      </c>
    </row>
    <row r="258" spans="2:65" s="1" customFormat="1" ht="18">
      <c r="B258" s="32"/>
      <c r="D258" s="145" t="s">
        <v>149</v>
      </c>
      <c r="F258" s="146" t="s">
        <v>510</v>
      </c>
      <c r="I258" s="147"/>
      <c r="L258" s="32"/>
      <c r="M258" s="148"/>
      <c r="T258" s="56"/>
      <c r="AT258" s="17" t="s">
        <v>149</v>
      </c>
      <c r="AU258" s="17" t="s">
        <v>89</v>
      </c>
    </row>
    <row r="259" spans="2:65" s="12" customFormat="1" ht="10">
      <c r="B259" s="149"/>
      <c r="D259" s="145" t="s">
        <v>150</v>
      </c>
      <c r="E259" s="150" t="s">
        <v>1</v>
      </c>
      <c r="F259" s="151" t="s">
        <v>511</v>
      </c>
      <c r="H259" s="150" t="s">
        <v>1</v>
      </c>
      <c r="I259" s="152"/>
      <c r="L259" s="149"/>
      <c r="M259" s="153"/>
      <c r="T259" s="154"/>
      <c r="AT259" s="150" t="s">
        <v>150</v>
      </c>
      <c r="AU259" s="150" t="s">
        <v>89</v>
      </c>
      <c r="AV259" s="12" t="s">
        <v>87</v>
      </c>
      <c r="AW259" s="12" t="s">
        <v>38</v>
      </c>
      <c r="AX259" s="12" t="s">
        <v>12</v>
      </c>
      <c r="AY259" s="150" t="s">
        <v>140</v>
      </c>
    </row>
    <row r="260" spans="2:65" s="13" customFormat="1" ht="10">
      <c r="B260" s="155"/>
      <c r="D260" s="145" t="s">
        <v>150</v>
      </c>
      <c r="E260" s="156" t="s">
        <v>1</v>
      </c>
      <c r="F260" s="157" t="s">
        <v>512</v>
      </c>
      <c r="H260" s="158">
        <v>3.0037500000000001</v>
      </c>
      <c r="I260" s="159"/>
      <c r="L260" s="155"/>
      <c r="M260" s="160"/>
      <c r="T260" s="161"/>
      <c r="AT260" s="156" t="s">
        <v>150</v>
      </c>
      <c r="AU260" s="156" t="s">
        <v>89</v>
      </c>
      <c r="AV260" s="13" t="s">
        <v>89</v>
      </c>
      <c r="AW260" s="13" t="s">
        <v>38</v>
      </c>
      <c r="AX260" s="13" t="s">
        <v>12</v>
      </c>
      <c r="AY260" s="156" t="s">
        <v>140</v>
      </c>
    </row>
    <row r="261" spans="2:65" s="14" customFormat="1" ht="10">
      <c r="B261" s="162"/>
      <c r="D261" s="145" t="s">
        <v>150</v>
      </c>
      <c r="E261" s="163" t="s">
        <v>1</v>
      </c>
      <c r="F261" s="164" t="s">
        <v>157</v>
      </c>
      <c r="H261" s="165">
        <v>3.0037500000000001</v>
      </c>
      <c r="I261" s="166"/>
      <c r="L261" s="162"/>
      <c r="M261" s="167"/>
      <c r="T261" s="168"/>
      <c r="AT261" s="163" t="s">
        <v>150</v>
      </c>
      <c r="AU261" s="163" t="s">
        <v>89</v>
      </c>
      <c r="AV261" s="14" t="s">
        <v>148</v>
      </c>
      <c r="AW261" s="14" t="s">
        <v>38</v>
      </c>
      <c r="AX261" s="14" t="s">
        <v>87</v>
      </c>
      <c r="AY261" s="163" t="s">
        <v>140</v>
      </c>
    </row>
    <row r="262" spans="2:65" s="1" customFormat="1" ht="37.75" customHeight="1">
      <c r="B262" s="32"/>
      <c r="C262" s="132" t="s">
        <v>207</v>
      </c>
      <c r="D262" s="132" t="s">
        <v>143</v>
      </c>
      <c r="E262" s="133" t="s">
        <v>513</v>
      </c>
      <c r="F262" s="134" t="s">
        <v>514</v>
      </c>
      <c r="G262" s="135" t="s">
        <v>146</v>
      </c>
      <c r="H262" s="136">
        <v>6.375</v>
      </c>
      <c r="I262" s="137"/>
      <c r="J262" s="138">
        <f>ROUND(I262*H262,2)</f>
        <v>0</v>
      </c>
      <c r="K262" s="134" t="s">
        <v>147</v>
      </c>
      <c r="L262" s="32"/>
      <c r="M262" s="139" t="s">
        <v>1</v>
      </c>
      <c r="N262" s="140" t="s">
        <v>45</v>
      </c>
      <c r="P262" s="141">
        <f>O262*H262</f>
        <v>0</v>
      </c>
      <c r="Q262" s="141">
        <v>0</v>
      </c>
      <c r="R262" s="141">
        <f>Q262*H262</f>
        <v>0</v>
      </c>
      <c r="S262" s="141">
        <v>0</v>
      </c>
      <c r="T262" s="142">
        <f>S262*H262</f>
        <v>0</v>
      </c>
      <c r="AR262" s="143" t="s">
        <v>148</v>
      </c>
      <c r="AT262" s="143" t="s">
        <v>143</v>
      </c>
      <c r="AU262" s="143" t="s">
        <v>89</v>
      </c>
      <c r="AY262" s="17" t="s">
        <v>140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7" t="s">
        <v>87</v>
      </c>
      <c r="BK262" s="144">
        <f>ROUND(I262*H262,2)</f>
        <v>0</v>
      </c>
      <c r="BL262" s="17" t="s">
        <v>148</v>
      </c>
      <c r="BM262" s="143" t="s">
        <v>268</v>
      </c>
    </row>
    <row r="263" spans="2:65" s="1" customFormat="1" ht="18">
      <c r="B263" s="32"/>
      <c r="D263" s="145" t="s">
        <v>149</v>
      </c>
      <c r="F263" s="146" t="s">
        <v>514</v>
      </c>
      <c r="I263" s="147"/>
      <c r="L263" s="32"/>
      <c r="M263" s="148"/>
      <c r="T263" s="56"/>
      <c r="AT263" s="17" t="s">
        <v>149</v>
      </c>
      <c r="AU263" s="17" t="s">
        <v>89</v>
      </c>
    </row>
    <row r="264" spans="2:65" s="12" customFormat="1" ht="10">
      <c r="B264" s="149"/>
      <c r="D264" s="145" t="s">
        <v>150</v>
      </c>
      <c r="E264" s="150" t="s">
        <v>1</v>
      </c>
      <c r="F264" s="151" t="s">
        <v>515</v>
      </c>
      <c r="H264" s="150" t="s">
        <v>1</v>
      </c>
      <c r="I264" s="152"/>
      <c r="L264" s="149"/>
      <c r="M264" s="153"/>
      <c r="T264" s="154"/>
      <c r="AT264" s="150" t="s">
        <v>150</v>
      </c>
      <c r="AU264" s="150" t="s">
        <v>89</v>
      </c>
      <c r="AV264" s="12" t="s">
        <v>87</v>
      </c>
      <c r="AW264" s="12" t="s">
        <v>38</v>
      </c>
      <c r="AX264" s="12" t="s">
        <v>12</v>
      </c>
      <c r="AY264" s="150" t="s">
        <v>140</v>
      </c>
    </row>
    <row r="265" spans="2:65" s="13" customFormat="1" ht="10">
      <c r="B265" s="155"/>
      <c r="D265" s="145" t="s">
        <v>150</v>
      </c>
      <c r="E265" s="156" t="s">
        <v>1</v>
      </c>
      <c r="F265" s="157" t="s">
        <v>516</v>
      </c>
      <c r="H265" s="158">
        <v>2.7</v>
      </c>
      <c r="I265" s="159"/>
      <c r="L265" s="155"/>
      <c r="M265" s="160"/>
      <c r="T265" s="161"/>
      <c r="AT265" s="156" t="s">
        <v>150</v>
      </c>
      <c r="AU265" s="156" t="s">
        <v>89</v>
      </c>
      <c r="AV265" s="13" t="s">
        <v>89</v>
      </c>
      <c r="AW265" s="13" t="s">
        <v>38</v>
      </c>
      <c r="AX265" s="13" t="s">
        <v>12</v>
      </c>
      <c r="AY265" s="156" t="s">
        <v>140</v>
      </c>
    </row>
    <row r="266" spans="2:65" s="13" customFormat="1" ht="10">
      <c r="B266" s="155"/>
      <c r="D266" s="145" t="s">
        <v>150</v>
      </c>
      <c r="E266" s="156" t="s">
        <v>1</v>
      </c>
      <c r="F266" s="157" t="s">
        <v>517</v>
      </c>
      <c r="H266" s="158">
        <v>1.5</v>
      </c>
      <c r="I266" s="159"/>
      <c r="L266" s="155"/>
      <c r="M266" s="160"/>
      <c r="T266" s="161"/>
      <c r="AT266" s="156" t="s">
        <v>150</v>
      </c>
      <c r="AU266" s="156" t="s">
        <v>89</v>
      </c>
      <c r="AV266" s="13" t="s">
        <v>89</v>
      </c>
      <c r="AW266" s="13" t="s">
        <v>38</v>
      </c>
      <c r="AX266" s="13" t="s">
        <v>12</v>
      </c>
      <c r="AY266" s="156" t="s">
        <v>140</v>
      </c>
    </row>
    <row r="267" spans="2:65" s="13" customFormat="1" ht="10">
      <c r="B267" s="155"/>
      <c r="D267" s="145" t="s">
        <v>150</v>
      </c>
      <c r="E267" s="156" t="s">
        <v>1</v>
      </c>
      <c r="F267" s="157" t="s">
        <v>518</v>
      </c>
      <c r="H267" s="158">
        <v>2.1749999999999998</v>
      </c>
      <c r="I267" s="159"/>
      <c r="L267" s="155"/>
      <c r="M267" s="160"/>
      <c r="T267" s="161"/>
      <c r="AT267" s="156" t="s">
        <v>150</v>
      </c>
      <c r="AU267" s="156" t="s">
        <v>89</v>
      </c>
      <c r="AV267" s="13" t="s">
        <v>89</v>
      </c>
      <c r="AW267" s="13" t="s">
        <v>38</v>
      </c>
      <c r="AX267" s="13" t="s">
        <v>12</v>
      </c>
      <c r="AY267" s="156" t="s">
        <v>140</v>
      </c>
    </row>
    <row r="268" spans="2:65" s="14" customFormat="1" ht="10">
      <c r="B268" s="162"/>
      <c r="D268" s="145" t="s">
        <v>150</v>
      </c>
      <c r="E268" s="163" t="s">
        <v>1</v>
      </c>
      <c r="F268" s="164" t="s">
        <v>157</v>
      </c>
      <c r="H268" s="165">
        <v>6.375</v>
      </c>
      <c r="I268" s="166"/>
      <c r="L268" s="162"/>
      <c r="M268" s="167"/>
      <c r="T268" s="168"/>
      <c r="AT268" s="163" t="s">
        <v>150</v>
      </c>
      <c r="AU268" s="163" t="s">
        <v>89</v>
      </c>
      <c r="AV268" s="14" t="s">
        <v>148</v>
      </c>
      <c r="AW268" s="14" t="s">
        <v>38</v>
      </c>
      <c r="AX268" s="14" t="s">
        <v>87</v>
      </c>
      <c r="AY268" s="163" t="s">
        <v>140</v>
      </c>
    </row>
    <row r="269" spans="2:65" s="11" customFormat="1" ht="22.75" customHeight="1">
      <c r="B269" s="120"/>
      <c r="D269" s="121" t="s">
        <v>79</v>
      </c>
      <c r="E269" s="130" t="s">
        <v>141</v>
      </c>
      <c r="F269" s="130" t="s">
        <v>142</v>
      </c>
      <c r="I269" s="123"/>
      <c r="J269" s="131">
        <f>BK269</f>
        <v>0</v>
      </c>
      <c r="L269" s="120"/>
      <c r="M269" s="125"/>
      <c r="P269" s="126">
        <f>SUM(P270:P547)</f>
        <v>0</v>
      </c>
      <c r="R269" s="126">
        <f>SUM(R270:R547)</f>
        <v>0</v>
      </c>
      <c r="T269" s="127">
        <f>SUM(T270:T547)</f>
        <v>0</v>
      </c>
      <c r="AR269" s="121" t="s">
        <v>87</v>
      </c>
      <c r="AT269" s="128" t="s">
        <v>79</v>
      </c>
      <c r="AU269" s="128" t="s">
        <v>87</v>
      </c>
      <c r="AY269" s="121" t="s">
        <v>140</v>
      </c>
      <c r="BK269" s="129">
        <f>SUM(BK270:BK547)</f>
        <v>0</v>
      </c>
    </row>
    <row r="270" spans="2:65" s="1" customFormat="1" ht="24.15" customHeight="1">
      <c r="B270" s="32"/>
      <c r="C270" s="132" t="s">
        <v>271</v>
      </c>
      <c r="D270" s="132" t="s">
        <v>143</v>
      </c>
      <c r="E270" s="133" t="s">
        <v>519</v>
      </c>
      <c r="F270" s="134" t="s">
        <v>520</v>
      </c>
      <c r="G270" s="135" t="s">
        <v>146</v>
      </c>
      <c r="H270" s="136">
        <v>7.85</v>
      </c>
      <c r="I270" s="137"/>
      <c r="J270" s="138">
        <f>ROUND(I270*H270,2)</f>
        <v>0</v>
      </c>
      <c r="K270" s="134" t="s">
        <v>147</v>
      </c>
      <c r="L270" s="32"/>
      <c r="M270" s="139" t="s">
        <v>1</v>
      </c>
      <c r="N270" s="140" t="s">
        <v>45</v>
      </c>
      <c r="P270" s="141">
        <f>O270*H270</f>
        <v>0</v>
      </c>
      <c r="Q270" s="141">
        <v>0</v>
      </c>
      <c r="R270" s="141">
        <f>Q270*H270</f>
        <v>0</v>
      </c>
      <c r="S270" s="141">
        <v>0</v>
      </c>
      <c r="T270" s="142">
        <f>S270*H270</f>
        <v>0</v>
      </c>
      <c r="AR270" s="143" t="s">
        <v>148</v>
      </c>
      <c r="AT270" s="143" t="s">
        <v>143</v>
      </c>
      <c r="AU270" s="143" t="s">
        <v>89</v>
      </c>
      <c r="AY270" s="17" t="s">
        <v>140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7" t="s">
        <v>87</v>
      </c>
      <c r="BK270" s="144">
        <f>ROUND(I270*H270,2)</f>
        <v>0</v>
      </c>
      <c r="BL270" s="17" t="s">
        <v>148</v>
      </c>
      <c r="BM270" s="143" t="s">
        <v>274</v>
      </c>
    </row>
    <row r="271" spans="2:65" s="1" customFormat="1" ht="18">
      <c r="B271" s="32"/>
      <c r="D271" s="145" t="s">
        <v>149</v>
      </c>
      <c r="F271" s="146" t="s">
        <v>520</v>
      </c>
      <c r="I271" s="147"/>
      <c r="L271" s="32"/>
      <c r="M271" s="148"/>
      <c r="T271" s="56"/>
      <c r="AT271" s="17" t="s">
        <v>149</v>
      </c>
      <c r="AU271" s="17" t="s">
        <v>89</v>
      </c>
    </row>
    <row r="272" spans="2:65" s="12" customFormat="1" ht="10">
      <c r="B272" s="149"/>
      <c r="D272" s="145" t="s">
        <v>150</v>
      </c>
      <c r="E272" s="150" t="s">
        <v>1</v>
      </c>
      <c r="F272" s="151" t="s">
        <v>521</v>
      </c>
      <c r="H272" s="150" t="s">
        <v>1</v>
      </c>
      <c r="I272" s="152"/>
      <c r="L272" s="149"/>
      <c r="M272" s="153"/>
      <c r="T272" s="154"/>
      <c r="AT272" s="150" t="s">
        <v>150</v>
      </c>
      <c r="AU272" s="150" t="s">
        <v>89</v>
      </c>
      <c r="AV272" s="12" t="s">
        <v>87</v>
      </c>
      <c r="AW272" s="12" t="s">
        <v>38</v>
      </c>
      <c r="AX272" s="12" t="s">
        <v>12</v>
      </c>
      <c r="AY272" s="150" t="s">
        <v>140</v>
      </c>
    </row>
    <row r="273" spans="2:65" s="13" customFormat="1" ht="10">
      <c r="B273" s="155"/>
      <c r="D273" s="145" t="s">
        <v>150</v>
      </c>
      <c r="E273" s="156" t="s">
        <v>1</v>
      </c>
      <c r="F273" s="157" t="s">
        <v>522</v>
      </c>
      <c r="H273" s="158">
        <v>7.85</v>
      </c>
      <c r="I273" s="159"/>
      <c r="L273" s="155"/>
      <c r="M273" s="160"/>
      <c r="T273" s="161"/>
      <c r="AT273" s="156" t="s">
        <v>150</v>
      </c>
      <c r="AU273" s="156" t="s">
        <v>89</v>
      </c>
      <c r="AV273" s="13" t="s">
        <v>89</v>
      </c>
      <c r="AW273" s="13" t="s">
        <v>38</v>
      </c>
      <c r="AX273" s="13" t="s">
        <v>12</v>
      </c>
      <c r="AY273" s="156" t="s">
        <v>140</v>
      </c>
    </row>
    <row r="274" spans="2:65" s="14" customFormat="1" ht="10">
      <c r="B274" s="162"/>
      <c r="D274" s="145" t="s">
        <v>150</v>
      </c>
      <c r="E274" s="163" t="s">
        <v>1</v>
      </c>
      <c r="F274" s="164" t="s">
        <v>157</v>
      </c>
      <c r="H274" s="165">
        <v>7.85</v>
      </c>
      <c r="I274" s="166"/>
      <c r="L274" s="162"/>
      <c r="M274" s="167"/>
      <c r="T274" s="168"/>
      <c r="AT274" s="163" t="s">
        <v>150</v>
      </c>
      <c r="AU274" s="163" t="s">
        <v>89</v>
      </c>
      <c r="AV274" s="14" t="s">
        <v>148</v>
      </c>
      <c r="AW274" s="14" t="s">
        <v>38</v>
      </c>
      <c r="AX274" s="14" t="s">
        <v>87</v>
      </c>
      <c r="AY274" s="163" t="s">
        <v>140</v>
      </c>
    </row>
    <row r="275" spans="2:65" s="1" customFormat="1" ht="44.25" customHeight="1">
      <c r="B275" s="32"/>
      <c r="C275" s="132" t="s">
        <v>225</v>
      </c>
      <c r="D275" s="132" t="s">
        <v>143</v>
      </c>
      <c r="E275" s="133" t="s">
        <v>523</v>
      </c>
      <c r="F275" s="134" t="s">
        <v>524</v>
      </c>
      <c r="G275" s="135" t="s">
        <v>146</v>
      </c>
      <c r="H275" s="136">
        <v>7.85</v>
      </c>
      <c r="I275" s="137"/>
      <c r="J275" s="138">
        <f>ROUND(I275*H275,2)</f>
        <v>0</v>
      </c>
      <c r="K275" s="134" t="s">
        <v>147</v>
      </c>
      <c r="L275" s="32"/>
      <c r="M275" s="139" t="s">
        <v>1</v>
      </c>
      <c r="N275" s="140" t="s">
        <v>45</v>
      </c>
      <c r="P275" s="141">
        <f>O275*H275</f>
        <v>0</v>
      </c>
      <c r="Q275" s="141">
        <v>0</v>
      </c>
      <c r="R275" s="141">
        <f>Q275*H275</f>
        <v>0</v>
      </c>
      <c r="S275" s="141">
        <v>0</v>
      </c>
      <c r="T275" s="142">
        <f>S275*H275</f>
        <v>0</v>
      </c>
      <c r="AR275" s="143" t="s">
        <v>148</v>
      </c>
      <c r="AT275" s="143" t="s">
        <v>143</v>
      </c>
      <c r="AU275" s="143" t="s">
        <v>89</v>
      </c>
      <c r="AY275" s="17" t="s">
        <v>140</v>
      </c>
      <c r="BE275" s="144">
        <f>IF(N275="základní",J275,0)</f>
        <v>0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7" t="s">
        <v>87</v>
      </c>
      <c r="BK275" s="144">
        <f>ROUND(I275*H275,2)</f>
        <v>0</v>
      </c>
      <c r="BL275" s="17" t="s">
        <v>148</v>
      </c>
      <c r="BM275" s="143" t="s">
        <v>278</v>
      </c>
    </row>
    <row r="276" spans="2:65" s="1" customFormat="1" ht="27">
      <c r="B276" s="32"/>
      <c r="D276" s="145" t="s">
        <v>149</v>
      </c>
      <c r="F276" s="146" t="s">
        <v>524</v>
      </c>
      <c r="I276" s="147"/>
      <c r="L276" s="32"/>
      <c r="M276" s="148"/>
      <c r="T276" s="56"/>
      <c r="AT276" s="17" t="s">
        <v>149</v>
      </c>
      <c r="AU276" s="17" t="s">
        <v>89</v>
      </c>
    </row>
    <row r="277" spans="2:65" s="12" customFormat="1" ht="10">
      <c r="B277" s="149"/>
      <c r="D277" s="145" t="s">
        <v>150</v>
      </c>
      <c r="E277" s="150" t="s">
        <v>1</v>
      </c>
      <c r="F277" s="151" t="s">
        <v>521</v>
      </c>
      <c r="H277" s="150" t="s">
        <v>1</v>
      </c>
      <c r="I277" s="152"/>
      <c r="L277" s="149"/>
      <c r="M277" s="153"/>
      <c r="T277" s="154"/>
      <c r="AT277" s="150" t="s">
        <v>150</v>
      </c>
      <c r="AU277" s="150" t="s">
        <v>89</v>
      </c>
      <c r="AV277" s="12" t="s">
        <v>87</v>
      </c>
      <c r="AW277" s="12" t="s">
        <v>38</v>
      </c>
      <c r="AX277" s="12" t="s">
        <v>12</v>
      </c>
      <c r="AY277" s="150" t="s">
        <v>140</v>
      </c>
    </row>
    <row r="278" spans="2:65" s="13" customFormat="1" ht="10">
      <c r="B278" s="155"/>
      <c r="D278" s="145" t="s">
        <v>150</v>
      </c>
      <c r="E278" s="156" t="s">
        <v>1</v>
      </c>
      <c r="F278" s="157" t="s">
        <v>522</v>
      </c>
      <c r="H278" s="158">
        <v>7.85</v>
      </c>
      <c r="I278" s="159"/>
      <c r="L278" s="155"/>
      <c r="M278" s="160"/>
      <c r="T278" s="161"/>
      <c r="AT278" s="156" t="s">
        <v>150</v>
      </c>
      <c r="AU278" s="156" t="s">
        <v>89</v>
      </c>
      <c r="AV278" s="13" t="s">
        <v>89</v>
      </c>
      <c r="AW278" s="13" t="s">
        <v>38</v>
      </c>
      <c r="AX278" s="13" t="s">
        <v>12</v>
      </c>
      <c r="AY278" s="156" t="s">
        <v>140</v>
      </c>
    </row>
    <row r="279" spans="2:65" s="14" customFormat="1" ht="10">
      <c r="B279" s="162"/>
      <c r="D279" s="145" t="s">
        <v>150</v>
      </c>
      <c r="E279" s="163" t="s">
        <v>1</v>
      </c>
      <c r="F279" s="164" t="s">
        <v>157</v>
      </c>
      <c r="H279" s="165">
        <v>7.85</v>
      </c>
      <c r="I279" s="166"/>
      <c r="L279" s="162"/>
      <c r="M279" s="167"/>
      <c r="T279" s="168"/>
      <c r="AT279" s="163" t="s">
        <v>150</v>
      </c>
      <c r="AU279" s="163" t="s">
        <v>89</v>
      </c>
      <c r="AV279" s="14" t="s">
        <v>148</v>
      </c>
      <c r="AW279" s="14" t="s">
        <v>38</v>
      </c>
      <c r="AX279" s="14" t="s">
        <v>87</v>
      </c>
      <c r="AY279" s="163" t="s">
        <v>140</v>
      </c>
    </row>
    <row r="280" spans="2:65" s="1" customFormat="1" ht="24.15" customHeight="1">
      <c r="B280" s="32"/>
      <c r="C280" s="132" t="s">
        <v>7</v>
      </c>
      <c r="D280" s="132" t="s">
        <v>143</v>
      </c>
      <c r="E280" s="133" t="s">
        <v>525</v>
      </c>
      <c r="F280" s="134" t="s">
        <v>526</v>
      </c>
      <c r="G280" s="135" t="s">
        <v>146</v>
      </c>
      <c r="H280" s="136">
        <v>7.85</v>
      </c>
      <c r="I280" s="137"/>
      <c r="J280" s="138">
        <f>ROUND(I280*H280,2)</f>
        <v>0</v>
      </c>
      <c r="K280" s="134" t="s">
        <v>147</v>
      </c>
      <c r="L280" s="32"/>
      <c r="M280" s="139" t="s">
        <v>1</v>
      </c>
      <c r="N280" s="140" t="s">
        <v>45</v>
      </c>
      <c r="P280" s="141">
        <f>O280*H280</f>
        <v>0</v>
      </c>
      <c r="Q280" s="141">
        <v>0</v>
      </c>
      <c r="R280" s="141">
        <f>Q280*H280</f>
        <v>0</v>
      </c>
      <c r="S280" s="141">
        <v>0</v>
      </c>
      <c r="T280" s="142">
        <f>S280*H280</f>
        <v>0</v>
      </c>
      <c r="AR280" s="143" t="s">
        <v>148</v>
      </c>
      <c r="AT280" s="143" t="s">
        <v>143</v>
      </c>
      <c r="AU280" s="143" t="s">
        <v>89</v>
      </c>
      <c r="AY280" s="17" t="s">
        <v>140</v>
      </c>
      <c r="BE280" s="144">
        <f>IF(N280="základní",J280,0)</f>
        <v>0</v>
      </c>
      <c r="BF280" s="144">
        <f>IF(N280="snížená",J280,0)</f>
        <v>0</v>
      </c>
      <c r="BG280" s="144">
        <f>IF(N280="zákl. přenesená",J280,0)</f>
        <v>0</v>
      </c>
      <c r="BH280" s="144">
        <f>IF(N280="sníž. přenesená",J280,0)</f>
        <v>0</v>
      </c>
      <c r="BI280" s="144">
        <f>IF(N280="nulová",J280,0)</f>
        <v>0</v>
      </c>
      <c r="BJ280" s="17" t="s">
        <v>87</v>
      </c>
      <c r="BK280" s="144">
        <f>ROUND(I280*H280,2)</f>
        <v>0</v>
      </c>
      <c r="BL280" s="17" t="s">
        <v>148</v>
      </c>
      <c r="BM280" s="143" t="s">
        <v>282</v>
      </c>
    </row>
    <row r="281" spans="2:65" s="1" customFormat="1" ht="18">
      <c r="B281" s="32"/>
      <c r="D281" s="145" t="s">
        <v>149</v>
      </c>
      <c r="F281" s="146" t="s">
        <v>526</v>
      </c>
      <c r="I281" s="147"/>
      <c r="L281" s="32"/>
      <c r="M281" s="148"/>
      <c r="T281" s="56"/>
      <c r="AT281" s="17" t="s">
        <v>149</v>
      </c>
      <c r="AU281" s="17" t="s">
        <v>89</v>
      </c>
    </row>
    <row r="282" spans="2:65" s="12" customFormat="1" ht="10">
      <c r="B282" s="149"/>
      <c r="D282" s="145" t="s">
        <v>150</v>
      </c>
      <c r="E282" s="150" t="s">
        <v>1</v>
      </c>
      <c r="F282" s="151" t="s">
        <v>521</v>
      </c>
      <c r="H282" s="150" t="s">
        <v>1</v>
      </c>
      <c r="I282" s="152"/>
      <c r="L282" s="149"/>
      <c r="M282" s="153"/>
      <c r="T282" s="154"/>
      <c r="AT282" s="150" t="s">
        <v>150</v>
      </c>
      <c r="AU282" s="150" t="s">
        <v>89</v>
      </c>
      <c r="AV282" s="12" t="s">
        <v>87</v>
      </c>
      <c r="AW282" s="12" t="s">
        <v>38</v>
      </c>
      <c r="AX282" s="12" t="s">
        <v>12</v>
      </c>
      <c r="AY282" s="150" t="s">
        <v>140</v>
      </c>
    </row>
    <row r="283" spans="2:65" s="13" customFormat="1" ht="10">
      <c r="B283" s="155"/>
      <c r="D283" s="145" t="s">
        <v>150</v>
      </c>
      <c r="E283" s="156" t="s">
        <v>1</v>
      </c>
      <c r="F283" s="157" t="s">
        <v>522</v>
      </c>
      <c r="H283" s="158">
        <v>7.85</v>
      </c>
      <c r="I283" s="159"/>
      <c r="L283" s="155"/>
      <c r="M283" s="160"/>
      <c r="T283" s="161"/>
      <c r="AT283" s="156" t="s">
        <v>150</v>
      </c>
      <c r="AU283" s="156" t="s">
        <v>89</v>
      </c>
      <c r="AV283" s="13" t="s">
        <v>89</v>
      </c>
      <c r="AW283" s="13" t="s">
        <v>38</v>
      </c>
      <c r="AX283" s="13" t="s">
        <v>12</v>
      </c>
      <c r="AY283" s="156" t="s">
        <v>140</v>
      </c>
    </row>
    <row r="284" spans="2:65" s="14" customFormat="1" ht="10">
      <c r="B284" s="162"/>
      <c r="D284" s="145" t="s">
        <v>150</v>
      </c>
      <c r="E284" s="163" t="s">
        <v>1</v>
      </c>
      <c r="F284" s="164" t="s">
        <v>157</v>
      </c>
      <c r="H284" s="165">
        <v>7.85</v>
      </c>
      <c r="I284" s="166"/>
      <c r="L284" s="162"/>
      <c r="M284" s="167"/>
      <c r="T284" s="168"/>
      <c r="AT284" s="163" t="s">
        <v>150</v>
      </c>
      <c r="AU284" s="163" t="s">
        <v>89</v>
      </c>
      <c r="AV284" s="14" t="s">
        <v>148</v>
      </c>
      <c r="AW284" s="14" t="s">
        <v>38</v>
      </c>
      <c r="AX284" s="14" t="s">
        <v>87</v>
      </c>
      <c r="AY284" s="163" t="s">
        <v>140</v>
      </c>
    </row>
    <row r="285" spans="2:65" s="1" customFormat="1" ht="44.25" customHeight="1">
      <c r="B285" s="32"/>
      <c r="C285" s="132" t="s">
        <v>232</v>
      </c>
      <c r="D285" s="132" t="s">
        <v>143</v>
      </c>
      <c r="E285" s="133" t="s">
        <v>527</v>
      </c>
      <c r="F285" s="134" t="s">
        <v>528</v>
      </c>
      <c r="G285" s="135" t="s">
        <v>146</v>
      </c>
      <c r="H285" s="136">
        <v>31.4</v>
      </c>
      <c r="I285" s="137"/>
      <c r="J285" s="138">
        <f>ROUND(I285*H285,2)</f>
        <v>0</v>
      </c>
      <c r="K285" s="134" t="s">
        <v>147</v>
      </c>
      <c r="L285" s="32"/>
      <c r="M285" s="139" t="s">
        <v>1</v>
      </c>
      <c r="N285" s="140" t="s">
        <v>45</v>
      </c>
      <c r="P285" s="141">
        <f>O285*H285</f>
        <v>0</v>
      </c>
      <c r="Q285" s="141">
        <v>0</v>
      </c>
      <c r="R285" s="141">
        <f>Q285*H285</f>
        <v>0</v>
      </c>
      <c r="S285" s="141">
        <v>0</v>
      </c>
      <c r="T285" s="142">
        <f>S285*H285</f>
        <v>0</v>
      </c>
      <c r="AR285" s="143" t="s">
        <v>148</v>
      </c>
      <c r="AT285" s="143" t="s">
        <v>143</v>
      </c>
      <c r="AU285" s="143" t="s">
        <v>89</v>
      </c>
      <c r="AY285" s="17" t="s">
        <v>140</v>
      </c>
      <c r="BE285" s="144">
        <f>IF(N285="základní",J285,0)</f>
        <v>0</v>
      </c>
      <c r="BF285" s="144">
        <f>IF(N285="snížená",J285,0)</f>
        <v>0</v>
      </c>
      <c r="BG285" s="144">
        <f>IF(N285="zákl. přenesená",J285,0)</f>
        <v>0</v>
      </c>
      <c r="BH285" s="144">
        <f>IF(N285="sníž. přenesená",J285,0)</f>
        <v>0</v>
      </c>
      <c r="BI285" s="144">
        <f>IF(N285="nulová",J285,0)</f>
        <v>0</v>
      </c>
      <c r="BJ285" s="17" t="s">
        <v>87</v>
      </c>
      <c r="BK285" s="144">
        <f>ROUND(I285*H285,2)</f>
        <v>0</v>
      </c>
      <c r="BL285" s="17" t="s">
        <v>148</v>
      </c>
      <c r="BM285" s="143" t="s">
        <v>288</v>
      </c>
    </row>
    <row r="286" spans="2:65" s="1" customFormat="1" ht="27">
      <c r="B286" s="32"/>
      <c r="D286" s="145" t="s">
        <v>149</v>
      </c>
      <c r="F286" s="146" t="s">
        <v>528</v>
      </c>
      <c r="I286" s="147"/>
      <c r="L286" s="32"/>
      <c r="M286" s="148"/>
      <c r="T286" s="56"/>
      <c r="AT286" s="17" t="s">
        <v>149</v>
      </c>
      <c r="AU286" s="17" t="s">
        <v>89</v>
      </c>
    </row>
    <row r="287" spans="2:65" s="13" customFormat="1" ht="10">
      <c r="B287" s="155"/>
      <c r="D287" s="145" t="s">
        <v>150</v>
      </c>
      <c r="E287" s="156" t="s">
        <v>1</v>
      </c>
      <c r="F287" s="157" t="s">
        <v>529</v>
      </c>
      <c r="H287" s="158">
        <v>31.4</v>
      </c>
      <c r="I287" s="159"/>
      <c r="L287" s="155"/>
      <c r="M287" s="160"/>
      <c r="T287" s="161"/>
      <c r="AT287" s="156" t="s">
        <v>150</v>
      </c>
      <c r="AU287" s="156" t="s">
        <v>89</v>
      </c>
      <c r="AV287" s="13" t="s">
        <v>89</v>
      </c>
      <c r="AW287" s="13" t="s">
        <v>38</v>
      </c>
      <c r="AX287" s="13" t="s">
        <v>12</v>
      </c>
      <c r="AY287" s="156" t="s">
        <v>140</v>
      </c>
    </row>
    <row r="288" spans="2:65" s="14" customFormat="1" ht="10">
      <c r="B288" s="162"/>
      <c r="D288" s="145" t="s">
        <v>150</v>
      </c>
      <c r="E288" s="163" t="s">
        <v>1</v>
      </c>
      <c r="F288" s="164" t="s">
        <v>157</v>
      </c>
      <c r="H288" s="165">
        <v>31.4</v>
      </c>
      <c r="I288" s="166"/>
      <c r="L288" s="162"/>
      <c r="M288" s="167"/>
      <c r="T288" s="168"/>
      <c r="AT288" s="163" t="s">
        <v>150</v>
      </c>
      <c r="AU288" s="163" t="s">
        <v>89</v>
      </c>
      <c r="AV288" s="14" t="s">
        <v>148</v>
      </c>
      <c r="AW288" s="14" t="s">
        <v>38</v>
      </c>
      <c r="AX288" s="14" t="s">
        <v>87</v>
      </c>
      <c r="AY288" s="163" t="s">
        <v>140</v>
      </c>
    </row>
    <row r="289" spans="2:65" s="1" customFormat="1" ht="24.15" customHeight="1">
      <c r="B289" s="32"/>
      <c r="C289" s="132" t="s">
        <v>291</v>
      </c>
      <c r="D289" s="132" t="s">
        <v>143</v>
      </c>
      <c r="E289" s="133" t="s">
        <v>530</v>
      </c>
      <c r="F289" s="134" t="s">
        <v>531</v>
      </c>
      <c r="G289" s="135" t="s">
        <v>146</v>
      </c>
      <c r="H289" s="136">
        <v>789.07129999999995</v>
      </c>
      <c r="I289" s="137"/>
      <c r="J289" s="138">
        <f>ROUND(I289*H289,2)</f>
        <v>0</v>
      </c>
      <c r="K289" s="134" t="s">
        <v>147</v>
      </c>
      <c r="L289" s="32"/>
      <c r="M289" s="139" t="s">
        <v>1</v>
      </c>
      <c r="N289" s="140" t="s">
        <v>45</v>
      </c>
      <c r="P289" s="141">
        <f>O289*H289</f>
        <v>0</v>
      </c>
      <c r="Q289" s="141">
        <v>0</v>
      </c>
      <c r="R289" s="141">
        <f>Q289*H289</f>
        <v>0</v>
      </c>
      <c r="S289" s="141">
        <v>0</v>
      </c>
      <c r="T289" s="142">
        <f>S289*H289</f>
        <v>0</v>
      </c>
      <c r="AR289" s="143" t="s">
        <v>148</v>
      </c>
      <c r="AT289" s="143" t="s">
        <v>143</v>
      </c>
      <c r="AU289" s="143" t="s">
        <v>89</v>
      </c>
      <c r="AY289" s="17" t="s">
        <v>140</v>
      </c>
      <c r="BE289" s="144">
        <f>IF(N289="základní",J289,0)</f>
        <v>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7" t="s">
        <v>87</v>
      </c>
      <c r="BK289" s="144">
        <f>ROUND(I289*H289,2)</f>
        <v>0</v>
      </c>
      <c r="BL289" s="17" t="s">
        <v>148</v>
      </c>
      <c r="BM289" s="143" t="s">
        <v>295</v>
      </c>
    </row>
    <row r="290" spans="2:65" s="1" customFormat="1" ht="18">
      <c r="B290" s="32"/>
      <c r="D290" s="145" t="s">
        <v>149</v>
      </c>
      <c r="F290" s="146" t="s">
        <v>531</v>
      </c>
      <c r="I290" s="147"/>
      <c r="L290" s="32"/>
      <c r="M290" s="148"/>
      <c r="T290" s="56"/>
      <c r="AT290" s="17" t="s">
        <v>149</v>
      </c>
      <c r="AU290" s="17" t="s">
        <v>89</v>
      </c>
    </row>
    <row r="291" spans="2:65" s="12" customFormat="1" ht="10">
      <c r="B291" s="149"/>
      <c r="D291" s="145" t="s">
        <v>150</v>
      </c>
      <c r="E291" s="150" t="s">
        <v>1</v>
      </c>
      <c r="F291" s="151" t="s">
        <v>532</v>
      </c>
      <c r="H291" s="150" t="s">
        <v>1</v>
      </c>
      <c r="I291" s="152"/>
      <c r="L291" s="149"/>
      <c r="M291" s="153"/>
      <c r="T291" s="154"/>
      <c r="AT291" s="150" t="s">
        <v>150</v>
      </c>
      <c r="AU291" s="150" t="s">
        <v>89</v>
      </c>
      <c r="AV291" s="12" t="s">
        <v>87</v>
      </c>
      <c r="AW291" s="12" t="s">
        <v>38</v>
      </c>
      <c r="AX291" s="12" t="s">
        <v>12</v>
      </c>
      <c r="AY291" s="150" t="s">
        <v>140</v>
      </c>
    </row>
    <row r="292" spans="2:65" s="12" customFormat="1" ht="10">
      <c r="B292" s="149"/>
      <c r="D292" s="145" t="s">
        <v>150</v>
      </c>
      <c r="E292" s="150" t="s">
        <v>1</v>
      </c>
      <c r="F292" s="151" t="s">
        <v>533</v>
      </c>
      <c r="H292" s="150" t="s">
        <v>1</v>
      </c>
      <c r="I292" s="152"/>
      <c r="L292" s="149"/>
      <c r="M292" s="153"/>
      <c r="T292" s="154"/>
      <c r="AT292" s="150" t="s">
        <v>150</v>
      </c>
      <c r="AU292" s="150" t="s">
        <v>89</v>
      </c>
      <c r="AV292" s="12" t="s">
        <v>87</v>
      </c>
      <c r="AW292" s="12" t="s">
        <v>38</v>
      </c>
      <c r="AX292" s="12" t="s">
        <v>12</v>
      </c>
      <c r="AY292" s="150" t="s">
        <v>140</v>
      </c>
    </row>
    <row r="293" spans="2:65" s="13" customFormat="1" ht="10">
      <c r="B293" s="155"/>
      <c r="D293" s="145" t="s">
        <v>150</v>
      </c>
      <c r="E293" s="156" t="s">
        <v>1</v>
      </c>
      <c r="F293" s="157" t="s">
        <v>534</v>
      </c>
      <c r="H293" s="158">
        <v>11.55</v>
      </c>
      <c r="I293" s="159"/>
      <c r="L293" s="155"/>
      <c r="M293" s="160"/>
      <c r="T293" s="161"/>
      <c r="AT293" s="156" t="s">
        <v>150</v>
      </c>
      <c r="AU293" s="156" t="s">
        <v>89</v>
      </c>
      <c r="AV293" s="13" t="s">
        <v>89</v>
      </c>
      <c r="AW293" s="13" t="s">
        <v>38</v>
      </c>
      <c r="AX293" s="13" t="s">
        <v>12</v>
      </c>
      <c r="AY293" s="156" t="s">
        <v>140</v>
      </c>
    </row>
    <row r="294" spans="2:65" s="13" customFormat="1" ht="10">
      <c r="B294" s="155"/>
      <c r="D294" s="145" t="s">
        <v>150</v>
      </c>
      <c r="E294" s="156" t="s">
        <v>1</v>
      </c>
      <c r="F294" s="157" t="s">
        <v>535</v>
      </c>
      <c r="H294" s="158">
        <v>-4.6990000000000007</v>
      </c>
      <c r="I294" s="159"/>
      <c r="L294" s="155"/>
      <c r="M294" s="160"/>
      <c r="T294" s="161"/>
      <c r="AT294" s="156" t="s">
        <v>150</v>
      </c>
      <c r="AU294" s="156" t="s">
        <v>89</v>
      </c>
      <c r="AV294" s="13" t="s">
        <v>89</v>
      </c>
      <c r="AW294" s="13" t="s">
        <v>38</v>
      </c>
      <c r="AX294" s="13" t="s">
        <v>12</v>
      </c>
      <c r="AY294" s="156" t="s">
        <v>140</v>
      </c>
    </row>
    <row r="295" spans="2:65" s="13" customFormat="1" ht="10">
      <c r="B295" s="155"/>
      <c r="D295" s="145" t="s">
        <v>150</v>
      </c>
      <c r="E295" s="156" t="s">
        <v>1</v>
      </c>
      <c r="F295" s="157" t="s">
        <v>536</v>
      </c>
      <c r="H295" s="158">
        <v>4.1579999999999995</v>
      </c>
      <c r="I295" s="159"/>
      <c r="L295" s="155"/>
      <c r="M295" s="160"/>
      <c r="T295" s="161"/>
      <c r="AT295" s="156" t="s">
        <v>150</v>
      </c>
      <c r="AU295" s="156" t="s">
        <v>89</v>
      </c>
      <c r="AV295" s="13" t="s">
        <v>89</v>
      </c>
      <c r="AW295" s="13" t="s">
        <v>38</v>
      </c>
      <c r="AX295" s="13" t="s">
        <v>12</v>
      </c>
      <c r="AY295" s="156" t="s">
        <v>140</v>
      </c>
    </row>
    <row r="296" spans="2:65" s="12" customFormat="1" ht="10">
      <c r="B296" s="149"/>
      <c r="D296" s="145" t="s">
        <v>150</v>
      </c>
      <c r="E296" s="150" t="s">
        <v>1</v>
      </c>
      <c r="F296" s="151" t="s">
        <v>537</v>
      </c>
      <c r="H296" s="150" t="s">
        <v>1</v>
      </c>
      <c r="I296" s="152"/>
      <c r="L296" s="149"/>
      <c r="M296" s="153"/>
      <c r="T296" s="154"/>
      <c r="AT296" s="150" t="s">
        <v>150</v>
      </c>
      <c r="AU296" s="150" t="s">
        <v>89</v>
      </c>
      <c r="AV296" s="12" t="s">
        <v>87</v>
      </c>
      <c r="AW296" s="12" t="s">
        <v>38</v>
      </c>
      <c r="AX296" s="12" t="s">
        <v>12</v>
      </c>
      <c r="AY296" s="150" t="s">
        <v>140</v>
      </c>
    </row>
    <row r="297" spans="2:65" s="13" customFormat="1" ht="10">
      <c r="B297" s="155"/>
      <c r="D297" s="145" t="s">
        <v>150</v>
      </c>
      <c r="E297" s="156" t="s">
        <v>1</v>
      </c>
      <c r="F297" s="157" t="s">
        <v>538</v>
      </c>
      <c r="H297" s="158">
        <v>11.7425</v>
      </c>
      <c r="I297" s="159"/>
      <c r="L297" s="155"/>
      <c r="M297" s="160"/>
      <c r="T297" s="161"/>
      <c r="AT297" s="156" t="s">
        <v>150</v>
      </c>
      <c r="AU297" s="156" t="s">
        <v>89</v>
      </c>
      <c r="AV297" s="13" t="s">
        <v>89</v>
      </c>
      <c r="AW297" s="13" t="s">
        <v>38</v>
      </c>
      <c r="AX297" s="13" t="s">
        <v>12</v>
      </c>
      <c r="AY297" s="156" t="s">
        <v>140</v>
      </c>
    </row>
    <row r="298" spans="2:65" s="13" customFormat="1" ht="10">
      <c r="B298" s="155"/>
      <c r="D298" s="145" t="s">
        <v>150</v>
      </c>
      <c r="E298" s="156" t="s">
        <v>1</v>
      </c>
      <c r="F298" s="157" t="s">
        <v>535</v>
      </c>
      <c r="H298" s="158">
        <v>-4.6990000000000007</v>
      </c>
      <c r="I298" s="159"/>
      <c r="L298" s="155"/>
      <c r="M298" s="160"/>
      <c r="T298" s="161"/>
      <c r="AT298" s="156" t="s">
        <v>150</v>
      </c>
      <c r="AU298" s="156" t="s">
        <v>89</v>
      </c>
      <c r="AV298" s="13" t="s">
        <v>89</v>
      </c>
      <c r="AW298" s="13" t="s">
        <v>38</v>
      </c>
      <c r="AX298" s="13" t="s">
        <v>12</v>
      </c>
      <c r="AY298" s="156" t="s">
        <v>140</v>
      </c>
    </row>
    <row r="299" spans="2:65" s="13" customFormat="1" ht="10">
      <c r="B299" s="155"/>
      <c r="D299" s="145" t="s">
        <v>150</v>
      </c>
      <c r="E299" s="156" t="s">
        <v>1</v>
      </c>
      <c r="F299" s="157" t="s">
        <v>536</v>
      </c>
      <c r="H299" s="158">
        <v>4.1579999999999995</v>
      </c>
      <c r="I299" s="159"/>
      <c r="L299" s="155"/>
      <c r="M299" s="160"/>
      <c r="T299" s="161"/>
      <c r="AT299" s="156" t="s">
        <v>150</v>
      </c>
      <c r="AU299" s="156" t="s">
        <v>89</v>
      </c>
      <c r="AV299" s="13" t="s">
        <v>89</v>
      </c>
      <c r="AW299" s="13" t="s">
        <v>38</v>
      </c>
      <c r="AX299" s="13" t="s">
        <v>12</v>
      </c>
      <c r="AY299" s="156" t="s">
        <v>140</v>
      </c>
    </row>
    <row r="300" spans="2:65" s="12" customFormat="1" ht="10">
      <c r="B300" s="149"/>
      <c r="D300" s="145" t="s">
        <v>150</v>
      </c>
      <c r="E300" s="150" t="s">
        <v>1</v>
      </c>
      <c r="F300" s="151" t="s">
        <v>539</v>
      </c>
      <c r="H300" s="150" t="s">
        <v>1</v>
      </c>
      <c r="I300" s="152"/>
      <c r="L300" s="149"/>
      <c r="M300" s="153"/>
      <c r="T300" s="154"/>
      <c r="AT300" s="150" t="s">
        <v>150</v>
      </c>
      <c r="AU300" s="150" t="s">
        <v>89</v>
      </c>
      <c r="AV300" s="12" t="s">
        <v>87</v>
      </c>
      <c r="AW300" s="12" t="s">
        <v>38</v>
      </c>
      <c r="AX300" s="12" t="s">
        <v>12</v>
      </c>
      <c r="AY300" s="150" t="s">
        <v>140</v>
      </c>
    </row>
    <row r="301" spans="2:65" s="13" customFormat="1" ht="10">
      <c r="B301" s="155"/>
      <c r="D301" s="145" t="s">
        <v>150</v>
      </c>
      <c r="E301" s="156" t="s">
        <v>1</v>
      </c>
      <c r="F301" s="157" t="s">
        <v>540</v>
      </c>
      <c r="H301" s="158">
        <v>29.452499999999997</v>
      </c>
      <c r="I301" s="159"/>
      <c r="L301" s="155"/>
      <c r="M301" s="160"/>
      <c r="T301" s="161"/>
      <c r="AT301" s="156" t="s">
        <v>150</v>
      </c>
      <c r="AU301" s="156" t="s">
        <v>89</v>
      </c>
      <c r="AV301" s="13" t="s">
        <v>89</v>
      </c>
      <c r="AW301" s="13" t="s">
        <v>38</v>
      </c>
      <c r="AX301" s="13" t="s">
        <v>12</v>
      </c>
      <c r="AY301" s="156" t="s">
        <v>140</v>
      </c>
    </row>
    <row r="302" spans="2:65" s="13" customFormat="1" ht="10">
      <c r="B302" s="155"/>
      <c r="D302" s="145" t="s">
        <v>150</v>
      </c>
      <c r="E302" s="156" t="s">
        <v>1</v>
      </c>
      <c r="F302" s="157" t="s">
        <v>541</v>
      </c>
      <c r="H302" s="158">
        <v>-5.319</v>
      </c>
      <c r="I302" s="159"/>
      <c r="L302" s="155"/>
      <c r="M302" s="160"/>
      <c r="T302" s="161"/>
      <c r="AT302" s="156" t="s">
        <v>150</v>
      </c>
      <c r="AU302" s="156" t="s">
        <v>89</v>
      </c>
      <c r="AV302" s="13" t="s">
        <v>89</v>
      </c>
      <c r="AW302" s="13" t="s">
        <v>38</v>
      </c>
      <c r="AX302" s="13" t="s">
        <v>12</v>
      </c>
      <c r="AY302" s="156" t="s">
        <v>140</v>
      </c>
    </row>
    <row r="303" spans="2:65" s="12" customFormat="1" ht="10">
      <c r="B303" s="149"/>
      <c r="D303" s="145" t="s">
        <v>150</v>
      </c>
      <c r="E303" s="150" t="s">
        <v>1</v>
      </c>
      <c r="F303" s="151" t="s">
        <v>542</v>
      </c>
      <c r="H303" s="150" t="s">
        <v>1</v>
      </c>
      <c r="I303" s="152"/>
      <c r="L303" s="149"/>
      <c r="M303" s="153"/>
      <c r="T303" s="154"/>
      <c r="AT303" s="150" t="s">
        <v>150</v>
      </c>
      <c r="AU303" s="150" t="s">
        <v>89</v>
      </c>
      <c r="AV303" s="12" t="s">
        <v>87</v>
      </c>
      <c r="AW303" s="12" t="s">
        <v>38</v>
      </c>
      <c r="AX303" s="12" t="s">
        <v>12</v>
      </c>
      <c r="AY303" s="150" t="s">
        <v>140</v>
      </c>
    </row>
    <row r="304" spans="2:65" s="13" customFormat="1" ht="10">
      <c r="B304" s="155"/>
      <c r="D304" s="145" t="s">
        <v>150</v>
      </c>
      <c r="E304" s="156" t="s">
        <v>1</v>
      </c>
      <c r="F304" s="157" t="s">
        <v>543</v>
      </c>
      <c r="H304" s="158">
        <v>35.970550000000003</v>
      </c>
      <c r="I304" s="159"/>
      <c r="L304" s="155"/>
      <c r="M304" s="160"/>
      <c r="T304" s="161"/>
      <c r="AT304" s="156" t="s">
        <v>150</v>
      </c>
      <c r="AU304" s="156" t="s">
        <v>89</v>
      </c>
      <c r="AV304" s="13" t="s">
        <v>89</v>
      </c>
      <c r="AW304" s="13" t="s">
        <v>38</v>
      </c>
      <c r="AX304" s="13" t="s">
        <v>12</v>
      </c>
      <c r="AY304" s="156" t="s">
        <v>140</v>
      </c>
    </row>
    <row r="305" spans="2:51" s="13" customFormat="1" ht="10">
      <c r="B305" s="155"/>
      <c r="D305" s="145" t="s">
        <v>150</v>
      </c>
      <c r="E305" s="156" t="s">
        <v>1</v>
      </c>
      <c r="F305" s="157" t="s">
        <v>544</v>
      </c>
      <c r="H305" s="158">
        <v>-6.5459999999999994</v>
      </c>
      <c r="I305" s="159"/>
      <c r="L305" s="155"/>
      <c r="M305" s="160"/>
      <c r="T305" s="161"/>
      <c r="AT305" s="156" t="s">
        <v>150</v>
      </c>
      <c r="AU305" s="156" t="s">
        <v>89</v>
      </c>
      <c r="AV305" s="13" t="s">
        <v>89</v>
      </c>
      <c r="AW305" s="13" t="s">
        <v>38</v>
      </c>
      <c r="AX305" s="13" t="s">
        <v>12</v>
      </c>
      <c r="AY305" s="156" t="s">
        <v>140</v>
      </c>
    </row>
    <row r="306" spans="2:51" s="13" customFormat="1" ht="10">
      <c r="B306" s="155"/>
      <c r="D306" s="145" t="s">
        <v>150</v>
      </c>
      <c r="E306" s="156" t="s">
        <v>1</v>
      </c>
      <c r="F306" s="157" t="s">
        <v>545</v>
      </c>
      <c r="H306" s="158">
        <v>0.91</v>
      </c>
      <c r="I306" s="159"/>
      <c r="L306" s="155"/>
      <c r="M306" s="160"/>
      <c r="T306" s="161"/>
      <c r="AT306" s="156" t="s">
        <v>150</v>
      </c>
      <c r="AU306" s="156" t="s">
        <v>89</v>
      </c>
      <c r="AV306" s="13" t="s">
        <v>89</v>
      </c>
      <c r="AW306" s="13" t="s">
        <v>38</v>
      </c>
      <c r="AX306" s="13" t="s">
        <v>12</v>
      </c>
      <c r="AY306" s="156" t="s">
        <v>140</v>
      </c>
    </row>
    <row r="307" spans="2:51" s="12" customFormat="1" ht="10">
      <c r="B307" s="149"/>
      <c r="D307" s="145" t="s">
        <v>150</v>
      </c>
      <c r="E307" s="150" t="s">
        <v>1</v>
      </c>
      <c r="F307" s="151" t="s">
        <v>495</v>
      </c>
      <c r="H307" s="150" t="s">
        <v>1</v>
      </c>
      <c r="I307" s="152"/>
      <c r="L307" s="149"/>
      <c r="M307" s="153"/>
      <c r="T307" s="154"/>
      <c r="AT307" s="150" t="s">
        <v>150</v>
      </c>
      <c r="AU307" s="150" t="s">
        <v>89</v>
      </c>
      <c r="AV307" s="12" t="s">
        <v>87</v>
      </c>
      <c r="AW307" s="12" t="s">
        <v>38</v>
      </c>
      <c r="AX307" s="12" t="s">
        <v>12</v>
      </c>
      <c r="AY307" s="150" t="s">
        <v>140</v>
      </c>
    </row>
    <row r="308" spans="2:51" s="13" customFormat="1" ht="10">
      <c r="B308" s="155"/>
      <c r="D308" s="145" t="s">
        <v>150</v>
      </c>
      <c r="E308" s="156" t="s">
        <v>1</v>
      </c>
      <c r="F308" s="157" t="s">
        <v>546</v>
      </c>
      <c r="H308" s="158">
        <v>49.664999999999999</v>
      </c>
      <c r="I308" s="159"/>
      <c r="L308" s="155"/>
      <c r="M308" s="160"/>
      <c r="T308" s="161"/>
      <c r="AT308" s="156" t="s">
        <v>150</v>
      </c>
      <c r="AU308" s="156" t="s">
        <v>89</v>
      </c>
      <c r="AV308" s="13" t="s">
        <v>89</v>
      </c>
      <c r="AW308" s="13" t="s">
        <v>38</v>
      </c>
      <c r="AX308" s="13" t="s">
        <v>12</v>
      </c>
      <c r="AY308" s="156" t="s">
        <v>140</v>
      </c>
    </row>
    <row r="309" spans="2:51" s="13" customFormat="1" ht="10">
      <c r="B309" s="155"/>
      <c r="D309" s="145" t="s">
        <v>150</v>
      </c>
      <c r="E309" s="156" t="s">
        <v>1</v>
      </c>
      <c r="F309" s="157" t="s">
        <v>547</v>
      </c>
      <c r="H309" s="158">
        <v>-12.3436</v>
      </c>
      <c r="I309" s="159"/>
      <c r="L309" s="155"/>
      <c r="M309" s="160"/>
      <c r="T309" s="161"/>
      <c r="AT309" s="156" t="s">
        <v>150</v>
      </c>
      <c r="AU309" s="156" t="s">
        <v>89</v>
      </c>
      <c r="AV309" s="13" t="s">
        <v>89</v>
      </c>
      <c r="AW309" s="13" t="s">
        <v>38</v>
      </c>
      <c r="AX309" s="13" t="s">
        <v>12</v>
      </c>
      <c r="AY309" s="156" t="s">
        <v>140</v>
      </c>
    </row>
    <row r="310" spans="2:51" s="13" customFormat="1" ht="10">
      <c r="B310" s="155"/>
      <c r="D310" s="145" t="s">
        <v>150</v>
      </c>
      <c r="E310" s="156" t="s">
        <v>1</v>
      </c>
      <c r="F310" s="157" t="s">
        <v>548</v>
      </c>
      <c r="H310" s="158">
        <v>4.734</v>
      </c>
      <c r="I310" s="159"/>
      <c r="L310" s="155"/>
      <c r="M310" s="160"/>
      <c r="T310" s="161"/>
      <c r="AT310" s="156" t="s">
        <v>150</v>
      </c>
      <c r="AU310" s="156" t="s">
        <v>89</v>
      </c>
      <c r="AV310" s="13" t="s">
        <v>89</v>
      </c>
      <c r="AW310" s="13" t="s">
        <v>38</v>
      </c>
      <c r="AX310" s="13" t="s">
        <v>12</v>
      </c>
      <c r="AY310" s="156" t="s">
        <v>140</v>
      </c>
    </row>
    <row r="311" spans="2:51" s="12" customFormat="1" ht="10">
      <c r="B311" s="149"/>
      <c r="D311" s="145" t="s">
        <v>150</v>
      </c>
      <c r="E311" s="150" t="s">
        <v>1</v>
      </c>
      <c r="F311" s="151" t="s">
        <v>549</v>
      </c>
      <c r="H311" s="150" t="s">
        <v>1</v>
      </c>
      <c r="I311" s="152"/>
      <c r="L311" s="149"/>
      <c r="M311" s="153"/>
      <c r="T311" s="154"/>
      <c r="AT311" s="150" t="s">
        <v>150</v>
      </c>
      <c r="AU311" s="150" t="s">
        <v>89</v>
      </c>
      <c r="AV311" s="12" t="s">
        <v>87</v>
      </c>
      <c r="AW311" s="12" t="s">
        <v>38</v>
      </c>
      <c r="AX311" s="12" t="s">
        <v>12</v>
      </c>
      <c r="AY311" s="150" t="s">
        <v>140</v>
      </c>
    </row>
    <row r="312" spans="2:51" s="13" customFormat="1" ht="10">
      <c r="B312" s="155"/>
      <c r="D312" s="145" t="s">
        <v>150</v>
      </c>
      <c r="E312" s="156" t="s">
        <v>1</v>
      </c>
      <c r="F312" s="157" t="s">
        <v>550</v>
      </c>
      <c r="H312" s="158">
        <v>63.024500000000003</v>
      </c>
      <c r="I312" s="159"/>
      <c r="L312" s="155"/>
      <c r="M312" s="160"/>
      <c r="T312" s="161"/>
      <c r="AT312" s="156" t="s">
        <v>150</v>
      </c>
      <c r="AU312" s="156" t="s">
        <v>89</v>
      </c>
      <c r="AV312" s="13" t="s">
        <v>89</v>
      </c>
      <c r="AW312" s="13" t="s">
        <v>38</v>
      </c>
      <c r="AX312" s="13" t="s">
        <v>12</v>
      </c>
      <c r="AY312" s="156" t="s">
        <v>140</v>
      </c>
    </row>
    <row r="313" spans="2:51" s="13" customFormat="1" ht="10">
      <c r="B313" s="155"/>
      <c r="D313" s="145" t="s">
        <v>150</v>
      </c>
      <c r="E313" s="156" t="s">
        <v>1</v>
      </c>
      <c r="F313" s="157" t="s">
        <v>465</v>
      </c>
      <c r="H313" s="158">
        <v>-1.6</v>
      </c>
      <c r="I313" s="159"/>
      <c r="L313" s="155"/>
      <c r="M313" s="160"/>
      <c r="T313" s="161"/>
      <c r="AT313" s="156" t="s">
        <v>150</v>
      </c>
      <c r="AU313" s="156" t="s">
        <v>89</v>
      </c>
      <c r="AV313" s="13" t="s">
        <v>89</v>
      </c>
      <c r="AW313" s="13" t="s">
        <v>38</v>
      </c>
      <c r="AX313" s="13" t="s">
        <v>12</v>
      </c>
      <c r="AY313" s="156" t="s">
        <v>140</v>
      </c>
    </row>
    <row r="314" spans="2:51" s="12" customFormat="1" ht="10">
      <c r="B314" s="149"/>
      <c r="D314" s="145" t="s">
        <v>150</v>
      </c>
      <c r="E314" s="150" t="s">
        <v>1</v>
      </c>
      <c r="F314" s="151" t="s">
        <v>551</v>
      </c>
      <c r="H314" s="150" t="s">
        <v>1</v>
      </c>
      <c r="I314" s="152"/>
      <c r="L314" s="149"/>
      <c r="M314" s="153"/>
      <c r="T314" s="154"/>
      <c r="AT314" s="150" t="s">
        <v>150</v>
      </c>
      <c r="AU314" s="150" t="s">
        <v>89</v>
      </c>
      <c r="AV314" s="12" t="s">
        <v>87</v>
      </c>
      <c r="AW314" s="12" t="s">
        <v>38</v>
      </c>
      <c r="AX314" s="12" t="s">
        <v>12</v>
      </c>
      <c r="AY314" s="150" t="s">
        <v>140</v>
      </c>
    </row>
    <row r="315" spans="2:51" s="13" customFormat="1" ht="20">
      <c r="B315" s="155"/>
      <c r="D315" s="145" t="s">
        <v>150</v>
      </c>
      <c r="E315" s="156" t="s">
        <v>1</v>
      </c>
      <c r="F315" s="157" t="s">
        <v>552</v>
      </c>
      <c r="H315" s="158">
        <v>141.88020000000003</v>
      </c>
      <c r="I315" s="159"/>
      <c r="L315" s="155"/>
      <c r="M315" s="160"/>
      <c r="T315" s="161"/>
      <c r="AT315" s="156" t="s">
        <v>150</v>
      </c>
      <c r="AU315" s="156" t="s">
        <v>89</v>
      </c>
      <c r="AV315" s="13" t="s">
        <v>89</v>
      </c>
      <c r="AW315" s="13" t="s">
        <v>38</v>
      </c>
      <c r="AX315" s="13" t="s">
        <v>12</v>
      </c>
      <c r="AY315" s="156" t="s">
        <v>140</v>
      </c>
    </row>
    <row r="316" spans="2:51" s="13" customFormat="1" ht="10">
      <c r="B316" s="155"/>
      <c r="D316" s="145" t="s">
        <v>150</v>
      </c>
      <c r="E316" s="156" t="s">
        <v>1</v>
      </c>
      <c r="F316" s="157" t="s">
        <v>553</v>
      </c>
      <c r="H316" s="158">
        <v>-10.9604</v>
      </c>
      <c r="I316" s="159"/>
      <c r="L316" s="155"/>
      <c r="M316" s="160"/>
      <c r="T316" s="161"/>
      <c r="AT316" s="156" t="s">
        <v>150</v>
      </c>
      <c r="AU316" s="156" t="s">
        <v>89</v>
      </c>
      <c r="AV316" s="13" t="s">
        <v>89</v>
      </c>
      <c r="AW316" s="13" t="s">
        <v>38</v>
      </c>
      <c r="AX316" s="13" t="s">
        <v>12</v>
      </c>
      <c r="AY316" s="156" t="s">
        <v>140</v>
      </c>
    </row>
    <row r="317" spans="2:51" s="13" customFormat="1" ht="10">
      <c r="B317" s="155"/>
      <c r="D317" s="145" t="s">
        <v>150</v>
      </c>
      <c r="E317" s="156" t="s">
        <v>1</v>
      </c>
      <c r="F317" s="157" t="s">
        <v>554</v>
      </c>
      <c r="H317" s="158">
        <v>3.1559999999999997</v>
      </c>
      <c r="I317" s="159"/>
      <c r="L317" s="155"/>
      <c r="M317" s="160"/>
      <c r="T317" s="161"/>
      <c r="AT317" s="156" t="s">
        <v>150</v>
      </c>
      <c r="AU317" s="156" t="s">
        <v>89</v>
      </c>
      <c r="AV317" s="13" t="s">
        <v>89</v>
      </c>
      <c r="AW317" s="13" t="s">
        <v>38</v>
      </c>
      <c r="AX317" s="13" t="s">
        <v>12</v>
      </c>
      <c r="AY317" s="156" t="s">
        <v>140</v>
      </c>
    </row>
    <row r="318" spans="2:51" s="12" customFormat="1" ht="10">
      <c r="B318" s="149"/>
      <c r="D318" s="145" t="s">
        <v>150</v>
      </c>
      <c r="E318" s="150" t="s">
        <v>1</v>
      </c>
      <c r="F318" s="151" t="s">
        <v>499</v>
      </c>
      <c r="H318" s="150" t="s">
        <v>1</v>
      </c>
      <c r="I318" s="152"/>
      <c r="L318" s="149"/>
      <c r="M318" s="153"/>
      <c r="T318" s="154"/>
      <c r="AT318" s="150" t="s">
        <v>150</v>
      </c>
      <c r="AU318" s="150" t="s">
        <v>89</v>
      </c>
      <c r="AV318" s="12" t="s">
        <v>87</v>
      </c>
      <c r="AW318" s="12" t="s">
        <v>38</v>
      </c>
      <c r="AX318" s="12" t="s">
        <v>12</v>
      </c>
      <c r="AY318" s="150" t="s">
        <v>140</v>
      </c>
    </row>
    <row r="319" spans="2:51" s="13" customFormat="1" ht="10">
      <c r="B319" s="155"/>
      <c r="D319" s="145" t="s">
        <v>150</v>
      </c>
      <c r="E319" s="156" t="s">
        <v>1</v>
      </c>
      <c r="F319" s="157" t="s">
        <v>555</v>
      </c>
      <c r="H319" s="158">
        <v>179.03655000000003</v>
      </c>
      <c r="I319" s="159"/>
      <c r="L319" s="155"/>
      <c r="M319" s="160"/>
      <c r="T319" s="161"/>
      <c r="AT319" s="156" t="s">
        <v>150</v>
      </c>
      <c r="AU319" s="156" t="s">
        <v>89</v>
      </c>
      <c r="AV319" s="13" t="s">
        <v>89</v>
      </c>
      <c r="AW319" s="13" t="s">
        <v>38</v>
      </c>
      <c r="AX319" s="13" t="s">
        <v>12</v>
      </c>
      <c r="AY319" s="156" t="s">
        <v>140</v>
      </c>
    </row>
    <row r="320" spans="2:51" s="13" customFormat="1" ht="10">
      <c r="B320" s="155"/>
      <c r="D320" s="145" t="s">
        <v>150</v>
      </c>
      <c r="E320" s="156" t="s">
        <v>1</v>
      </c>
      <c r="F320" s="157" t="s">
        <v>556</v>
      </c>
      <c r="H320" s="158">
        <v>-26.183500000000002</v>
      </c>
      <c r="I320" s="159"/>
      <c r="L320" s="155"/>
      <c r="M320" s="160"/>
      <c r="T320" s="161"/>
      <c r="AT320" s="156" t="s">
        <v>150</v>
      </c>
      <c r="AU320" s="156" t="s">
        <v>89</v>
      </c>
      <c r="AV320" s="13" t="s">
        <v>89</v>
      </c>
      <c r="AW320" s="13" t="s">
        <v>38</v>
      </c>
      <c r="AX320" s="13" t="s">
        <v>12</v>
      </c>
      <c r="AY320" s="156" t="s">
        <v>140</v>
      </c>
    </row>
    <row r="321" spans="2:51" s="13" customFormat="1" ht="10">
      <c r="B321" s="155"/>
      <c r="D321" s="145" t="s">
        <v>150</v>
      </c>
      <c r="E321" s="156" t="s">
        <v>1</v>
      </c>
      <c r="F321" s="157" t="s">
        <v>557</v>
      </c>
      <c r="H321" s="158">
        <v>16.631999999999998</v>
      </c>
      <c r="I321" s="159"/>
      <c r="L321" s="155"/>
      <c r="M321" s="160"/>
      <c r="T321" s="161"/>
      <c r="AT321" s="156" t="s">
        <v>150</v>
      </c>
      <c r="AU321" s="156" t="s">
        <v>89</v>
      </c>
      <c r="AV321" s="13" t="s">
        <v>89</v>
      </c>
      <c r="AW321" s="13" t="s">
        <v>38</v>
      </c>
      <c r="AX321" s="13" t="s">
        <v>12</v>
      </c>
      <c r="AY321" s="156" t="s">
        <v>140</v>
      </c>
    </row>
    <row r="322" spans="2:51" s="12" customFormat="1" ht="10">
      <c r="B322" s="149"/>
      <c r="D322" s="145" t="s">
        <v>150</v>
      </c>
      <c r="E322" s="150" t="s">
        <v>1</v>
      </c>
      <c r="F322" s="151" t="s">
        <v>501</v>
      </c>
      <c r="H322" s="150" t="s">
        <v>1</v>
      </c>
      <c r="I322" s="152"/>
      <c r="L322" s="149"/>
      <c r="M322" s="153"/>
      <c r="T322" s="154"/>
      <c r="AT322" s="150" t="s">
        <v>150</v>
      </c>
      <c r="AU322" s="150" t="s">
        <v>89</v>
      </c>
      <c r="AV322" s="12" t="s">
        <v>87</v>
      </c>
      <c r="AW322" s="12" t="s">
        <v>38</v>
      </c>
      <c r="AX322" s="12" t="s">
        <v>12</v>
      </c>
      <c r="AY322" s="150" t="s">
        <v>140</v>
      </c>
    </row>
    <row r="323" spans="2:51" s="13" customFormat="1" ht="10">
      <c r="B323" s="155"/>
      <c r="D323" s="145" t="s">
        <v>150</v>
      </c>
      <c r="E323" s="156" t="s">
        <v>1</v>
      </c>
      <c r="F323" s="157" t="s">
        <v>558</v>
      </c>
      <c r="H323" s="158">
        <v>69.658999999999992</v>
      </c>
      <c r="I323" s="159"/>
      <c r="L323" s="155"/>
      <c r="M323" s="160"/>
      <c r="T323" s="161"/>
      <c r="AT323" s="156" t="s">
        <v>150</v>
      </c>
      <c r="AU323" s="156" t="s">
        <v>89</v>
      </c>
      <c r="AV323" s="13" t="s">
        <v>89</v>
      </c>
      <c r="AW323" s="13" t="s">
        <v>38</v>
      </c>
      <c r="AX323" s="13" t="s">
        <v>12</v>
      </c>
      <c r="AY323" s="156" t="s">
        <v>140</v>
      </c>
    </row>
    <row r="324" spans="2:51" s="13" customFormat="1" ht="10">
      <c r="B324" s="155"/>
      <c r="D324" s="145" t="s">
        <v>150</v>
      </c>
      <c r="E324" s="156" t="s">
        <v>1</v>
      </c>
      <c r="F324" s="157" t="s">
        <v>559</v>
      </c>
      <c r="H324" s="158">
        <v>-11.565000000000001</v>
      </c>
      <c r="I324" s="159"/>
      <c r="L324" s="155"/>
      <c r="M324" s="160"/>
      <c r="T324" s="161"/>
      <c r="AT324" s="156" t="s">
        <v>150</v>
      </c>
      <c r="AU324" s="156" t="s">
        <v>89</v>
      </c>
      <c r="AV324" s="13" t="s">
        <v>89</v>
      </c>
      <c r="AW324" s="13" t="s">
        <v>38</v>
      </c>
      <c r="AX324" s="13" t="s">
        <v>12</v>
      </c>
      <c r="AY324" s="156" t="s">
        <v>140</v>
      </c>
    </row>
    <row r="325" spans="2:51" s="13" customFormat="1" ht="10">
      <c r="B325" s="155"/>
      <c r="D325" s="145" t="s">
        <v>150</v>
      </c>
      <c r="E325" s="156" t="s">
        <v>1</v>
      </c>
      <c r="F325" s="157" t="s">
        <v>560</v>
      </c>
      <c r="H325" s="158">
        <v>8.3159999999999989</v>
      </c>
      <c r="I325" s="159"/>
      <c r="L325" s="155"/>
      <c r="M325" s="160"/>
      <c r="T325" s="161"/>
      <c r="AT325" s="156" t="s">
        <v>150</v>
      </c>
      <c r="AU325" s="156" t="s">
        <v>89</v>
      </c>
      <c r="AV325" s="13" t="s">
        <v>89</v>
      </c>
      <c r="AW325" s="13" t="s">
        <v>38</v>
      </c>
      <c r="AX325" s="13" t="s">
        <v>12</v>
      </c>
      <c r="AY325" s="156" t="s">
        <v>140</v>
      </c>
    </row>
    <row r="326" spans="2:51" s="12" customFormat="1" ht="10">
      <c r="B326" s="149"/>
      <c r="D326" s="145" t="s">
        <v>150</v>
      </c>
      <c r="E326" s="150" t="s">
        <v>1</v>
      </c>
      <c r="F326" s="151" t="s">
        <v>561</v>
      </c>
      <c r="H326" s="150" t="s">
        <v>1</v>
      </c>
      <c r="I326" s="152"/>
      <c r="L326" s="149"/>
      <c r="M326" s="153"/>
      <c r="T326" s="154"/>
      <c r="AT326" s="150" t="s">
        <v>150</v>
      </c>
      <c r="AU326" s="150" t="s">
        <v>89</v>
      </c>
      <c r="AV326" s="12" t="s">
        <v>87</v>
      </c>
      <c r="AW326" s="12" t="s">
        <v>38</v>
      </c>
      <c r="AX326" s="12" t="s">
        <v>12</v>
      </c>
      <c r="AY326" s="150" t="s">
        <v>140</v>
      </c>
    </row>
    <row r="327" spans="2:51" s="13" customFormat="1" ht="10">
      <c r="B327" s="155"/>
      <c r="D327" s="145" t="s">
        <v>150</v>
      </c>
      <c r="E327" s="156" t="s">
        <v>1</v>
      </c>
      <c r="F327" s="157" t="s">
        <v>562</v>
      </c>
      <c r="H327" s="158">
        <v>61.225000000000001</v>
      </c>
      <c r="I327" s="159"/>
      <c r="L327" s="155"/>
      <c r="M327" s="160"/>
      <c r="T327" s="161"/>
      <c r="AT327" s="156" t="s">
        <v>150</v>
      </c>
      <c r="AU327" s="156" t="s">
        <v>89</v>
      </c>
      <c r="AV327" s="13" t="s">
        <v>89</v>
      </c>
      <c r="AW327" s="13" t="s">
        <v>38</v>
      </c>
      <c r="AX327" s="13" t="s">
        <v>12</v>
      </c>
      <c r="AY327" s="156" t="s">
        <v>140</v>
      </c>
    </row>
    <row r="328" spans="2:51" s="13" customFormat="1" ht="10">
      <c r="B328" s="155"/>
      <c r="D328" s="145" t="s">
        <v>150</v>
      </c>
      <c r="E328" s="156" t="s">
        <v>1</v>
      </c>
      <c r="F328" s="157" t="s">
        <v>465</v>
      </c>
      <c r="H328" s="158">
        <v>-1.6</v>
      </c>
      <c r="I328" s="159"/>
      <c r="L328" s="155"/>
      <c r="M328" s="160"/>
      <c r="T328" s="161"/>
      <c r="AT328" s="156" t="s">
        <v>150</v>
      </c>
      <c r="AU328" s="156" t="s">
        <v>89</v>
      </c>
      <c r="AV328" s="13" t="s">
        <v>89</v>
      </c>
      <c r="AW328" s="13" t="s">
        <v>38</v>
      </c>
      <c r="AX328" s="13" t="s">
        <v>12</v>
      </c>
      <c r="AY328" s="156" t="s">
        <v>140</v>
      </c>
    </row>
    <row r="329" spans="2:51" s="12" customFormat="1" ht="10">
      <c r="B329" s="149"/>
      <c r="D329" s="145" t="s">
        <v>150</v>
      </c>
      <c r="E329" s="150" t="s">
        <v>1</v>
      </c>
      <c r="F329" s="151" t="s">
        <v>521</v>
      </c>
      <c r="H329" s="150" t="s">
        <v>1</v>
      </c>
      <c r="I329" s="152"/>
      <c r="L329" s="149"/>
      <c r="M329" s="153"/>
      <c r="T329" s="154"/>
      <c r="AT329" s="150" t="s">
        <v>150</v>
      </c>
      <c r="AU329" s="150" t="s">
        <v>89</v>
      </c>
      <c r="AV329" s="12" t="s">
        <v>87</v>
      </c>
      <c r="AW329" s="12" t="s">
        <v>38</v>
      </c>
      <c r="AX329" s="12" t="s">
        <v>12</v>
      </c>
      <c r="AY329" s="150" t="s">
        <v>140</v>
      </c>
    </row>
    <row r="330" spans="2:51" s="13" customFormat="1" ht="10">
      <c r="B330" s="155"/>
      <c r="D330" s="145" t="s">
        <v>150</v>
      </c>
      <c r="E330" s="156" t="s">
        <v>1</v>
      </c>
      <c r="F330" s="157" t="s">
        <v>563</v>
      </c>
      <c r="H330" s="158">
        <v>31.540000000000003</v>
      </c>
      <c r="I330" s="159"/>
      <c r="L330" s="155"/>
      <c r="M330" s="160"/>
      <c r="T330" s="161"/>
      <c r="AT330" s="156" t="s">
        <v>150</v>
      </c>
      <c r="AU330" s="156" t="s">
        <v>89</v>
      </c>
      <c r="AV330" s="13" t="s">
        <v>89</v>
      </c>
      <c r="AW330" s="13" t="s">
        <v>38</v>
      </c>
      <c r="AX330" s="13" t="s">
        <v>12</v>
      </c>
      <c r="AY330" s="156" t="s">
        <v>140</v>
      </c>
    </row>
    <row r="331" spans="2:51" s="13" customFormat="1" ht="10">
      <c r="B331" s="155"/>
      <c r="D331" s="145" t="s">
        <v>150</v>
      </c>
      <c r="E331" s="156" t="s">
        <v>1</v>
      </c>
      <c r="F331" s="157" t="s">
        <v>564</v>
      </c>
      <c r="H331" s="158">
        <v>-5.91</v>
      </c>
      <c r="I331" s="159"/>
      <c r="L331" s="155"/>
      <c r="M331" s="160"/>
      <c r="T331" s="161"/>
      <c r="AT331" s="156" t="s">
        <v>150</v>
      </c>
      <c r="AU331" s="156" t="s">
        <v>89</v>
      </c>
      <c r="AV331" s="13" t="s">
        <v>89</v>
      </c>
      <c r="AW331" s="13" t="s">
        <v>38</v>
      </c>
      <c r="AX331" s="13" t="s">
        <v>12</v>
      </c>
      <c r="AY331" s="156" t="s">
        <v>140</v>
      </c>
    </row>
    <row r="332" spans="2:51" s="12" customFormat="1" ht="10">
      <c r="B332" s="149"/>
      <c r="D332" s="145" t="s">
        <v>150</v>
      </c>
      <c r="E332" s="150" t="s">
        <v>1</v>
      </c>
      <c r="F332" s="151" t="s">
        <v>565</v>
      </c>
      <c r="H332" s="150" t="s">
        <v>1</v>
      </c>
      <c r="I332" s="152"/>
      <c r="L332" s="149"/>
      <c r="M332" s="153"/>
      <c r="T332" s="154"/>
      <c r="AT332" s="150" t="s">
        <v>150</v>
      </c>
      <c r="AU332" s="150" t="s">
        <v>89</v>
      </c>
      <c r="AV332" s="12" t="s">
        <v>87</v>
      </c>
      <c r="AW332" s="12" t="s">
        <v>38</v>
      </c>
      <c r="AX332" s="12" t="s">
        <v>12</v>
      </c>
      <c r="AY332" s="150" t="s">
        <v>140</v>
      </c>
    </row>
    <row r="333" spans="2:51" s="13" customFormat="1" ht="10">
      <c r="B333" s="155"/>
      <c r="D333" s="145" t="s">
        <v>150</v>
      </c>
      <c r="E333" s="156" t="s">
        <v>1</v>
      </c>
      <c r="F333" s="157" t="s">
        <v>566</v>
      </c>
      <c r="H333" s="158">
        <v>17.250000000000004</v>
      </c>
      <c r="I333" s="159"/>
      <c r="L333" s="155"/>
      <c r="M333" s="160"/>
      <c r="T333" s="161"/>
      <c r="AT333" s="156" t="s">
        <v>150</v>
      </c>
      <c r="AU333" s="156" t="s">
        <v>89</v>
      </c>
      <c r="AV333" s="13" t="s">
        <v>89</v>
      </c>
      <c r="AW333" s="13" t="s">
        <v>38</v>
      </c>
      <c r="AX333" s="13" t="s">
        <v>12</v>
      </c>
      <c r="AY333" s="156" t="s">
        <v>140</v>
      </c>
    </row>
    <row r="334" spans="2:51" s="13" customFormat="1" ht="10">
      <c r="B334" s="155"/>
      <c r="D334" s="145" t="s">
        <v>150</v>
      </c>
      <c r="E334" s="156" t="s">
        <v>1</v>
      </c>
      <c r="F334" s="157" t="s">
        <v>567</v>
      </c>
      <c r="H334" s="158">
        <v>-1.5760000000000001</v>
      </c>
      <c r="I334" s="159"/>
      <c r="L334" s="155"/>
      <c r="M334" s="160"/>
      <c r="T334" s="161"/>
      <c r="AT334" s="156" t="s">
        <v>150</v>
      </c>
      <c r="AU334" s="156" t="s">
        <v>89</v>
      </c>
      <c r="AV334" s="13" t="s">
        <v>89</v>
      </c>
      <c r="AW334" s="13" t="s">
        <v>38</v>
      </c>
      <c r="AX334" s="13" t="s">
        <v>12</v>
      </c>
      <c r="AY334" s="156" t="s">
        <v>140</v>
      </c>
    </row>
    <row r="335" spans="2:51" s="12" customFormat="1" ht="10">
      <c r="B335" s="149"/>
      <c r="D335" s="145" t="s">
        <v>150</v>
      </c>
      <c r="E335" s="150" t="s">
        <v>1</v>
      </c>
      <c r="F335" s="151" t="s">
        <v>568</v>
      </c>
      <c r="H335" s="150" t="s">
        <v>1</v>
      </c>
      <c r="I335" s="152"/>
      <c r="L335" s="149"/>
      <c r="M335" s="153"/>
      <c r="T335" s="154"/>
      <c r="AT335" s="150" t="s">
        <v>150</v>
      </c>
      <c r="AU335" s="150" t="s">
        <v>89</v>
      </c>
      <c r="AV335" s="12" t="s">
        <v>87</v>
      </c>
      <c r="AW335" s="12" t="s">
        <v>38</v>
      </c>
      <c r="AX335" s="12" t="s">
        <v>12</v>
      </c>
      <c r="AY335" s="150" t="s">
        <v>140</v>
      </c>
    </row>
    <row r="336" spans="2:51" s="13" customFormat="1" ht="10">
      <c r="B336" s="155"/>
      <c r="D336" s="145" t="s">
        <v>150</v>
      </c>
      <c r="E336" s="156" t="s">
        <v>1</v>
      </c>
      <c r="F336" s="157" t="s">
        <v>569</v>
      </c>
      <c r="H336" s="158">
        <v>45.375</v>
      </c>
      <c r="I336" s="159"/>
      <c r="L336" s="155"/>
      <c r="M336" s="160"/>
      <c r="T336" s="161"/>
      <c r="AT336" s="156" t="s">
        <v>150</v>
      </c>
      <c r="AU336" s="156" t="s">
        <v>89</v>
      </c>
      <c r="AV336" s="13" t="s">
        <v>89</v>
      </c>
      <c r="AW336" s="13" t="s">
        <v>38</v>
      </c>
      <c r="AX336" s="13" t="s">
        <v>12</v>
      </c>
      <c r="AY336" s="156" t="s">
        <v>140</v>
      </c>
    </row>
    <row r="337" spans="2:65" s="13" customFormat="1" ht="10">
      <c r="B337" s="155"/>
      <c r="D337" s="145" t="s">
        <v>150</v>
      </c>
      <c r="E337" s="156" t="s">
        <v>1</v>
      </c>
      <c r="F337" s="157" t="s">
        <v>570</v>
      </c>
      <c r="H337" s="158">
        <v>-6.3039999999999994</v>
      </c>
      <c r="I337" s="159"/>
      <c r="L337" s="155"/>
      <c r="M337" s="160"/>
      <c r="T337" s="161"/>
      <c r="AT337" s="156" t="s">
        <v>150</v>
      </c>
      <c r="AU337" s="156" t="s">
        <v>89</v>
      </c>
      <c r="AV337" s="13" t="s">
        <v>89</v>
      </c>
      <c r="AW337" s="13" t="s">
        <v>38</v>
      </c>
      <c r="AX337" s="13" t="s">
        <v>12</v>
      </c>
      <c r="AY337" s="156" t="s">
        <v>140</v>
      </c>
    </row>
    <row r="338" spans="2:65" s="12" customFormat="1" ht="10">
      <c r="B338" s="149"/>
      <c r="D338" s="145" t="s">
        <v>150</v>
      </c>
      <c r="E338" s="150" t="s">
        <v>1</v>
      </c>
      <c r="F338" s="151" t="s">
        <v>571</v>
      </c>
      <c r="H338" s="150" t="s">
        <v>1</v>
      </c>
      <c r="I338" s="152"/>
      <c r="L338" s="149"/>
      <c r="M338" s="153"/>
      <c r="T338" s="154"/>
      <c r="AT338" s="150" t="s">
        <v>150</v>
      </c>
      <c r="AU338" s="150" t="s">
        <v>89</v>
      </c>
      <c r="AV338" s="12" t="s">
        <v>87</v>
      </c>
      <c r="AW338" s="12" t="s">
        <v>38</v>
      </c>
      <c r="AX338" s="12" t="s">
        <v>12</v>
      </c>
      <c r="AY338" s="150" t="s">
        <v>140</v>
      </c>
    </row>
    <row r="339" spans="2:65" s="13" customFormat="1" ht="10">
      <c r="B339" s="155"/>
      <c r="D339" s="145" t="s">
        <v>150</v>
      </c>
      <c r="E339" s="156" t="s">
        <v>1</v>
      </c>
      <c r="F339" s="157" t="s">
        <v>572</v>
      </c>
      <c r="H339" s="158">
        <v>48</v>
      </c>
      <c r="I339" s="159"/>
      <c r="L339" s="155"/>
      <c r="M339" s="160"/>
      <c r="T339" s="161"/>
      <c r="AT339" s="156" t="s">
        <v>150</v>
      </c>
      <c r="AU339" s="156" t="s">
        <v>89</v>
      </c>
      <c r="AV339" s="13" t="s">
        <v>89</v>
      </c>
      <c r="AW339" s="13" t="s">
        <v>38</v>
      </c>
      <c r="AX339" s="13" t="s">
        <v>12</v>
      </c>
      <c r="AY339" s="156" t="s">
        <v>140</v>
      </c>
    </row>
    <row r="340" spans="2:65" s="13" customFormat="1" ht="10">
      <c r="B340" s="155"/>
      <c r="D340" s="145" t="s">
        <v>150</v>
      </c>
      <c r="E340" s="156" t="s">
        <v>1</v>
      </c>
      <c r="F340" s="157" t="s">
        <v>573</v>
      </c>
      <c r="H340" s="158">
        <v>-1.379</v>
      </c>
      <c r="I340" s="159"/>
      <c r="L340" s="155"/>
      <c r="M340" s="160"/>
      <c r="T340" s="161"/>
      <c r="AT340" s="156" t="s">
        <v>150</v>
      </c>
      <c r="AU340" s="156" t="s">
        <v>89</v>
      </c>
      <c r="AV340" s="13" t="s">
        <v>89</v>
      </c>
      <c r="AW340" s="13" t="s">
        <v>38</v>
      </c>
      <c r="AX340" s="13" t="s">
        <v>12</v>
      </c>
      <c r="AY340" s="156" t="s">
        <v>140</v>
      </c>
    </row>
    <row r="341" spans="2:65" s="12" customFormat="1" ht="10">
      <c r="B341" s="149"/>
      <c r="D341" s="145" t="s">
        <v>150</v>
      </c>
      <c r="E341" s="150" t="s">
        <v>1</v>
      </c>
      <c r="F341" s="151" t="s">
        <v>574</v>
      </c>
      <c r="H341" s="150" t="s">
        <v>1</v>
      </c>
      <c r="I341" s="152"/>
      <c r="L341" s="149"/>
      <c r="M341" s="153"/>
      <c r="T341" s="154"/>
      <c r="AT341" s="150" t="s">
        <v>150</v>
      </c>
      <c r="AU341" s="150" t="s">
        <v>89</v>
      </c>
      <c r="AV341" s="12" t="s">
        <v>87</v>
      </c>
      <c r="AW341" s="12" t="s">
        <v>38</v>
      </c>
      <c r="AX341" s="12" t="s">
        <v>12</v>
      </c>
      <c r="AY341" s="150" t="s">
        <v>140</v>
      </c>
    </row>
    <row r="342" spans="2:65" s="13" customFormat="1" ht="10">
      <c r="B342" s="155"/>
      <c r="D342" s="145" t="s">
        <v>150</v>
      </c>
      <c r="E342" s="156" t="s">
        <v>1</v>
      </c>
      <c r="F342" s="157" t="s">
        <v>575</v>
      </c>
      <c r="H342" s="158">
        <v>53.7</v>
      </c>
      <c r="I342" s="159"/>
      <c r="L342" s="155"/>
      <c r="M342" s="160"/>
      <c r="T342" s="161"/>
      <c r="AT342" s="156" t="s">
        <v>150</v>
      </c>
      <c r="AU342" s="156" t="s">
        <v>89</v>
      </c>
      <c r="AV342" s="13" t="s">
        <v>89</v>
      </c>
      <c r="AW342" s="13" t="s">
        <v>38</v>
      </c>
      <c r="AX342" s="13" t="s">
        <v>12</v>
      </c>
      <c r="AY342" s="156" t="s">
        <v>140</v>
      </c>
    </row>
    <row r="343" spans="2:65" s="13" customFormat="1" ht="10">
      <c r="B343" s="155"/>
      <c r="D343" s="145" t="s">
        <v>150</v>
      </c>
      <c r="E343" s="156" t="s">
        <v>1</v>
      </c>
      <c r="F343" s="157" t="s">
        <v>573</v>
      </c>
      <c r="H343" s="158">
        <v>-1.379</v>
      </c>
      <c r="I343" s="159"/>
      <c r="L343" s="155"/>
      <c r="M343" s="160"/>
      <c r="T343" s="161"/>
      <c r="AT343" s="156" t="s">
        <v>150</v>
      </c>
      <c r="AU343" s="156" t="s">
        <v>89</v>
      </c>
      <c r="AV343" s="13" t="s">
        <v>89</v>
      </c>
      <c r="AW343" s="13" t="s">
        <v>38</v>
      </c>
      <c r="AX343" s="13" t="s">
        <v>12</v>
      </c>
      <c r="AY343" s="156" t="s">
        <v>140</v>
      </c>
    </row>
    <row r="344" spans="2:65" s="14" customFormat="1" ht="10">
      <c r="B344" s="162"/>
      <c r="D344" s="145" t="s">
        <v>150</v>
      </c>
      <c r="E344" s="163" t="s">
        <v>1</v>
      </c>
      <c r="F344" s="164" t="s">
        <v>157</v>
      </c>
      <c r="H344" s="165">
        <v>789.07130000000006</v>
      </c>
      <c r="I344" s="166"/>
      <c r="L344" s="162"/>
      <c r="M344" s="167"/>
      <c r="T344" s="168"/>
      <c r="AT344" s="163" t="s">
        <v>150</v>
      </c>
      <c r="AU344" s="163" t="s">
        <v>89</v>
      </c>
      <c r="AV344" s="14" t="s">
        <v>148</v>
      </c>
      <c r="AW344" s="14" t="s">
        <v>38</v>
      </c>
      <c r="AX344" s="14" t="s">
        <v>87</v>
      </c>
      <c r="AY344" s="163" t="s">
        <v>140</v>
      </c>
    </row>
    <row r="345" spans="2:65" s="1" customFormat="1" ht="24.15" customHeight="1">
      <c r="B345" s="32"/>
      <c r="C345" s="132" t="s">
        <v>236</v>
      </c>
      <c r="D345" s="132" t="s">
        <v>143</v>
      </c>
      <c r="E345" s="133" t="s">
        <v>576</v>
      </c>
      <c r="F345" s="134" t="s">
        <v>577</v>
      </c>
      <c r="G345" s="135" t="s">
        <v>146</v>
      </c>
      <c r="H345" s="136">
        <v>67.234300000000005</v>
      </c>
      <c r="I345" s="137"/>
      <c r="J345" s="138">
        <f>ROUND(I345*H345,2)</f>
        <v>0</v>
      </c>
      <c r="K345" s="134" t="s">
        <v>147</v>
      </c>
      <c r="L345" s="32"/>
      <c r="M345" s="139" t="s">
        <v>1</v>
      </c>
      <c r="N345" s="140" t="s">
        <v>45</v>
      </c>
      <c r="P345" s="141">
        <f>O345*H345</f>
        <v>0</v>
      </c>
      <c r="Q345" s="141">
        <v>0</v>
      </c>
      <c r="R345" s="141">
        <f>Q345*H345</f>
        <v>0</v>
      </c>
      <c r="S345" s="141">
        <v>0</v>
      </c>
      <c r="T345" s="142">
        <f>S345*H345</f>
        <v>0</v>
      </c>
      <c r="AR345" s="143" t="s">
        <v>148</v>
      </c>
      <c r="AT345" s="143" t="s">
        <v>143</v>
      </c>
      <c r="AU345" s="143" t="s">
        <v>89</v>
      </c>
      <c r="AY345" s="17" t="s">
        <v>140</v>
      </c>
      <c r="BE345" s="144">
        <f>IF(N345="základní",J345,0)</f>
        <v>0</v>
      </c>
      <c r="BF345" s="144">
        <f>IF(N345="snížená",J345,0)</f>
        <v>0</v>
      </c>
      <c r="BG345" s="144">
        <f>IF(N345="zákl. přenesená",J345,0)</f>
        <v>0</v>
      </c>
      <c r="BH345" s="144">
        <f>IF(N345="sníž. přenesená",J345,0)</f>
        <v>0</v>
      </c>
      <c r="BI345" s="144">
        <f>IF(N345="nulová",J345,0)</f>
        <v>0</v>
      </c>
      <c r="BJ345" s="17" t="s">
        <v>87</v>
      </c>
      <c r="BK345" s="144">
        <f>ROUND(I345*H345,2)</f>
        <v>0</v>
      </c>
      <c r="BL345" s="17" t="s">
        <v>148</v>
      </c>
      <c r="BM345" s="143" t="s">
        <v>298</v>
      </c>
    </row>
    <row r="346" spans="2:65" s="1" customFormat="1" ht="18">
      <c r="B346" s="32"/>
      <c r="D346" s="145" t="s">
        <v>149</v>
      </c>
      <c r="F346" s="146" t="s">
        <v>577</v>
      </c>
      <c r="I346" s="147"/>
      <c r="L346" s="32"/>
      <c r="M346" s="148"/>
      <c r="T346" s="56"/>
      <c r="AT346" s="17" t="s">
        <v>149</v>
      </c>
      <c r="AU346" s="17" t="s">
        <v>89</v>
      </c>
    </row>
    <row r="347" spans="2:65" s="12" customFormat="1" ht="10">
      <c r="B347" s="149"/>
      <c r="D347" s="145" t="s">
        <v>150</v>
      </c>
      <c r="E347" s="150" t="s">
        <v>1</v>
      </c>
      <c r="F347" s="151" t="s">
        <v>578</v>
      </c>
      <c r="H347" s="150" t="s">
        <v>1</v>
      </c>
      <c r="I347" s="152"/>
      <c r="L347" s="149"/>
      <c r="M347" s="153"/>
      <c r="T347" s="154"/>
      <c r="AT347" s="150" t="s">
        <v>150</v>
      </c>
      <c r="AU347" s="150" t="s">
        <v>89</v>
      </c>
      <c r="AV347" s="12" t="s">
        <v>87</v>
      </c>
      <c r="AW347" s="12" t="s">
        <v>38</v>
      </c>
      <c r="AX347" s="12" t="s">
        <v>12</v>
      </c>
      <c r="AY347" s="150" t="s">
        <v>140</v>
      </c>
    </row>
    <row r="348" spans="2:65" s="13" customFormat="1" ht="10">
      <c r="B348" s="155"/>
      <c r="D348" s="145" t="s">
        <v>150</v>
      </c>
      <c r="E348" s="156" t="s">
        <v>1</v>
      </c>
      <c r="F348" s="157" t="s">
        <v>579</v>
      </c>
      <c r="H348" s="158">
        <v>71.394300000000001</v>
      </c>
      <c r="I348" s="159"/>
      <c r="L348" s="155"/>
      <c r="M348" s="160"/>
      <c r="T348" s="161"/>
      <c r="AT348" s="156" t="s">
        <v>150</v>
      </c>
      <c r="AU348" s="156" t="s">
        <v>89</v>
      </c>
      <c r="AV348" s="13" t="s">
        <v>89</v>
      </c>
      <c r="AW348" s="13" t="s">
        <v>38</v>
      </c>
      <c r="AX348" s="13" t="s">
        <v>12</v>
      </c>
      <c r="AY348" s="156" t="s">
        <v>140</v>
      </c>
    </row>
    <row r="349" spans="2:65" s="13" customFormat="1" ht="10">
      <c r="B349" s="155"/>
      <c r="D349" s="145" t="s">
        <v>150</v>
      </c>
      <c r="E349" s="156" t="s">
        <v>1</v>
      </c>
      <c r="F349" s="157" t="s">
        <v>580</v>
      </c>
      <c r="H349" s="158">
        <v>7.68</v>
      </c>
      <c r="I349" s="159"/>
      <c r="L349" s="155"/>
      <c r="M349" s="160"/>
      <c r="T349" s="161"/>
      <c r="AT349" s="156" t="s">
        <v>150</v>
      </c>
      <c r="AU349" s="156" t="s">
        <v>89</v>
      </c>
      <c r="AV349" s="13" t="s">
        <v>89</v>
      </c>
      <c r="AW349" s="13" t="s">
        <v>38</v>
      </c>
      <c r="AX349" s="13" t="s">
        <v>12</v>
      </c>
      <c r="AY349" s="156" t="s">
        <v>140</v>
      </c>
    </row>
    <row r="350" spans="2:65" s="13" customFormat="1" ht="10">
      <c r="B350" s="155"/>
      <c r="D350" s="145" t="s">
        <v>150</v>
      </c>
      <c r="E350" s="156" t="s">
        <v>1</v>
      </c>
      <c r="F350" s="157" t="s">
        <v>581</v>
      </c>
      <c r="H350" s="158">
        <v>-11.840000000000002</v>
      </c>
      <c r="I350" s="159"/>
      <c r="L350" s="155"/>
      <c r="M350" s="160"/>
      <c r="T350" s="161"/>
      <c r="AT350" s="156" t="s">
        <v>150</v>
      </c>
      <c r="AU350" s="156" t="s">
        <v>89</v>
      </c>
      <c r="AV350" s="13" t="s">
        <v>89</v>
      </c>
      <c r="AW350" s="13" t="s">
        <v>38</v>
      </c>
      <c r="AX350" s="13" t="s">
        <v>12</v>
      </c>
      <c r="AY350" s="156" t="s">
        <v>140</v>
      </c>
    </row>
    <row r="351" spans="2:65" s="14" customFormat="1" ht="10">
      <c r="B351" s="162"/>
      <c r="D351" s="145" t="s">
        <v>150</v>
      </c>
      <c r="E351" s="163" t="s">
        <v>1</v>
      </c>
      <c r="F351" s="164" t="s">
        <v>157</v>
      </c>
      <c r="H351" s="165">
        <v>67.23429999999999</v>
      </c>
      <c r="I351" s="166"/>
      <c r="L351" s="162"/>
      <c r="M351" s="167"/>
      <c r="T351" s="168"/>
      <c r="AT351" s="163" t="s">
        <v>150</v>
      </c>
      <c r="AU351" s="163" t="s">
        <v>89</v>
      </c>
      <c r="AV351" s="14" t="s">
        <v>148</v>
      </c>
      <c r="AW351" s="14" t="s">
        <v>38</v>
      </c>
      <c r="AX351" s="14" t="s">
        <v>87</v>
      </c>
      <c r="AY351" s="163" t="s">
        <v>140</v>
      </c>
    </row>
    <row r="352" spans="2:65" s="1" customFormat="1" ht="44.25" customHeight="1">
      <c r="B352" s="32"/>
      <c r="C352" s="132" t="s">
        <v>300</v>
      </c>
      <c r="D352" s="132" t="s">
        <v>143</v>
      </c>
      <c r="E352" s="133" t="s">
        <v>582</v>
      </c>
      <c r="F352" s="134" t="s">
        <v>583</v>
      </c>
      <c r="G352" s="135" t="s">
        <v>146</v>
      </c>
      <c r="H352" s="136">
        <v>67.234300000000005</v>
      </c>
      <c r="I352" s="137"/>
      <c r="J352" s="138">
        <f>ROUND(I352*H352,2)</f>
        <v>0</v>
      </c>
      <c r="K352" s="134" t="s">
        <v>147</v>
      </c>
      <c r="L352" s="32"/>
      <c r="M352" s="139" t="s">
        <v>1</v>
      </c>
      <c r="N352" s="140" t="s">
        <v>45</v>
      </c>
      <c r="P352" s="141">
        <f>O352*H352</f>
        <v>0</v>
      </c>
      <c r="Q352" s="141">
        <v>0</v>
      </c>
      <c r="R352" s="141">
        <f>Q352*H352</f>
        <v>0</v>
      </c>
      <c r="S352" s="141">
        <v>0</v>
      </c>
      <c r="T352" s="142">
        <f>S352*H352</f>
        <v>0</v>
      </c>
      <c r="AR352" s="143" t="s">
        <v>148</v>
      </c>
      <c r="AT352" s="143" t="s">
        <v>143</v>
      </c>
      <c r="AU352" s="143" t="s">
        <v>89</v>
      </c>
      <c r="AY352" s="17" t="s">
        <v>140</v>
      </c>
      <c r="BE352" s="144">
        <f>IF(N352="základní",J352,0)</f>
        <v>0</v>
      </c>
      <c r="BF352" s="144">
        <f>IF(N352="snížená",J352,0)</f>
        <v>0</v>
      </c>
      <c r="BG352" s="144">
        <f>IF(N352="zákl. přenesená",J352,0)</f>
        <v>0</v>
      </c>
      <c r="BH352" s="144">
        <f>IF(N352="sníž. přenesená",J352,0)</f>
        <v>0</v>
      </c>
      <c r="BI352" s="144">
        <f>IF(N352="nulová",J352,0)</f>
        <v>0</v>
      </c>
      <c r="BJ352" s="17" t="s">
        <v>87</v>
      </c>
      <c r="BK352" s="144">
        <f>ROUND(I352*H352,2)</f>
        <v>0</v>
      </c>
      <c r="BL352" s="17" t="s">
        <v>148</v>
      </c>
      <c r="BM352" s="143" t="s">
        <v>156</v>
      </c>
    </row>
    <row r="353" spans="2:65" s="1" customFormat="1" ht="27">
      <c r="B353" s="32"/>
      <c r="D353" s="145" t="s">
        <v>149</v>
      </c>
      <c r="F353" s="146" t="s">
        <v>583</v>
      </c>
      <c r="I353" s="147"/>
      <c r="L353" s="32"/>
      <c r="M353" s="148"/>
      <c r="T353" s="56"/>
      <c r="AT353" s="17" t="s">
        <v>149</v>
      </c>
      <c r="AU353" s="17" t="s">
        <v>89</v>
      </c>
    </row>
    <row r="354" spans="2:65" s="13" customFormat="1" ht="10">
      <c r="B354" s="155"/>
      <c r="D354" s="145" t="s">
        <v>150</v>
      </c>
      <c r="E354" s="156" t="s">
        <v>1</v>
      </c>
      <c r="F354" s="157" t="s">
        <v>584</v>
      </c>
      <c r="H354" s="158">
        <v>67.234300000000005</v>
      </c>
      <c r="I354" s="159"/>
      <c r="L354" s="155"/>
      <c r="M354" s="160"/>
      <c r="T354" s="161"/>
      <c r="AT354" s="156" t="s">
        <v>150</v>
      </c>
      <c r="AU354" s="156" t="s">
        <v>89</v>
      </c>
      <c r="AV354" s="13" t="s">
        <v>89</v>
      </c>
      <c r="AW354" s="13" t="s">
        <v>38</v>
      </c>
      <c r="AX354" s="13" t="s">
        <v>12</v>
      </c>
      <c r="AY354" s="156" t="s">
        <v>140</v>
      </c>
    </row>
    <row r="355" spans="2:65" s="14" customFormat="1" ht="10">
      <c r="B355" s="162"/>
      <c r="D355" s="145" t="s">
        <v>150</v>
      </c>
      <c r="E355" s="163" t="s">
        <v>1</v>
      </c>
      <c r="F355" s="164" t="s">
        <v>157</v>
      </c>
      <c r="H355" s="165">
        <v>67.234300000000005</v>
      </c>
      <c r="I355" s="166"/>
      <c r="L355" s="162"/>
      <c r="M355" s="167"/>
      <c r="T355" s="168"/>
      <c r="AT355" s="163" t="s">
        <v>150</v>
      </c>
      <c r="AU355" s="163" t="s">
        <v>89</v>
      </c>
      <c r="AV355" s="14" t="s">
        <v>148</v>
      </c>
      <c r="AW355" s="14" t="s">
        <v>38</v>
      </c>
      <c r="AX355" s="14" t="s">
        <v>87</v>
      </c>
      <c r="AY355" s="163" t="s">
        <v>140</v>
      </c>
    </row>
    <row r="356" spans="2:65" s="1" customFormat="1" ht="37.75" customHeight="1">
      <c r="B356" s="32"/>
      <c r="C356" s="132" t="s">
        <v>241</v>
      </c>
      <c r="D356" s="132" t="s">
        <v>143</v>
      </c>
      <c r="E356" s="133" t="s">
        <v>585</v>
      </c>
      <c r="F356" s="134" t="s">
        <v>586</v>
      </c>
      <c r="G356" s="135" t="s">
        <v>146</v>
      </c>
      <c r="H356" s="136">
        <v>109.64924999999999</v>
      </c>
      <c r="I356" s="137"/>
      <c r="J356" s="138">
        <f>ROUND(I356*H356,2)</f>
        <v>0</v>
      </c>
      <c r="K356" s="134" t="s">
        <v>147</v>
      </c>
      <c r="L356" s="32"/>
      <c r="M356" s="139" t="s">
        <v>1</v>
      </c>
      <c r="N356" s="140" t="s">
        <v>45</v>
      </c>
      <c r="P356" s="141">
        <f>O356*H356</f>
        <v>0</v>
      </c>
      <c r="Q356" s="141">
        <v>0</v>
      </c>
      <c r="R356" s="141">
        <f>Q356*H356</f>
        <v>0</v>
      </c>
      <c r="S356" s="141">
        <v>0</v>
      </c>
      <c r="T356" s="142">
        <f>S356*H356</f>
        <v>0</v>
      </c>
      <c r="AR356" s="143" t="s">
        <v>148</v>
      </c>
      <c r="AT356" s="143" t="s">
        <v>143</v>
      </c>
      <c r="AU356" s="143" t="s">
        <v>89</v>
      </c>
      <c r="AY356" s="17" t="s">
        <v>140</v>
      </c>
      <c r="BE356" s="144">
        <f>IF(N356="základní",J356,0)</f>
        <v>0</v>
      </c>
      <c r="BF356" s="144">
        <f>IF(N356="snížená",J356,0)</f>
        <v>0</v>
      </c>
      <c r="BG356" s="144">
        <f>IF(N356="zákl. přenesená",J356,0)</f>
        <v>0</v>
      </c>
      <c r="BH356" s="144">
        <f>IF(N356="sníž. přenesená",J356,0)</f>
        <v>0</v>
      </c>
      <c r="BI356" s="144">
        <f>IF(N356="nulová",J356,0)</f>
        <v>0</v>
      </c>
      <c r="BJ356" s="17" t="s">
        <v>87</v>
      </c>
      <c r="BK356" s="144">
        <f>ROUND(I356*H356,2)</f>
        <v>0</v>
      </c>
      <c r="BL356" s="17" t="s">
        <v>148</v>
      </c>
      <c r="BM356" s="143" t="s">
        <v>305</v>
      </c>
    </row>
    <row r="357" spans="2:65" s="1" customFormat="1" ht="18">
      <c r="B357" s="32"/>
      <c r="D357" s="145" t="s">
        <v>149</v>
      </c>
      <c r="F357" s="146" t="s">
        <v>586</v>
      </c>
      <c r="I357" s="147"/>
      <c r="L357" s="32"/>
      <c r="M357" s="148"/>
      <c r="T357" s="56"/>
      <c r="AT357" s="17" t="s">
        <v>149</v>
      </c>
      <c r="AU357" s="17" t="s">
        <v>89</v>
      </c>
    </row>
    <row r="358" spans="2:65" s="12" customFormat="1" ht="10">
      <c r="B358" s="149"/>
      <c r="D358" s="145" t="s">
        <v>150</v>
      </c>
      <c r="E358" s="150" t="s">
        <v>1</v>
      </c>
      <c r="F358" s="151" t="s">
        <v>587</v>
      </c>
      <c r="H358" s="150" t="s">
        <v>1</v>
      </c>
      <c r="I358" s="152"/>
      <c r="L358" s="149"/>
      <c r="M358" s="153"/>
      <c r="T358" s="154"/>
      <c r="AT358" s="150" t="s">
        <v>150</v>
      </c>
      <c r="AU358" s="150" t="s">
        <v>89</v>
      </c>
      <c r="AV358" s="12" t="s">
        <v>87</v>
      </c>
      <c r="AW358" s="12" t="s">
        <v>38</v>
      </c>
      <c r="AX358" s="12" t="s">
        <v>12</v>
      </c>
      <c r="AY358" s="150" t="s">
        <v>140</v>
      </c>
    </row>
    <row r="359" spans="2:65" s="12" customFormat="1" ht="10">
      <c r="B359" s="149"/>
      <c r="D359" s="145" t="s">
        <v>150</v>
      </c>
      <c r="E359" s="150" t="s">
        <v>1</v>
      </c>
      <c r="F359" s="151" t="s">
        <v>549</v>
      </c>
      <c r="H359" s="150" t="s">
        <v>1</v>
      </c>
      <c r="I359" s="152"/>
      <c r="L359" s="149"/>
      <c r="M359" s="153"/>
      <c r="T359" s="154"/>
      <c r="AT359" s="150" t="s">
        <v>150</v>
      </c>
      <c r="AU359" s="150" t="s">
        <v>89</v>
      </c>
      <c r="AV359" s="12" t="s">
        <v>87</v>
      </c>
      <c r="AW359" s="12" t="s">
        <v>38</v>
      </c>
      <c r="AX359" s="12" t="s">
        <v>12</v>
      </c>
      <c r="AY359" s="150" t="s">
        <v>140</v>
      </c>
    </row>
    <row r="360" spans="2:65" s="13" customFormat="1" ht="10">
      <c r="B360" s="155"/>
      <c r="D360" s="145" t="s">
        <v>150</v>
      </c>
      <c r="E360" s="156" t="s">
        <v>1</v>
      </c>
      <c r="F360" s="157" t="s">
        <v>588</v>
      </c>
      <c r="H360" s="158">
        <v>29.259999999999998</v>
      </c>
      <c r="I360" s="159"/>
      <c r="L360" s="155"/>
      <c r="M360" s="160"/>
      <c r="T360" s="161"/>
      <c r="AT360" s="156" t="s">
        <v>150</v>
      </c>
      <c r="AU360" s="156" t="s">
        <v>89</v>
      </c>
      <c r="AV360" s="13" t="s">
        <v>89</v>
      </c>
      <c r="AW360" s="13" t="s">
        <v>38</v>
      </c>
      <c r="AX360" s="13" t="s">
        <v>12</v>
      </c>
      <c r="AY360" s="156" t="s">
        <v>140</v>
      </c>
    </row>
    <row r="361" spans="2:65" s="13" customFormat="1" ht="10">
      <c r="B361" s="155"/>
      <c r="D361" s="145" t="s">
        <v>150</v>
      </c>
      <c r="E361" s="156" t="s">
        <v>1</v>
      </c>
      <c r="F361" s="157" t="s">
        <v>589</v>
      </c>
      <c r="H361" s="158">
        <v>-3.1520000000000001</v>
      </c>
      <c r="I361" s="159"/>
      <c r="L361" s="155"/>
      <c r="M361" s="160"/>
      <c r="T361" s="161"/>
      <c r="AT361" s="156" t="s">
        <v>150</v>
      </c>
      <c r="AU361" s="156" t="s">
        <v>89</v>
      </c>
      <c r="AV361" s="13" t="s">
        <v>89</v>
      </c>
      <c r="AW361" s="13" t="s">
        <v>38</v>
      </c>
      <c r="AX361" s="13" t="s">
        <v>12</v>
      </c>
      <c r="AY361" s="156" t="s">
        <v>140</v>
      </c>
    </row>
    <row r="362" spans="2:65" s="12" customFormat="1" ht="10">
      <c r="B362" s="149"/>
      <c r="D362" s="145" t="s">
        <v>150</v>
      </c>
      <c r="E362" s="150" t="s">
        <v>1</v>
      </c>
      <c r="F362" s="151" t="s">
        <v>561</v>
      </c>
      <c r="H362" s="150" t="s">
        <v>1</v>
      </c>
      <c r="I362" s="152"/>
      <c r="L362" s="149"/>
      <c r="M362" s="153"/>
      <c r="T362" s="154"/>
      <c r="AT362" s="150" t="s">
        <v>150</v>
      </c>
      <c r="AU362" s="150" t="s">
        <v>89</v>
      </c>
      <c r="AV362" s="12" t="s">
        <v>87</v>
      </c>
      <c r="AW362" s="12" t="s">
        <v>38</v>
      </c>
      <c r="AX362" s="12" t="s">
        <v>12</v>
      </c>
      <c r="AY362" s="150" t="s">
        <v>140</v>
      </c>
    </row>
    <row r="363" spans="2:65" s="13" customFormat="1" ht="10">
      <c r="B363" s="155"/>
      <c r="D363" s="145" t="s">
        <v>150</v>
      </c>
      <c r="E363" s="156" t="s">
        <v>1</v>
      </c>
      <c r="F363" s="157" t="s">
        <v>590</v>
      </c>
      <c r="H363" s="158">
        <v>60.435000000000002</v>
      </c>
      <c r="I363" s="159"/>
      <c r="L363" s="155"/>
      <c r="M363" s="160"/>
      <c r="T363" s="161"/>
      <c r="AT363" s="156" t="s">
        <v>150</v>
      </c>
      <c r="AU363" s="156" t="s">
        <v>89</v>
      </c>
      <c r="AV363" s="13" t="s">
        <v>89</v>
      </c>
      <c r="AW363" s="13" t="s">
        <v>38</v>
      </c>
      <c r="AX363" s="13" t="s">
        <v>12</v>
      </c>
      <c r="AY363" s="156" t="s">
        <v>140</v>
      </c>
    </row>
    <row r="364" spans="2:65" s="13" customFormat="1" ht="10">
      <c r="B364" s="155"/>
      <c r="D364" s="145" t="s">
        <v>150</v>
      </c>
      <c r="E364" s="156" t="s">
        <v>1</v>
      </c>
      <c r="F364" s="157" t="s">
        <v>591</v>
      </c>
      <c r="H364" s="158">
        <v>-3.2</v>
      </c>
      <c r="I364" s="159"/>
      <c r="L364" s="155"/>
      <c r="M364" s="160"/>
      <c r="T364" s="161"/>
      <c r="AT364" s="156" t="s">
        <v>150</v>
      </c>
      <c r="AU364" s="156" t="s">
        <v>89</v>
      </c>
      <c r="AV364" s="13" t="s">
        <v>89</v>
      </c>
      <c r="AW364" s="13" t="s">
        <v>38</v>
      </c>
      <c r="AX364" s="13" t="s">
        <v>12</v>
      </c>
      <c r="AY364" s="156" t="s">
        <v>140</v>
      </c>
    </row>
    <row r="365" spans="2:65" s="12" customFormat="1" ht="10">
      <c r="B365" s="149"/>
      <c r="D365" s="145" t="s">
        <v>150</v>
      </c>
      <c r="E365" s="150" t="s">
        <v>1</v>
      </c>
      <c r="F365" s="151" t="s">
        <v>551</v>
      </c>
      <c r="H365" s="150" t="s">
        <v>1</v>
      </c>
      <c r="I365" s="152"/>
      <c r="L365" s="149"/>
      <c r="M365" s="153"/>
      <c r="T365" s="154"/>
      <c r="AT365" s="150" t="s">
        <v>150</v>
      </c>
      <c r="AU365" s="150" t="s">
        <v>89</v>
      </c>
      <c r="AV365" s="12" t="s">
        <v>87</v>
      </c>
      <c r="AW365" s="12" t="s">
        <v>38</v>
      </c>
      <c r="AX365" s="12" t="s">
        <v>12</v>
      </c>
      <c r="AY365" s="150" t="s">
        <v>140</v>
      </c>
    </row>
    <row r="366" spans="2:65" s="13" customFormat="1" ht="10">
      <c r="B366" s="155"/>
      <c r="D366" s="145" t="s">
        <v>150</v>
      </c>
      <c r="E366" s="156" t="s">
        <v>1</v>
      </c>
      <c r="F366" s="157" t="s">
        <v>592</v>
      </c>
      <c r="H366" s="158">
        <v>6.3397500000000004</v>
      </c>
      <c r="I366" s="159"/>
      <c r="L366" s="155"/>
      <c r="M366" s="160"/>
      <c r="T366" s="161"/>
      <c r="AT366" s="156" t="s">
        <v>150</v>
      </c>
      <c r="AU366" s="156" t="s">
        <v>89</v>
      </c>
      <c r="AV366" s="13" t="s">
        <v>89</v>
      </c>
      <c r="AW366" s="13" t="s">
        <v>38</v>
      </c>
      <c r="AX366" s="13" t="s">
        <v>12</v>
      </c>
      <c r="AY366" s="156" t="s">
        <v>140</v>
      </c>
    </row>
    <row r="367" spans="2:65" s="12" customFormat="1" ht="10">
      <c r="B367" s="149"/>
      <c r="D367" s="145" t="s">
        <v>150</v>
      </c>
      <c r="E367" s="150" t="s">
        <v>1</v>
      </c>
      <c r="F367" s="151" t="s">
        <v>571</v>
      </c>
      <c r="H367" s="150" t="s">
        <v>1</v>
      </c>
      <c r="I367" s="152"/>
      <c r="L367" s="149"/>
      <c r="M367" s="153"/>
      <c r="T367" s="154"/>
      <c r="AT367" s="150" t="s">
        <v>150</v>
      </c>
      <c r="AU367" s="150" t="s">
        <v>89</v>
      </c>
      <c r="AV367" s="12" t="s">
        <v>87</v>
      </c>
      <c r="AW367" s="12" t="s">
        <v>38</v>
      </c>
      <c r="AX367" s="12" t="s">
        <v>12</v>
      </c>
      <c r="AY367" s="150" t="s">
        <v>140</v>
      </c>
    </row>
    <row r="368" spans="2:65" s="13" customFormat="1" ht="10">
      <c r="B368" s="155"/>
      <c r="D368" s="145" t="s">
        <v>150</v>
      </c>
      <c r="E368" s="156" t="s">
        <v>1</v>
      </c>
      <c r="F368" s="157" t="s">
        <v>593</v>
      </c>
      <c r="H368" s="158">
        <v>6.75</v>
      </c>
      <c r="I368" s="159"/>
      <c r="L368" s="155"/>
      <c r="M368" s="160"/>
      <c r="T368" s="161"/>
      <c r="AT368" s="156" t="s">
        <v>150</v>
      </c>
      <c r="AU368" s="156" t="s">
        <v>89</v>
      </c>
      <c r="AV368" s="13" t="s">
        <v>89</v>
      </c>
      <c r="AW368" s="13" t="s">
        <v>38</v>
      </c>
      <c r="AX368" s="13" t="s">
        <v>12</v>
      </c>
      <c r="AY368" s="156" t="s">
        <v>140</v>
      </c>
    </row>
    <row r="369" spans="2:65" s="12" customFormat="1" ht="10">
      <c r="B369" s="149"/>
      <c r="D369" s="145" t="s">
        <v>150</v>
      </c>
      <c r="E369" s="150" t="s">
        <v>1</v>
      </c>
      <c r="F369" s="151" t="s">
        <v>574</v>
      </c>
      <c r="H369" s="150" t="s">
        <v>1</v>
      </c>
      <c r="I369" s="152"/>
      <c r="L369" s="149"/>
      <c r="M369" s="153"/>
      <c r="T369" s="154"/>
      <c r="AT369" s="150" t="s">
        <v>150</v>
      </c>
      <c r="AU369" s="150" t="s">
        <v>89</v>
      </c>
      <c r="AV369" s="12" t="s">
        <v>87</v>
      </c>
      <c r="AW369" s="12" t="s">
        <v>38</v>
      </c>
      <c r="AX369" s="12" t="s">
        <v>12</v>
      </c>
      <c r="AY369" s="150" t="s">
        <v>140</v>
      </c>
    </row>
    <row r="370" spans="2:65" s="13" customFormat="1" ht="10">
      <c r="B370" s="155"/>
      <c r="D370" s="145" t="s">
        <v>150</v>
      </c>
      <c r="E370" s="156" t="s">
        <v>1</v>
      </c>
      <c r="F370" s="157" t="s">
        <v>594</v>
      </c>
      <c r="H370" s="158">
        <v>5.8875000000000002</v>
      </c>
      <c r="I370" s="159"/>
      <c r="L370" s="155"/>
      <c r="M370" s="160"/>
      <c r="T370" s="161"/>
      <c r="AT370" s="156" t="s">
        <v>150</v>
      </c>
      <c r="AU370" s="156" t="s">
        <v>89</v>
      </c>
      <c r="AV370" s="13" t="s">
        <v>89</v>
      </c>
      <c r="AW370" s="13" t="s">
        <v>38</v>
      </c>
      <c r="AX370" s="13" t="s">
        <v>12</v>
      </c>
      <c r="AY370" s="156" t="s">
        <v>140</v>
      </c>
    </row>
    <row r="371" spans="2:65" s="12" customFormat="1" ht="10">
      <c r="B371" s="149"/>
      <c r="D371" s="145" t="s">
        <v>150</v>
      </c>
      <c r="E371" s="150" t="s">
        <v>1</v>
      </c>
      <c r="F371" s="151" t="s">
        <v>568</v>
      </c>
      <c r="H371" s="150" t="s">
        <v>1</v>
      </c>
      <c r="I371" s="152"/>
      <c r="L371" s="149"/>
      <c r="M371" s="153"/>
      <c r="T371" s="154"/>
      <c r="AT371" s="150" t="s">
        <v>150</v>
      </c>
      <c r="AU371" s="150" t="s">
        <v>89</v>
      </c>
      <c r="AV371" s="12" t="s">
        <v>87</v>
      </c>
      <c r="AW371" s="12" t="s">
        <v>38</v>
      </c>
      <c r="AX371" s="12" t="s">
        <v>12</v>
      </c>
      <c r="AY371" s="150" t="s">
        <v>140</v>
      </c>
    </row>
    <row r="372" spans="2:65" s="13" customFormat="1" ht="10">
      <c r="B372" s="155"/>
      <c r="D372" s="145" t="s">
        <v>150</v>
      </c>
      <c r="E372" s="156" t="s">
        <v>1</v>
      </c>
      <c r="F372" s="157" t="s">
        <v>595</v>
      </c>
      <c r="H372" s="158">
        <v>10.875</v>
      </c>
      <c r="I372" s="159"/>
      <c r="L372" s="155"/>
      <c r="M372" s="160"/>
      <c r="T372" s="161"/>
      <c r="AT372" s="156" t="s">
        <v>150</v>
      </c>
      <c r="AU372" s="156" t="s">
        <v>89</v>
      </c>
      <c r="AV372" s="13" t="s">
        <v>89</v>
      </c>
      <c r="AW372" s="13" t="s">
        <v>38</v>
      </c>
      <c r="AX372" s="13" t="s">
        <v>12</v>
      </c>
      <c r="AY372" s="156" t="s">
        <v>140</v>
      </c>
    </row>
    <row r="373" spans="2:65" s="13" customFormat="1" ht="10">
      <c r="B373" s="155"/>
      <c r="D373" s="145" t="s">
        <v>150</v>
      </c>
      <c r="E373" s="156" t="s">
        <v>1</v>
      </c>
      <c r="F373" s="157" t="s">
        <v>596</v>
      </c>
      <c r="H373" s="158">
        <v>-3.5459999999999998</v>
      </c>
      <c r="I373" s="159"/>
      <c r="L373" s="155"/>
      <c r="M373" s="160"/>
      <c r="T373" s="161"/>
      <c r="AT373" s="156" t="s">
        <v>150</v>
      </c>
      <c r="AU373" s="156" t="s">
        <v>89</v>
      </c>
      <c r="AV373" s="13" t="s">
        <v>89</v>
      </c>
      <c r="AW373" s="13" t="s">
        <v>38</v>
      </c>
      <c r="AX373" s="13" t="s">
        <v>12</v>
      </c>
      <c r="AY373" s="156" t="s">
        <v>140</v>
      </c>
    </row>
    <row r="374" spans="2:65" s="14" customFormat="1" ht="10">
      <c r="B374" s="162"/>
      <c r="D374" s="145" t="s">
        <v>150</v>
      </c>
      <c r="E374" s="163" t="s">
        <v>1</v>
      </c>
      <c r="F374" s="164" t="s">
        <v>157</v>
      </c>
      <c r="H374" s="165">
        <v>109.64924999999999</v>
      </c>
      <c r="I374" s="166"/>
      <c r="L374" s="162"/>
      <c r="M374" s="167"/>
      <c r="T374" s="168"/>
      <c r="AT374" s="163" t="s">
        <v>150</v>
      </c>
      <c r="AU374" s="163" t="s">
        <v>89</v>
      </c>
      <c r="AV374" s="14" t="s">
        <v>148</v>
      </c>
      <c r="AW374" s="14" t="s">
        <v>38</v>
      </c>
      <c r="AX374" s="14" t="s">
        <v>87</v>
      </c>
      <c r="AY374" s="163" t="s">
        <v>140</v>
      </c>
    </row>
    <row r="375" spans="2:65" s="1" customFormat="1" ht="24.15" customHeight="1">
      <c r="B375" s="32"/>
      <c r="C375" s="132" t="s">
        <v>307</v>
      </c>
      <c r="D375" s="132" t="s">
        <v>143</v>
      </c>
      <c r="E375" s="133" t="s">
        <v>597</v>
      </c>
      <c r="F375" s="134" t="s">
        <v>598</v>
      </c>
      <c r="G375" s="135" t="s">
        <v>146</v>
      </c>
      <c r="H375" s="136">
        <v>789.07129999999995</v>
      </c>
      <c r="I375" s="137"/>
      <c r="J375" s="138">
        <f>ROUND(I375*H375,2)</f>
        <v>0</v>
      </c>
      <c r="K375" s="134" t="s">
        <v>147</v>
      </c>
      <c r="L375" s="32"/>
      <c r="M375" s="139" t="s">
        <v>1</v>
      </c>
      <c r="N375" s="140" t="s">
        <v>45</v>
      </c>
      <c r="P375" s="141">
        <f>O375*H375</f>
        <v>0</v>
      </c>
      <c r="Q375" s="141">
        <v>0</v>
      </c>
      <c r="R375" s="141">
        <f>Q375*H375</f>
        <v>0</v>
      </c>
      <c r="S375" s="141">
        <v>0</v>
      </c>
      <c r="T375" s="142">
        <f>S375*H375</f>
        <v>0</v>
      </c>
      <c r="AR375" s="143" t="s">
        <v>148</v>
      </c>
      <c r="AT375" s="143" t="s">
        <v>143</v>
      </c>
      <c r="AU375" s="143" t="s">
        <v>89</v>
      </c>
      <c r="AY375" s="17" t="s">
        <v>140</v>
      </c>
      <c r="BE375" s="144">
        <f>IF(N375="základní",J375,0)</f>
        <v>0</v>
      </c>
      <c r="BF375" s="144">
        <f>IF(N375="snížená",J375,0)</f>
        <v>0</v>
      </c>
      <c r="BG375" s="144">
        <f>IF(N375="zákl. přenesená",J375,0)</f>
        <v>0</v>
      </c>
      <c r="BH375" s="144">
        <f>IF(N375="sníž. přenesená",J375,0)</f>
        <v>0</v>
      </c>
      <c r="BI375" s="144">
        <f>IF(N375="nulová",J375,0)</f>
        <v>0</v>
      </c>
      <c r="BJ375" s="17" t="s">
        <v>87</v>
      </c>
      <c r="BK375" s="144">
        <f>ROUND(I375*H375,2)</f>
        <v>0</v>
      </c>
      <c r="BL375" s="17" t="s">
        <v>148</v>
      </c>
      <c r="BM375" s="143" t="s">
        <v>310</v>
      </c>
    </row>
    <row r="376" spans="2:65" s="1" customFormat="1" ht="18">
      <c r="B376" s="32"/>
      <c r="D376" s="145" t="s">
        <v>149</v>
      </c>
      <c r="F376" s="146" t="s">
        <v>598</v>
      </c>
      <c r="I376" s="147"/>
      <c r="L376" s="32"/>
      <c r="M376" s="148"/>
      <c r="T376" s="56"/>
      <c r="AT376" s="17" t="s">
        <v>149</v>
      </c>
      <c r="AU376" s="17" t="s">
        <v>89</v>
      </c>
    </row>
    <row r="377" spans="2:65" s="12" customFormat="1" ht="10">
      <c r="B377" s="149"/>
      <c r="D377" s="145" t="s">
        <v>150</v>
      </c>
      <c r="E377" s="150" t="s">
        <v>1</v>
      </c>
      <c r="F377" s="151" t="s">
        <v>599</v>
      </c>
      <c r="H377" s="150" t="s">
        <v>1</v>
      </c>
      <c r="I377" s="152"/>
      <c r="L377" s="149"/>
      <c r="M377" s="153"/>
      <c r="T377" s="154"/>
      <c r="AT377" s="150" t="s">
        <v>150</v>
      </c>
      <c r="AU377" s="150" t="s">
        <v>89</v>
      </c>
      <c r="AV377" s="12" t="s">
        <v>87</v>
      </c>
      <c r="AW377" s="12" t="s">
        <v>38</v>
      </c>
      <c r="AX377" s="12" t="s">
        <v>12</v>
      </c>
      <c r="AY377" s="150" t="s">
        <v>140</v>
      </c>
    </row>
    <row r="378" spans="2:65" s="13" customFormat="1" ht="10">
      <c r="B378" s="155"/>
      <c r="D378" s="145" t="s">
        <v>150</v>
      </c>
      <c r="E378" s="156" t="s">
        <v>1</v>
      </c>
      <c r="F378" s="157" t="s">
        <v>600</v>
      </c>
      <c r="H378" s="158">
        <v>789.07129999999995</v>
      </c>
      <c r="I378" s="159"/>
      <c r="L378" s="155"/>
      <c r="M378" s="160"/>
      <c r="T378" s="161"/>
      <c r="AT378" s="156" t="s">
        <v>150</v>
      </c>
      <c r="AU378" s="156" t="s">
        <v>89</v>
      </c>
      <c r="AV378" s="13" t="s">
        <v>89</v>
      </c>
      <c r="AW378" s="13" t="s">
        <v>38</v>
      </c>
      <c r="AX378" s="13" t="s">
        <v>12</v>
      </c>
      <c r="AY378" s="156" t="s">
        <v>140</v>
      </c>
    </row>
    <row r="379" spans="2:65" s="14" customFormat="1" ht="10">
      <c r="B379" s="162"/>
      <c r="D379" s="145" t="s">
        <v>150</v>
      </c>
      <c r="E379" s="163" t="s">
        <v>1</v>
      </c>
      <c r="F379" s="164" t="s">
        <v>157</v>
      </c>
      <c r="H379" s="165">
        <v>789.07129999999995</v>
      </c>
      <c r="I379" s="166"/>
      <c r="L379" s="162"/>
      <c r="M379" s="167"/>
      <c r="T379" s="168"/>
      <c r="AT379" s="163" t="s">
        <v>150</v>
      </c>
      <c r="AU379" s="163" t="s">
        <v>89</v>
      </c>
      <c r="AV379" s="14" t="s">
        <v>148</v>
      </c>
      <c r="AW379" s="14" t="s">
        <v>38</v>
      </c>
      <c r="AX379" s="14" t="s">
        <v>87</v>
      </c>
      <c r="AY379" s="163" t="s">
        <v>140</v>
      </c>
    </row>
    <row r="380" spans="2:65" s="1" customFormat="1" ht="24.15" customHeight="1">
      <c r="B380" s="32"/>
      <c r="C380" s="132" t="s">
        <v>246</v>
      </c>
      <c r="D380" s="132" t="s">
        <v>143</v>
      </c>
      <c r="E380" s="133" t="s">
        <v>601</v>
      </c>
      <c r="F380" s="134" t="s">
        <v>602</v>
      </c>
      <c r="G380" s="135" t="s">
        <v>146</v>
      </c>
      <c r="H380" s="136">
        <v>8.1</v>
      </c>
      <c r="I380" s="137"/>
      <c r="J380" s="138">
        <f>ROUND(I380*H380,2)</f>
        <v>0</v>
      </c>
      <c r="K380" s="134" t="s">
        <v>147</v>
      </c>
      <c r="L380" s="32"/>
      <c r="M380" s="139" t="s">
        <v>1</v>
      </c>
      <c r="N380" s="140" t="s">
        <v>45</v>
      </c>
      <c r="P380" s="141">
        <f>O380*H380</f>
        <v>0</v>
      </c>
      <c r="Q380" s="141">
        <v>0</v>
      </c>
      <c r="R380" s="141">
        <f>Q380*H380</f>
        <v>0</v>
      </c>
      <c r="S380" s="141">
        <v>0</v>
      </c>
      <c r="T380" s="142">
        <f>S380*H380</f>
        <v>0</v>
      </c>
      <c r="AR380" s="143" t="s">
        <v>148</v>
      </c>
      <c r="AT380" s="143" t="s">
        <v>143</v>
      </c>
      <c r="AU380" s="143" t="s">
        <v>89</v>
      </c>
      <c r="AY380" s="17" t="s">
        <v>140</v>
      </c>
      <c r="BE380" s="144">
        <f>IF(N380="základní",J380,0)</f>
        <v>0</v>
      </c>
      <c r="BF380" s="144">
        <f>IF(N380="snížená",J380,0)</f>
        <v>0</v>
      </c>
      <c r="BG380" s="144">
        <f>IF(N380="zákl. přenesená",J380,0)</f>
        <v>0</v>
      </c>
      <c r="BH380" s="144">
        <f>IF(N380="sníž. přenesená",J380,0)</f>
        <v>0</v>
      </c>
      <c r="BI380" s="144">
        <f>IF(N380="nulová",J380,0)</f>
        <v>0</v>
      </c>
      <c r="BJ380" s="17" t="s">
        <v>87</v>
      </c>
      <c r="BK380" s="144">
        <f>ROUND(I380*H380,2)</f>
        <v>0</v>
      </c>
      <c r="BL380" s="17" t="s">
        <v>148</v>
      </c>
      <c r="BM380" s="143" t="s">
        <v>314</v>
      </c>
    </row>
    <row r="381" spans="2:65" s="1" customFormat="1" ht="18">
      <c r="B381" s="32"/>
      <c r="D381" s="145" t="s">
        <v>149</v>
      </c>
      <c r="F381" s="146" t="s">
        <v>602</v>
      </c>
      <c r="I381" s="147"/>
      <c r="L381" s="32"/>
      <c r="M381" s="148"/>
      <c r="T381" s="56"/>
      <c r="AT381" s="17" t="s">
        <v>149</v>
      </c>
      <c r="AU381" s="17" t="s">
        <v>89</v>
      </c>
    </row>
    <row r="382" spans="2:65" s="13" customFormat="1" ht="10">
      <c r="B382" s="155"/>
      <c r="D382" s="145" t="s">
        <v>150</v>
      </c>
      <c r="E382" s="156" t="s">
        <v>1</v>
      </c>
      <c r="F382" s="157" t="s">
        <v>603</v>
      </c>
      <c r="H382" s="158">
        <v>8.1</v>
      </c>
      <c r="I382" s="159"/>
      <c r="L382" s="155"/>
      <c r="M382" s="160"/>
      <c r="T382" s="161"/>
      <c r="AT382" s="156" t="s">
        <v>150</v>
      </c>
      <c r="AU382" s="156" t="s">
        <v>89</v>
      </c>
      <c r="AV382" s="13" t="s">
        <v>89</v>
      </c>
      <c r="AW382" s="13" t="s">
        <v>38</v>
      </c>
      <c r="AX382" s="13" t="s">
        <v>12</v>
      </c>
      <c r="AY382" s="156" t="s">
        <v>140</v>
      </c>
    </row>
    <row r="383" spans="2:65" s="14" customFormat="1" ht="10">
      <c r="B383" s="162"/>
      <c r="D383" s="145" t="s">
        <v>150</v>
      </c>
      <c r="E383" s="163" t="s">
        <v>1</v>
      </c>
      <c r="F383" s="164" t="s">
        <v>157</v>
      </c>
      <c r="H383" s="165">
        <v>8.1</v>
      </c>
      <c r="I383" s="166"/>
      <c r="L383" s="162"/>
      <c r="M383" s="167"/>
      <c r="T383" s="168"/>
      <c r="AT383" s="163" t="s">
        <v>150</v>
      </c>
      <c r="AU383" s="163" t="s">
        <v>89</v>
      </c>
      <c r="AV383" s="14" t="s">
        <v>148</v>
      </c>
      <c r="AW383" s="14" t="s">
        <v>38</v>
      </c>
      <c r="AX383" s="14" t="s">
        <v>87</v>
      </c>
      <c r="AY383" s="163" t="s">
        <v>140</v>
      </c>
    </row>
    <row r="384" spans="2:65" s="1" customFormat="1" ht="37.75" customHeight="1">
      <c r="B384" s="32"/>
      <c r="C384" s="132" t="s">
        <v>14</v>
      </c>
      <c r="D384" s="132" t="s">
        <v>143</v>
      </c>
      <c r="E384" s="133" t="s">
        <v>604</v>
      </c>
      <c r="F384" s="134" t="s">
        <v>605</v>
      </c>
      <c r="G384" s="135" t="s">
        <v>146</v>
      </c>
      <c r="H384" s="136">
        <v>680.30430000000001</v>
      </c>
      <c r="I384" s="137"/>
      <c r="J384" s="138">
        <f>ROUND(I384*H384,2)</f>
        <v>0</v>
      </c>
      <c r="K384" s="134" t="s">
        <v>147</v>
      </c>
      <c r="L384" s="32"/>
      <c r="M384" s="139" t="s">
        <v>1</v>
      </c>
      <c r="N384" s="140" t="s">
        <v>45</v>
      </c>
      <c r="P384" s="141">
        <f>O384*H384</f>
        <v>0</v>
      </c>
      <c r="Q384" s="141">
        <v>0</v>
      </c>
      <c r="R384" s="141">
        <f>Q384*H384</f>
        <v>0</v>
      </c>
      <c r="S384" s="141">
        <v>0</v>
      </c>
      <c r="T384" s="142">
        <f>S384*H384</f>
        <v>0</v>
      </c>
      <c r="AR384" s="143" t="s">
        <v>148</v>
      </c>
      <c r="AT384" s="143" t="s">
        <v>143</v>
      </c>
      <c r="AU384" s="143" t="s">
        <v>89</v>
      </c>
      <c r="AY384" s="17" t="s">
        <v>140</v>
      </c>
      <c r="BE384" s="144">
        <f>IF(N384="základní",J384,0)</f>
        <v>0</v>
      </c>
      <c r="BF384" s="144">
        <f>IF(N384="snížená",J384,0)</f>
        <v>0</v>
      </c>
      <c r="BG384" s="144">
        <f>IF(N384="zákl. přenesená",J384,0)</f>
        <v>0</v>
      </c>
      <c r="BH384" s="144">
        <f>IF(N384="sníž. přenesená",J384,0)</f>
        <v>0</v>
      </c>
      <c r="BI384" s="144">
        <f>IF(N384="nulová",J384,0)</f>
        <v>0</v>
      </c>
      <c r="BJ384" s="17" t="s">
        <v>87</v>
      </c>
      <c r="BK384" s="144">
        <f>ROUND(I384*H384,2)</f>
        <v>0</v>
      </c>
      <c r="BL384" s="17" t="s">
        <v>148</v>
      </c>
      <c r="BM384" s="143" t="s">
        <v>320</v>
      </c>
    </row>
    <row r="385" spans="2:51" s="1" customFormat="1" ht="27">
      <c r="B385" s="32"/>
      <c r="D385" s="145" t="s">
        <v>149</v>
      </c>
      <c r="F385" s="146" t="s">
        <v>605</v>
      </c>
      <c r="I385" s="147"/>
      <c r="L385" s="32"/>
      <c r="M385" s="148"/>
      <c r="T385" s="56"/>
      <c r="AT385" s="17" t="s">
        <v>149</v>
      </c>
      <c r="AU385" s="17" t="s">
        <v>89</v>
      </c>
    </row>
    <row r="386" spans="2:51" s="12" customFormat="1" ht="10">
      <c r="B386" s="149"/>
      <c r="D386" s="145" t="s">
        <v>150</v>
      </c>
      <c r="E386" s="150" t="s">
        <v>1</v>
      </c>
      <c r="F386" s="151" t="s">
        <v>606</v>
      </c>
      <c r="H386" s="150" t="s">
        <v>1</v>
      </c>
      <c r="I386" s="152"/>
      <c r="L386" s="149"/>
      <c r="M386" s="153"/>
      <c r="T386" s="154"/>
      <c r="AT386" s="150" t="s">
        <v>150</v>
      </c>
      <c r="AU386" s="150" t="s">
        <v>89</v>
      </c>
      <c r="AV386" s="12" t="s">
        <v>87</v>
      </c>
      <c r="AW386" s="12" t="s">
        <v>38</v>
      </c>
      <c r="AX386" s="12" t="s">
        <v>12</v>
      </c>
      <c r="AY386" s="150" t="s">
        <v>140</v>
      </c>
    </row>
    <row r="387" spans="2:51" s="12" customFormat="1" ht="10">
      <c r="B387" s="149"/>
      <c r="D387" s="145" t="s">
        <v>150</v>
      </c>
      <c r="E387" s="150" t="s">
        <v>1</v>
      </c>
      <c r="F387" s="151" t="s">
        <v>533</v>
      </c>
      <c r="H387" s="150" t="s">
        <v>1</v>
      </c>
      <c r="I387" s="152"/>
      <c r="L387" s="149"/>
      <c r="M387" s="153"/>
      <c r="T387" s="154"/>
      <c r="AT387" s="150" t="s">
        <v>150</v>
      </c>
      <c r="AU387" s="150" t="s">
        <v>89</v>
      </c>
      <c r="AV387" s="12" t="s">
        <v>87</v>
      </c>
      <c r="AW387" s="12" t="s">
        <v>38</v>
      </c>
      <c r="AX387" s="12" t="s">
        <v>12</v>
      </c>
      <c r="AY387" s="150" t="s">
        <v>140</v>
      </c>
    </row>
    <row r="388" spans="2:51" s="13" customFormat="1" ht="10">
      <c r="B388" s="155"/>
      <c r="D388" s="145" t="s">
        <v>150</v>
      </c>
      <c r="E388" s="156" t="s">
        <v>1</v>
      </c>
      <c r="F388" s="157" t="s">
        <v>534</v>
      </c>
      <c r="H388" s="158">
        <v>11.55</v>
      </c>
      <c r="I388" s="159"/>
      <c r="L388" s="155"/>
      <c r="M388" s="160"/>
      <c r="T388" s="161"/>
      <c r="AT388" s="156" t="s">
        <v>150</v>
      </c>
      <c r="AU388" s="156" t="s">
        <v>89</v>
      </c>
      <c r="AV388" s="13" t="s">
        <v>89</v>
      </c>
      <c r="AW388" s="13" t="s">
        <v>38</v>
      </c>
      <c r="AX388" s="13" t="s">
        <v>12</v>
      </c>
      <c r="AY388" s="156" t="s">
        <v>140</v>
      </c>
    </row>
    <row r="389" spans="2:51" s="13" customFormat="1" ht="10">
      <c r="B389" s="155"/>
      <c r="D389" s="145" t="s">
        <v>150</v>
      </c>
      <c r="E389" s="156" t="s">
        <v>1</v>
      </c>
      <c r="F389" s="157" t="s">
        <v>535</v>
      </c>
      <c r="H389" s="158">
        <v>-4.6990000000000007</v>
      </c>
      <c r="I389" s="159"/>
      <c r="L389" s="155"/>
      <c r="M389" s="160"/>
      <c r="T389" s="161"/>
      <c r="AT389" s="156" t="s">
        <v>150</v>
      </c>
      <c r="AU389" s="156" t="s">
        <v>89</v>
      </c>
      <c r="AV389" s="13" t="s">
        <v>89</v>
      </c>
      <c r="AW389" s="13" t="s">
        <v>38</v>
      </c>
      <c r="AX389" s="13" t="s">
        <v>12</v>
      </c>
      <c r="AY389" s="156" t="s">
        <v>140</v>
      </c>
    </row>
    <row r="390" spans="2:51" s="13" customFormat="1" ht="10">
      <c r="B390" s="155"/>
      <c r="D390" s="145" t="s">
        <v>150</v>
      </c>
      <c r="E390" s="156" t="s">
        <v>1</v>
      </c>
      <c r="F390" s="157" t="s">
        <v>536</v>
      </c>
      <c r="H390" s="158">
        <v>4.1579999999999995</v>
      </c>
      <c r="I390" s="159"/>
      <c r="L390" s="155"/>
      <c r="M390" s="160"/>
      <c r="T390" s="161"/>
      <c r="AT390" s="156" t="s">
        <v>150</v>
      </c>
      <c r="AU390" s="156" t="s">
        <v>89</v>
      </c>
      <c r="AV390" s="13" t="s">
        <v>89</v>
      </c>
      <c r="AW390" s="13" t="s">
        <v>38</v>
      </c>
      <c r="AX390" s="13" t="s">
        <v>12</v>
      </c>
      <c r="AY390" s="156" t="s">
        <v>140</v>
      </c>
    </row>
    <row r="391" spans="2:51" s="12" customFormat="1" ht="10">
      <c r="B391" s="149"/>
      <c r="D391" s="145" t="s">
        <v>150</v>
      </c>
      <c r="E391" s="150" t="s">
        <v>1</v>
      </c>
      <c r="F391" s="151" t="s">
        <v>537</v>
      </c>
      <c r="H391" s="150" t="s">
        <v>1</v>
      </c>
      <c r="I391" s="152"/>
      <c r="L391" s="149"/>
      <c r="M391" s="153"/>
      <c r="T391" s="154"/>
      <c r="AT391" s="150" t="s">
        <v>150</v>
      </c>
      <c r="AU391" s="150" t="s">
        <v>89</v>
      </c>
      <c r="AV391" s="12" t="s">
        <v>87</v>
      </c>
      <c r="AW391" s="12" t="s">
        <v>38</v>
      </c>
      <c r="AX391" s="12" t="s">
        <v>12</v>
      </c>
      <c r="AY391" s="150" t="s">
        <v>140</v>
      </c>
    </row>
    <row r="392" spans="2:51" s="13" customFormat="1" ht="10">
      <c r="B392" s="155"/>
      <c r="D392" s="145" t="s">
        <v>150</v>
      </c>
      <c r="E392" s="156" t="s">
        <v>1</v>
      </c>
      <c r="F392" s="157" t="s">
        <v>538</v>
      </c>
      <c r="H392" s="158">
        <v>11.7425</v>
      </c>
      <c r="I392" s="159"/>
      <c r="L392" s="155"/>
      <c r="M392" s="160"/>
      <c r="T392" s="161"/>
      <c r="AT392" s="156" t="s">
        <v>150</v>
      </c>
      <c r="AU392" s="156" t="s">
        <v>89</v>
      </c>
      <c r="AV392" s="13" t="s">
        <v>89</v>
      </c>
      <c r="AW392" s="13" t="s">
        <v>38</v>
      </c>
      <c r="AX392" s="13" t="s">
        <v>12</v>
      </c>
      <c r="AY392" s="156" t="s">
        <v>140</v>
      </c>
    </row>
    <row r="393" spans="2:51" s="13" customFormat="1" ht="10">
      <c r="B393" s="155"/>
      <c r="D393" s="145" t="s">
        <v>150</v>
      </c>
      <c r="E393" s="156" t="s">
        <v>1</v>
      </c>
      <c r="F393" s="157" t="s">
        <v>535</v>
      </c>
      <c r="H393" s="158">
        <v>-4.6990000000000007</v>
      </c>
      <c r="I393" s="159"/>
      <c r="L393" s="155"/>
      <c r="M393" s="160"/>
      <c r="T393" s="161"/>
      <c r="AT393" s="156" t="s">
        <v>150</v>
      </c>
      <c r="AU393" s="156" t="s">
        <v>89</v>
      </c>
      <c r="AV393" s="13" t="s">
        <v>89</v>
      </c>
      <c r="AW393" s="13" t="s">
        <v>38</v>
      </c>
      <c r="AX393" s="13" t="s">
        <v>12</v>
      </c>
      <c r="AY393" s="156" t="s">
        <v>140</v>
      </c>
    </row>
    <row r="394" spans="2:51" s="13" customFormat="1" ht="10">
      <c r="B394" s="155"/>
      <c r="D394" s="145" t="s">
        <v>150</v>
      </c>
      <c r="E394" s="156" t="s">
        <v>1</v>
      </c>
      <c r="F394" s="157" t="s">
        <v>536</v>
      </c>
      <c r="H394" s="158">
        <v>4.1579999999999995</v>
      </c>
      <c r="I394" s="159"/>
      <c r="L394" s="155"/>
      <c r="M394" s="160"/>
      <c r="T394" s="161"/>
      <c r="AT394" s="156" t="s">
        <v>150</v>
      </c>
      <c r="AU394" s="156" t="s">
        <v>89</v>
      </c>
      <c r="AV394" s="13" t="s">
        <v>89</v>
      </c>
      <c r="AW394" s="13" t="s">
        <v>38</v>
      </c>
      <c r="AX394" s="13" t="s">
        <v>12</v>
      </c>
      <c r="AY394" s="156" t="s">
        <v>140</v>
      </c>
    </row>
    <row r="395" spans="2:51" s="12" customFormat="1" ht="10">
      <c r="B395" s="149"/>
      <c r="D395" s="145" t="s">
        <v>150</v>
      </c>
      <c r="E395" s="150" t="s">
        <v>1</v>
      </c>
      <c r="F395" s="151" t="s">
        <v>539</v>
      </c>
      <c r="H395" s="150" t="s">
        <v>1</v>
      </c>
      <c r="I395" s="152"/>
      <c r="L395" s="149"/>
      <c r="M395" s="153"/>
      <c r="T395" s="154"/>
      <c r="AT395" s="150" t="s">
        <v>150</v>
      </c>
      <c r="AU395" s="150" t="s">
        <v>89</v>
      </c>
      <c r="AV395" s="12" t="s">
        <v>87</v>
      </c>
      <c r="AW395" s="12" t="s">
        <v>38</v>
      </c>
      <c r="AX395" s="12" t="s">
        <v>12</v>
      </c>
      <c r="AY395" s="150" t="s">
        <v>140</v>
      </c>
    </row>
    <row r="396" spans="2:51" s="13" customFormat="1" ht="10">
      <c r="B396" s="155"/>
      <c r="D396" s="145" t="s">
        <v>150</v>
      </c>
      <c r="E396" s="156" t="s">
        <v>1</v>
      </c>
      <c r="F396" s="157" t="s">
        <v>540</v>
      </c>
      <c r="H396" s="158">
        <v>29.452499999999997</v>
      </c>
      <c r="I396" s="159"/>
      <c r="L396" s="155"/>
      <c r="M396" s="160"/>
      <c r="T396" s="161"/>
      <c r="AT396" s="156" t="s">
        <v>150</v>
      </c>
      <c r="AU396" s="156" t="s">
        <v>89</v>
      </c>
      <c r="AV396" s="13" t="s">
        <v>89</v>
      </c>
      <c r="AW396" s="13" t="s">
        <v>38</v>
      </c>
      <c r="AX396" s="13" t="s">
        <v>12</v>
      </c>
      <c r="AY396" s="156" t="s">
        <v>140</v>
      </c>
    </row>
    <row r="397" spans="2:51" s="13" customFormat="1" ht="10">
      <c r="B397" s="155"/>
      <c r="D397" s="145" t="s">
        <v>150</v>
      </c>
      <c r="E397" s="156" t="s">
        <v>1</v>
      </c>
      <c r="F397" s="157" t="s">
        <v>541</v>
      </c>
      <c r="H397" s="158">
        <v>-5.319</v>
      </c>
      <c r="I397" s="159"/>
      <c r="L397" s="155"/>
      <c r="M397" s="160"/>
      <c r="T397" s="161"/>
      <c r="AT397" s="156" t="s">
        <v>150</v>
      </c>
      <c r="AU397" s="156" t="s">
        <v>89</v>
      </c>
      <c r="AV397" s="13" t="s">
        <v>89</v>
      </c>
      <c r="AW397" s="13" t="s">
        <v>38</v>
      </c>
      <c r="AX397" s="13" t="s">
        <v>12</v>
      </c>
      <c r="AY397" s="156" t="s">
        <v>140</v>
      </c>
    </row>
    <row r="398" spans="2:51" s="12" customFormat="1" ht="10">
      <c r="B398" s="149"/>
      <c r="D398" s="145" t="s">
        <v>150</v>
      </c>
      <c r="E398" s="150" t="s">
        <v>1</v>
      </c>
      <c r="F398" s="151" t="s">
        <v>542</v>
      </c>
      <c r="H398" s="150" t="s">
        <v>1</v>
      </c>
      <c r="I398" s="152"/>
      <c r="L398" s="149"/>
      <c r="M398" s="153"/>
      <c r="T398" s="154"/>
      <c r="AT398" s="150" t="s">
        <v>150</v>
      </c>
      <c r="AU398" s="150" t="s">
        <v>89</v>
      </c>
      <c r="AV398" s="12" t="s">
        <v>87</v>
      </c>
      <c r="AW398" s="12" t="s">
        <v>38</v>
      </c>
      <c r="AX398" s="12" t="s">
        <v>12</v>
      </c>
      <c r="AY398" s="150" t="s">
        <v>140</v>
      </c>
    </row>
    <row r="399" spans="2:51" s="13" customFormat="1" ht="10">
      <c r="B399" s="155"/>
      <c r="D399" s="145" t="s">
        <v>150</v>
      </c>
      <c r="E399" s="156" t="s">
        <v>1</v>
      </c>
      <c r="F399" s="157" t="s">
        <v>543</v>
      </c>
      <c r="H399" s="158">
        <v>35.970550000000003</v>
      </c>
      <c r="I399" s="159"/>
      <c r="L399" s="155"/>
      <c r="M399" s="160"/>
      <c r="T399" s="161"/>
      <c r="AT399" s="156" t="s">
        <v>150</v>
      </c>
      <c r="AU399" s="156" t="s">
        <v>89</v>
      </c>
      <c r="AV399" s="13" t="s">
        <v>89</v>
      </c>
      <c r="AW399" s="13" t="s">
        <v>38</v>
      </c>
      <c r="AX399" s="13" t="s">
        <v>12</v>
      </c>
      <c r="AY399" s="156" t="s">
        <v>140</v>
      </c>
    </row>
    <row r="400" spans="2:51" s="13" customFormat="1" ht="10">
      <c r="B400" s="155"/>
      <c r="D400" s="145" t="s">
        <v>150</v>
      </c>
      <c r="E400" s="156" t="s">
        <v>1</v>
      </c>
      <c r="F400" s="157" t="s">
        <v>544</v>
      </c>
      <c r="H400" s="158">
        <v>-6.5459999999999994</v>
      </c>
      <c r="I400" s="159"/>
      <c r="L400" s="155"/>
      <c r="M400" s="160"/>
      <c r="T400" s="161"/>
      <c r="AT400" s="156" t="s">
        <v>150</v>
      </c>
      <c r="AU400" s="156" t="s">
        <v>89</v>
      </c>
      <c r="AV400" s="13" t="s">
        <v>89</v>
      </c>
      <c r="AW400" s="13" t="s">
        <v>38</v>
      </c>
      <c r="AX400" s="13" t="s">
        <v>12</v>
      </c>
      <c r="AY400" s="156" t="s">
        <v>140</v>
      </c>
    </row>
    <row r="401" spans="2:51" s="13" customFormat="1" ht="10">
      <c r="B401" s="155"/>
      <c r="D401" s="145" t="s">
        <v>150</v>
      </c>
      <c r="E401" s="156" t="s">
        <v>1</v>
      </c>
      <c r="F401" s="157" t="s">
        <v>545</v>
      </c>
      <c r="H401" s="158">
        <v>0.91</v>
      </c>
      <c r="I401" s="159"/>
      <c r="L401" s="155"/>
      <c r="M401" s="160"/>
      <c r="T401" s="161"/>
      <c r="AT401" s="156" t="s">
        <v>150</v>
      </c>
      <c r="AU401" s="156" t="s">
        <v>89</v>
      </c>
      <c r="AV401" s="13" t="s">
        <v>89</v>
      </c>
      <c r="AW401" s="13" t="s">
        <v>38</v>
      </c>
      <c r="AX401" s="13" t="s">
        <v>12</v>
      </c>
      <c r="AY401" s="156" t="s">
        <v>140</v>
      </c>
    </row>
    <row r="402" spans="2:51" s="12" customFormat="1" ht="10">
      <c r="B402" s="149"/>
      <c r="D402" s="145" t="s">
        <v>150</v>
      </c>
      <c r="E402" s="150" t="s">
        <v>1</v>
      </c>
      <c r="F402" s="151" t="s">
        <v>495</v>
      </c>
      <c r="H402" s="150" t="s">
        <v>1</v>
      </c>
      <c r="I402" s="152"/>
      <c r="L402" s="149"/>
      <c r="M402" s="153"/>
      <c r="T402" s="154"/>
      <c r="AT402" s="150" t="s">
        <v>150</v>
      </c>
      <c r="AU402" s="150" t="s">
        <v>89</v>
      </c>
      <c r="AV402" s="12" t="s">
        <v>87</v>
      </c>
      <c r="AW402" s="12" t="s">
        <v>38</v>
      </c>
      <c r="AX402" s="12" t="s">
        <v>12</v>
      </c>
      <c r="AY402" s="150" t="s">
        <v>140</v>
      </c>
    </row>
    <row r="403" spans="2:51" s="13" customFormat="1" ht="10">
      <c r="B403" s="155"/>
      <c r="D403" s="145" t="s">
        <v>150</v>
      </c>
      <c r="E403" s="156" t="s">
        <v>1</v>
      </c>
      <c r="F403" s="157" t="s">
        <v>546</v>
      </c>
      <c r="H403" s="158">
        <v>49.664999999999999</v>
      </c>
      <c r="I403" s="159"/>
      <c r="L403" s="155"/>
      <c r="M403" s="160"/>
      <c r="T403" s="161"/>
      <c r="AT403" s="156" t="s">
        <v>150</v>
      </c>
      <c r="AU403" s="156" t="s">
        <v>89</v>
      </c>
      <c r="AV403" s="13" t="s">
        <v>89</v>
      </c>
      <c r="AW403" s="13" t="s">
        <v>38</v>
      </c>
      <c r="AX403" s="13" t="s">
        <v>12</v>
      </c>
      <c r="AY403" s="156" t="s">
        <v>140</v>
      </c>
    </row>
    <row r="404" spans="2:51" s="13" customFormat="1" ht="10">
      <c r="B404" s="155"/>
      <c r="D404" s="145" t="s">
        <v>150</v>
      </c>
      <c r="E404" s="156" t="s">
        <v>1</v>
      </c>
      <c r="F404" s="157" t="s">
        <v>547</v>
      </c>
      <c r="H404" s="158">
        <v>-12.3436</v>
      </c>
      <c r="I404" s="159"/>
      <c r="L404" s="155"/>
      <c r="M404" s="160"/>
      <c r="T404" s="161"/>
      <c r="AT404" s="156" t="s">
        <v>150</v>
      </c>
      <c r="AU404" s="156" t="s">
        <v>89</v>
      </c>
      <c r="AV404" s="13" t="s">
        <v>89</v>
      </c>
      <c r="AW404" s="13" t="s">
        <v>38</v>
      </c>
      <c r="AX404" s="13" t="s">
        <v>12</v>
      </c>
      <c r="AY404" s="156" t="s">
        <v>140</v>
      </c>
    </row>
    <row r="405" spans="2:51" s="13" customFormat="1" ht="10">
      <c r="B405" s="155"/>
      <c r="D405" s="145" t="s">
        <v>150</v>
      </c>
      <c r="E405" s="156" t="s">
        <v>1</v>
      </c>
      <c r="F405" s="157" t="s">
        <v>548</v>
      </c>
      <c r="H405" s="158">
        <v>4.734</v>
      </c>
      <c r="I405" s="159"/>
      <c r="L405" s="155"/>
      <c r="M405" s="160"/>
      <c r="T405" s="161"/>
      <c r="AT405" s="156" t="s">
        <v>150</v>
      </c>
      <c r="AU405" s="156" t="s">
        <v>89</v>
      </c>
      <c r="AV405" s="13" t="s">
        <v>89</v>
      </c>
      <c r="AW405" s="13" t="s">
        <v>38</v>
      </c>
      <c r="AX405" s="13" t="s">
        <v>12</v>
      </c>
      <c r="AY405" s="156" t="s">
        <v>140</v>
      </c>
    </row>
    <row r="406" spans="2:51" s="12" customFormat="1" ht="10">
      <c r="B406" s="149"/>
      <c r="D406" s="145" t="s">
        <v>150</v>
      </c>
      <c r="E406" s="150" t="s">
        <v>1</v>
      </c>
      <c r="F406" s="151" t="s">
        <v>549</v>
      </c>
      <c r="H406" s="150" t="s">
        <v>1</v>
      </c>
      <c r="I406" s="152"/>
      <c r="L406" s="149"/>
      <c r="M406" s="153"/>
      <c r="T406" s="154"/>
      <c r="AT406" s="150" t="s">
        <v>150</v>
      </c>
      <c r="AU406" s="150" t="s">
        <v>89</v>
      </c>
      <c r="AV406" s="12" t="s">
        <v>87</v>
      </c>
      <c r="AW406" s="12" t="s">
        <v>38</v>
      </c>
      <c r="AX406" s="12" t="s">
        <v>12</v>
      </c>
      <c r="AY406" s="150" t="s">
        <v>140</v>
      </c>
    </row>
    <row r="407" spans="2:51" s="13" customFormat="1" ht="10">
      <c r="B407" s="155"/>
      <c r="D407" s="145" t="s">
        <v>150</v>
      </c>
      <c r="E407" s="156" t="s">
        <v>1</v>
      </c>
      <c r="F407" s="157" t="s">
        <v>607</v>
      </c>
      <c r="H407" s="158">
        <v>25.641000000000002</v>
      </c>
      <c r="I407" s="159"/>
      <c r="L407" s="155"/>
      <c r="M407" s="160"/>
      <c r="T407" s="161"/>
      <c r="AT407" s="156" t="s">
        <v>150</v>
      </c>
      <c r="AU407" s="156" t="s">
        <v>89</v>
      </c>
      <c r="AV407" s="13" t="s">
        <v>89</v>
      </c>
      <c r="AW407" s="13" t="s">
        <v>38</v>
      </c>
      <c r="AX407" s="13" t="s">
        <v>12</v>
      </c>
      <c r="AY407" s="156" t="s">
        <v>140</v>
      </c>
    </row>
    <row r="408" spans="2:51" s="12" customFormat="1" ht="10">
      <c r="B408" s="149"/>
      <c r="D408" s="145" t="s">
        <v>150</v>
      </c>
      <c r="E408" s="150" t="s">
        <v>1</v>
      </c>
      <c r="F408" s="151" t="s">
        <v>551</v>
      </c>
      <c r="H408" s="150" t="s">
        <v>1</v>
      </c>
      <c r="I408" s="152"/>
      <c r="L408" s="149"/>
      <c r="M408" s="153"/>
      <c r="T408" s="154"/>
      <c r="AT408" s="150" t="s">
        <v>150</v>
      </c>
      <c r="AU408" s="150" t="s">
        <v>89</v>
      </c>
      <c r="AV408" s="12" t="s">
        <v>87</v>
      </c>
      <c r="AW408" s="12" t="s">
        <v>38</v>
      </c>
      <c r="AX408" s="12" t="s">
        <v>12</v>
      </c>
      <c r="AY408" s="150" t="s">
        <v>140</v>
      </c>
    </row>
    <row r="409" spans="2:51" s="13" customFormat="1" ht="20">
      <c r="B409" s="155"/>
      <c r="D409" s="145" t="s">
        <v>150</v>
      </c>
      <c r="E409" s="156" t="s">
        <v>1</v>
      </c>
      <c r="F409" s="157" t="s">
        <v>552</v>
      </c>
      <c r="H409" s="158">
        <v>141.88020000000003</v>
      </c>
      <c r="I409" s="159"/>
      <c r="L409" s="155"/>
      <c r="M409" s="160"/>
      <c r="T409" s="161"/>
      <c r="AT409" s="156" t="s">
        <v>150</v>
      </c>
      <c r="AU409" s="156" t="s">
        <v>89</v>
      </c>
      <c r="AV409" s="13" t="s">
        <v>89</v>
      </c>
      <c r="AW409" s="13" t="s">
        <v>38</v>
      </c>
      <c r="AX409" s="13" t="s">
        <v>12</v>
      </c>
      <c r="AY409" s="156" t="s">
        <v>140</v>
      </c>
    </row>
    <row r="410" spans="2:51" s="13" customFormat="1" ht="10">
      <c r="B410" s="155"/>
      <c r="D410" s="145" t="s">
        <v>150</v>
      </c>
      <c r="E410" s="156" t="s">
        <v>1</v>
      </c>
      <c r="F410" s="157" t="s">
        <v>553</v>
      </c>
      <c r="H410" s="158">
        <v>-10.9604</v>
      </c>
      <c r="I410" s="159"/>
      <c r="L410" s="155"/>
      <c r="M410" s="160"/>
      <c r="T410" s="161"/>
      <c r="AT410" s="156" t="s">
        <v>150</v>
      </c>
      <c r="AU410" s="156" t="s">
        <v>89</v>
      </c>
      <c r="AV410" s="13" t="s">
        <v>89</v>
      </c>
      <c r="AW410" s="13" t="s">
        <v>38</v>
      </c>
      <c r="AX410" s="13" t="s">
        <v>12</v>
      </c>
      <c r="AY410" s="156" t="s">
        <v>140</v>
      </c>
    </row>
    <row r="411" spans="2:51" s="13" customFormat="1" ht="10">
      <c r="B411" s="155"/>
      <c r="D411" s="145" t="s">
        <v>150</v>
      </c>
      <c r="E411" s="156" t="s">
        <v>1</v>
      </c>
      <c r="F411" s="157" t="s">
        <v>554</v>
      </c>
      <c r="H411" s="158">
        <v>3.1559999999999997</v>
      </c>
      <c r="I411" s="159"/>
      <c r="L411" s="155"/>
      <c r="M411" s="160"/>
      <c r="T411" s="161"/>
      <c r="AT411" s="156" t="s">
        <v>150</v>
      </c>
      <c r="AU411" s="156" t="s">
        <v>89</v>
      </c>
      <c r="AV411" s="13" t="s">
        <v>89</v>
      </c>
      <c r="AW411" s="13" t="s">
        <v>38</v>
      </c>
      <c r="AX411" s="13" t="s">
        <v>12</v>
      </c>
      <c r="AY411" s="156" t="s">
        <v>140</v>
      </c>
    </row>
    <row r="412" spans="2:51" s="12" customFormat="1" ht="10">
      <c r="B412" s="149"/>
      <c r="D412" s="145" t="s">
        <v>150</v>
      </c>
      <c r="E412" s="150" t="s">
        <v>1</v>
      </c>
      <c r="F412" s="151" t="s">
        <v>499</v>
      </c>
      <c r="H412" s="150" t="s">
        <v>1</v>
      </c>
      <c r="I412" s="152"/>
      <c r="L412" s="149"/>
      <c r="M412" s="153"/>
      <c r="T412" s="154"/>
      <c r="AT412" s="150" t="s">
        <v>150</v>
      </c>
      <c r="AU412" s="150" t="s">
        <v>89</v>
      </c>
      <c r="AV412" s="12" t="s">
        <v>87</v>
      </c>
      <c r="AW412" s="12" t="s">
        <v>38</v>
      </c>
      <c r="AX412" s="12" t="s">
        <v>12</v>
      </c>
      <c r="AY412" s="150" t="s">
        <v>140</v>
      </c>
    </row>
    <row r="413" spans="2:51" s="13" customFormat="1" ht="10">
      <c r="B413" s="155"/>
      <c r="D413" s="145" t="s">
        <v>150</v>
      </c>
      <c r="E413" s="156" t="s">
        <v>1</v>
      </c>
      <c r="F413" s="157" t="s">
        <v>555</v>
      </c>
      <c r="H413" s="158">
        <v>179.03655000000003</v>
      </c>
      <c r="I413" s="159"/>
      <c r="L413" s="155"/>
      <c r="M413" s="160"/>
      <c r="T413" s="161"/>
      <c r="AT413" s="156" t="s">
        <v>150</v>
      </c>
      <c r="AU413" s="156" t="s">
        <v>89</v>
      </c>
      <c r="AV413" s="13" t="s">
        <v>89</v>
      </c>
      <c r="AW413" s="13" t="s">
        <v>38</v>
      </c>
      <c r="AX413" s="13" t="s">
        <v>12</v>
      </c>
      <c r="AY413" s="156" t="s">
        <v>140</v>
      </c>
    </row>
    <row r="414" spans="2:51" s="13" customFormat="1" ht="10">
      <c r="B414" s="155"/>
      <c r="D414" s="145" t="s">
        <v>150</v>
      </c>
      <c r="E414" s="156" t="s">
        <v>1</v>
      </c>
      <c r="F414" s="157" t="s">
        <v>556</v>
      </c>
      <c r="H414" s="158">
        <v>-26.183500000000002</v>
      </c>
      <c r="I414" s="159"/>
      <c r="L414" s="155"/>
      <c r="M414" s="160"/>
      <c r="T414" s="161"/>
      <c r="AT414" s="156" t="s">
        <v>150</v>
      </c>
      <c r="AU414" s="156" t="s">
        <v>89</v>
      </c>
      <c r="AV414" s="13" t="s">
        <v>89</v>
      </c>
      <c r="AW414" s="13" t="s">
        <v>38</v>
      </c>
      <c r="AX414" s="13" t="s">
        <v>12</v>
      </c>
      <c r="AY414" s="156" t="s">
        <v>140</v>
      </c>
    </row>
    <row r="415" spans="2:51" s="13" customFormat="1" ht="10">
      <c r="B415" s="155"/>
      <c r="D415" s="145" t="s">
        <v>150</v>
      </c>
      <c r="E415" s="156" t="s">
        <v>1</v>
      </c>
      <c r="F415" s="157" t="s">
        <v>557</v>
      </c>
      <c r="H415" s="158">
        <v>16.631999999999998</v>
      </c>
      <c r="I415" s="159"/>
      <c r="L415" s="155"/>
      <c r="M415" s="160"/>
      <c r="T415" s="161"/>
      <c r="AT415" s="156" t="s">
        <v>150</v>
      </c>
      <c r="AU415" s="156" t="s">
        <v>89</v>
      </c>
      <c r="AV415" s="13" t="s">
        <v>89</v>
      </c>
      <c r="AW415" s="13" t="s">
        <v>38</v>
      </c>
      <c r="AX415" s="13" t="s">
        <v>12</v>
      </c>
      <c r="AY415" s="156" t="s">
        <v>140</v>
      </c>
    </row>
    <row r="416" spans="2:51" s="12" customFormat="1" ht="10">
      <c r="B416" s="149"/>
      <c r="D416" s="145" t="s">
        <v>150</v>
      </c>
      <c r="E416" s="150" t="s">
        <v>1</v>
      </c>
      <c r="F416" s="151" t="s">
        <v>501</v>
      </c>
      <c r="H416" s="150" t="s">
        <v>1</v>
      </c>
      <c r="I416" s="152"/>
      <c r="L416" s="149"/>
      <c r="M416" s="153"/>
      <c r="T416" s="154"/>
      <c r="AT416" s="150" t="s">
        <v>150</v>
      </c>
      <c r="AU416" s="150" t="s">
        <v>89</v>
      </c>
      <c r="AV416" s="12" t="s">
        <v>87</v>
      </c>
      <c r="AW416" s="12" t="s">
        <v>38</v>
      </c>
      <c r="AX416" s="12" t="s">
        <v>12</v>
      </c>
      <c r="AY416" s="150" t="s">
        <v>140</v>
      </c>
    </row>
    <row r="417" spans="2:51" s="13" customFormat="1" ht="10">
      <c r="B417" s="155"/>
      <c r="D417" s="145" t="s">
        <v>150</v>
      </c>
      <c r="E417" s="156" t="s">
        <v>1</v>
      </c>
      <c r="F417" s="157" t="s">
        <v>558</v>
      </c>
      <c r="H417" s="158">
        <v>69.658999999999992</v>
      </c>
      <c r="I417" s="159"/>
      <c r="L417" s="155"/>
      <c r="M417" s="160"/>
      <c r="T417" s="161"/>
      <c r="AT417" s="156" t="s">
        <v>150</v>
      </c>
      <c r="AU417" s="156" t="s">
        <v>89</v>
      </c>
      <c r="AV417" s="13" t="s">
        <v>89</v>
      </c>
      <c r="AW417" s="13" t="s">
        <v>38</v>
      </c>
      <c r="AX417" s="13" t="s">
        <v>12</v>
      </c>
      <c r="AY417" s="156" t="s">
        <v>140</v>
      </c>
    </row>
    <row r="418" spans="2:51" s="13" customFormat="1" ht="10">
      <c r="B418" s="155"/>
      <c r="D418" s="145" t="s">
        <v>150</v>
      </c>
      <c r="E418" s="156" t="s">
        <v>1</v>
      </c>
      <c r="F418" s="157" t="s">
        <v>559</v>
      </c>
      <c r="H418" s="158">
        <v>-11.565000000000001</v>
      </c>
      <c r="I418" s="159"/>
      <c r="L418" s="155"/>
      <c r="M418" s="160"/>
      <c r="T418" s="161"/>
      <c r="AT418" s="156" t="s">
        <v>150</v>
      </c>
      <c r="AU418" s="156" t="s">
        <v>89</v>
      </c>
      <c r="AV418" s="13" t="s">
        <v>89</v>
      </c>
      <c r="AW418" s="13" t="s">
        <v>38</v>
      </c>
      <c r="AX418" s="13" t="s">
        <v>12</v>
      </c>
      <c r="AY418" s="156" t="s">
        <v>140</v>
      </c>
    </row>
    <row r="419" spans="2:51" s="13" customFormat="1" ht="10">
      <c r="B419" s="155"/>
      <c r="D419" s="145" t="s">
        <v>150</v>
      </c>
      <c r="E419" s="156" t="s">
        <v>1</v>
      </c>
      <c r="F419" s="157" t="s">
        <v>560</v>
      </c>
      <c r="H419" s="158">
        <v>8.3159999999999989</v>
      </c>
      <c r="I419" s="159"/>
      <c r="L419" s="155"/>
      <c r="M419" s="160"/>
      <c r="T419" s="161"/>
      <c r="AT419" s="156" t="s">
        <v>150</v>
      </c>
      <c r="AU419" s="156" t="s">
        <v>89</v>
      </c>
      <c r="AV419" s="13" t="s">
        <v>89</v>
      </c>
      <c r="AW419" s="13" t="s">
        <v>38</v>
      </c>
      <c r="AX419" s="13" t="s">
        <v>12</v>
      </c>
      <c r="AY419" s="156" t="s">
        <v>140</v>
      </c>
    </row>
    <row r="420" spans="2:51" s="12" customFormat="1" ht="10">
      <c r="B420" s="149"/>
      <c r="D420" s="145" t="s">
        <v>150</v>
      </c>
      <c r="E420" s="150" t="s">
        <v>1</v>
      </c>
      <c r="F420" s="151" t="s">
        <v>521</v>
      </c>
      <c r="H420" s="150" t="s">
        <v>1</v>
      </c>
      <c r="I420" s="152"/>
      <c r="L420" s="149"/>
      <c r="M420" s="153"/>
      <c r="T420" s="154"/>
      <c r="AT420" s="150" t="s">
        <v>150</v>
      </c>
      <c r="AU420" s="150" t="s">
        <v>89</v>
      </c>
      <c r="AV420" s="12" t="s">
        <v>87</v>
      </c>
      <c r="AW420" s="12" t="s">
        <v>38</v>
      </c>
      <c r="AX420" s="12" t="s">
        <v>12</v>
      </c>
      <c r="AY420" s="150" t="s">
        <v>140</v>
      </c>
    </row>
    <row r="421" spans="2:51" s="13" customFormat="1" ht="10">
      <c r="B421" s="155"/>
      <c r="D421" s="145" t="s">
        <v>150</v>
      </c>
      <c r="E421" s="156" t="s">
        <v>1</v>
      </c>
      <c r="F421" s="157" t="s">
        <v>563</v>
      </c>
      <c r="H421" s="158">
        <v>31.540000000000003</v>
      </c>
      <c r="I421" s="159"/>
      <c r="L421" s="155"/>
      <c r="M421" s="160"/>
      <c r="T421" s="161"/>
      <c r="AT421" s="156" t="s">
        <v>150</v>
      </c>
      <c r="AU421" s="156" t="s">
        <v>89</v>
      </c>
      <c r="AV421" s="13" t="s">
        <v>89</v>
      </c>
      <c r="AW421" s="13" t="s">
        <v>38</v>
      </c>
      <c r="AX421" s="13" t="s">
        <v>12</v>
      </c>
      <c r="AY421" s="156" t="s">
        <v>140</v>
      </c>
    </row>
    <row r="422" spans="2:51" s="13" customFormat="1" ht="10">
      <c r="B422" s="155"/>
      <c r="D422" s="145" t="s">
        <v>150</v>
      </c>
      <c r="E422" s="156" t="s">
        <v>1</v>
      </c>
      <c r="F422" s="157" t="s">
        <v>564</v>
      </c>
      <c r="H422" s="158">
        <v>-5.91</v>
      </c>
      <c r="I422" s="159"/>
      <c r="L422" s="155"/>
      <c r="M422" s="160"/>
      <c r="T422" s="161"/>
      <c r="AT422" s="156" t="s">
        <v>150</v>
      </c>
      <c r="AU422" s="156" t="s">
        <v>89</v>
      </c>
      <c r="AV422" s="13" t="s">
        <v>89</v>
      </c>
      <c r="AW422" s="13" t="s">
        <v>38</v>
      </c>
      <c r="AX422" s="13" t="s">
        <v>12</v>
      </c>
      <c r="AY422" s="156" t="s">
        <v>140</v>
      </c>
    </row>
    <row r="423" spans="2:51" s="12" customFormat="1" ht="10">
      <c r="B423" s="149"/>
      <c r="D423" s="145" t="s">
        <v>150</v>
      </c>
      <c r="E423" s="150" t="s">
        <v>1</v>
      </c>
      <c r="F423" s="151" t="s">
        <v>565</v>
      </c>
      <c r="H423" s="150" t="s">
        <v>1</v>
      </c>
      <c r="I423" s="152"/>
      <c r="L423" s="149"/>
      <c r="M423" s="153"/>
      <c r="T423" s="154"/>
      <c r="AT423" s="150" t="s">
        <v>150</v>
      </c>
      <c r="AU423" s="150" t="s">
        <v>89</v>
      </c>
      <c r="AV423" s="12" t="s">
        <v>87</v>
      </c>
      <c r="AW423" s="12" t="s">
        <v>38</v>
      </c>
      <c r="AX423" s="12" t="s">
        <v>12</v>
      </c>
      <c r="AY423" s="150" t="s">
        <v>140</v>
      </c>
    </row>
    <row r="424" spans="2:51" s="13" customFormat="1" ht="10">
      <c r="B424" s="155"/>
      <c r="D424" s="145" t="s">
        <v>150</v>
      </c>
      <c r="E424" s="156" t="s">
        <v>1</v>
      </c>
      <c r="F424" s="157" t="s">
        <v>566</v>
      </c>
      <c r="H424" s="158">
        <v>17.250000000000004</v>
      </c>
      <c r="I424" s="159"/>
      <c r="L424" s="155"/>
      <c r="M424" s="160"/>
      <c r="T424" s="161"/>
      <c r="AT424" s="156" t="s">
        <v>150</v>
      </c>
      <c r="AU424" s="156" t="s">
        <v>89</v>
      </c>
      <c r="AV424" s="13" t="s">
        <v>89</v>
      </c>
      <c r="AW424" s="13" t="s">
        <v>38</v>
      </c>
      <c r="AX424" s="13" t="s">
        <v>12</v>
      </c>
      <c r="AY424" s="156" t="s">
        <v>140</v>
      </c>
    </row>
    <row r="425" spans="2:51" s="13" customFormat="1" ht="10">
      <c r="B425" s="155"/>
      <c r="D425" s="145" t="s">
        <v>150</v>
      </c>
      <c r="E425" s="156" t="s">
        <v>1</v>
      </c>
      <c r="F425" s="157" t="s">
        <v>567</v>
      </c>
      <c r="H425" s="158">
        <v>-1.5760000000000001</v>
      </c>
      <c r="I425" s="159"/>
      <c r="L425" s="155"/>
      <c r="M425" s="160"/>
      <c r="T425" s="161"/>
      <c r="AT425" s="156" t="s">
        <v>150</v>
      </c>
      <c r="AU425" s="156" t="s">
        <v>89</v>
      </c>
      <c r="AV425" s="13" t="s">
        <v>89</v>
      </c>
      <c r="AW425" s="13" t="s">
        <v>38</v>
      </c>
      <c r="AX425" s="13" t="s">
        <v>12</v>
      </c>
      <c r="AY425" s="156" t="s">
        <v>140</v>
      </c>
    </row>
    <row r="426" spans="2:51" s="12" customFormat="1" ht="10">
      <c r="B426" s="149"/>
      <c r="D426" s="145" t="s">
        <v>150</v>
      </c>
      <c r="E426" s="150" t="s">
        <v>1</v>
      </c>
      <c r="F426" s="151" t="s">
        <v>568</v>
      </c>
      <c r="H426" s="150" t="s">
        <v>1</v>
      </c>
      <c r="I426" s="152"/>
      <c r="L426" s="149"/>
      <c r="M426" s="153"/>
      <c r="T426" s="154"/>
      <c r="AT426" s="150" t="s">
        <v>150</v>
      </c>
      <c r="AU426" s="150" t="s">
        <v>89</v>
      </c>
      <c r="AV426" s="12" t="s">
        <v>87</v>
      </c>
      <c r="AW426" s="12" t="s">
        <v>38</v>
      </c>
      <c r="AX426" s="12" t="s">
        <v>12</v>
      </c>
      <c r="AY426" s="150" t="s">
        <v>140</v>
      </c>
    </row>
    <row r="427" spans="2:51" s="13" customFormat="1" ht="10">
      <c r="B427" s="155"/>
      <c r="D427" s="145" t="s">
        <v>150</v>
      </c>
      <c r="E427" s="156" t="s">
        <v>1</v>
      </c>
      <c r="F427" s="157" t="s">
        <v>569</v>
      </c>
      <c r="H427" s="158">
        <v>45.375</v>
      </c>
      <c r="I427" s="159"/>
      <c r="L427" s="155"/>
      <c r="M427" s="160"/>
      <c r="T427" s="161"/>
      <c r="AT427" s="156" t="s">
        <v>150</v>
      </c>
      <c r="AU427" s="156" t="s">
        <v>89</v>
      </c>
      <c r="AV427" s="13" t="s">
        <v>89</v>
      </c>
      <c r="AW427" s="13" t="s">
        <v>38</v>
      </c>
      <c r="AX427" s="13" t="s">
        <v>12</v>
      </c>
      <c r="AY427" s="156" t="s">
        <v>140</v>
      </c>
    </row>
    <row r="428" spans="2:51" s="13" customFormat="1" ht="10">
      <c r="B428" s="155"/>
      <c r="D428" s="145" t="s">
        <v>150</v>
      </c>
      <c r="E428" s="156" t="s">
        <v>1</v>
      </c>
      <c r="F428" s="157" t="s">
        <v>570</v>
      </c>
      <c r="H428" s="158">
        <v>-6.3039999999999994</v>
      </c>
      <c r="I428" s="159"/>
      <c r="L428" s="155"/>
      <c r="M428" s="160"/>
      <c r="T428" s="161"/>
      <c r="AT428" s="156" t="s">
        <v>150</v>
      </c>
      <c r="AU428" s="156" t="s">
        <v>89</v>
      </c>
      <c r="AV428" s="13" t="s">
        <v>89</v>
      </c>
      <c r="AW428" s="13" t="s">
        <v>38</v>
      </c>
      <c r="AX428" s="13" t="s">
        <v>12</v>
      </c>
      <c r="AY428" s="156" t="s">
        <v>140</v>
      </c>
    </row>
    <row r="429" spans="2:51" s="12" customFormat="1" ht="10">
      <c r="B429" s="149"/>
      <c r="D429" s="145" t="s">
        <v>150</v>
      </c>
      <c r="E429" s="150" t="s">
        <v>1</v>
      </c>
      <c r="F429" s="151" t="s">
        <v>571</v>
      </c>
      <c r="H429" s="150" t="s">
        <v>1</v>
      </c>
      <c r="I429" s="152"/>
      <c r="L429" s="149"/>
      <c r="M429" s="153"/>
      <c r="T429" s="154"/>
      <c r="AT429" s="150" t="s">
        <v>150</v>
      </c>
      <c r="AU429" s="150" t="s">
        <v>89</v>
      </c>
      <c r="AV429" s="12" t="s">
        <v>87</v>
      </c>
      <c r="AW429" s="12" t="s">
        <v>38</v>
      </c>
      <c r="AX429" s="12" t="s">
        <v>12</v>
      </c>
      <c r="AY429" s="150" t="s">
        <v>140</v>
      </c>
    </row>
    <row r="430" spans="2:51" s="13" customFormat="1" ht="10">
      <c r="B430" s="155"/>
      <c r="D430" s="145" t="s">
        <v>150</v>
      </c>
      <c r="E430" s="156" t="s">
        <v>1</v>
      </c>
      <c r="F430" s="157" t="s">
        <v>608</v>
      </c>
      <c r="H430" s="158">
        <v>36.5625</v>
      </c>
      <c r="I430" s="159"/>
      <c r="L430" s="155"/>
      <c r="M430" s="160"/>
      <c r="T430" s="161"/>
      <c r="AT430" s="156" t="s">
        <v>150</v>
      </c>
      <c r="AU430" s="156" t="s">
        <v>89</v>
      </c>
      <c r="AV430" s="13" t="s">
        <v>89</v>
      </c>
      <c r="AW430" s="13" t="s">
        <v>38</v>
      </c>
      <c r="AX430" s="13" t="s">
        <v>12</v>
      </c>
      <c r="AY430" s="156" t="s">
        <v>140</v>
      </c>
    </row>
    <row r="431" spans="2:51" s="13" customFormat="1" ht="10">
      <c r="B431" s="155"/>
      <c r="D431" s="145" t="s">
        <v>150</v>
      </c>
      <c r="E431" s="156" t="s">
        <v>1</v>
      </c>
      <c r="F431" s="157" t="s">
        <v>573</v>
      </c>
      <c r="H431" s="158">
        <v>-1.379</v>
      </c>
      <c r="I431" s="159"/>
      <c r="L431" s="155"/>
      <c r="M431" s="160"/>
      <c r="T431" s="161"/>
      <c r="AT431" s="156" t="s">
        <v>150</v>
      </c>
      <c r="AU431" s="156" t="s">
        <v>89</v>
      </c>
      <c r="AV431" s="13" t="s">
        <v>89</v>
      </c>
      <c r="AW431" s="13" t="s">
        <v>38</v>
      </c>
      <c r="AX431" s="13" t="s">
        <v>12</v>
      </c>
      <c r="AY431" s="156" t="s">
        <v>140</v>
      </c>
    </row>
    <row r="432" spans="2:51" s="12" customFormat="1" ht="10">
      <c r="B432" s="149"/>
      <c r="D432" s="145" t="s">
        <v>150</v>
      </c>
      <c r="E432" s="150" t="s">
        <v>1</v>
      </c>
      <c r="F432" s="151" t="s">
        <v>574</v>
      </c>
      <c r="H432" s="150" t="s">
        <v>1</v>
      </c>
      <c r="I432" s="152"/>
      <c r="L432" s="149"/>
      <c r="M432" s="153"/>
      <c r="T432" s="154"/>
      <c r="AT432" s="150" t="s">
        <v>150</v>
      </c>
      <c r="AU432" s="150" t="s">
        <v>89</v>
      </c>
      <c r="AV432" s="12" t="s">
        <v>87</v>
      </c>
      <c r="AW432" s="12" t="s">
        <v>38</v>
      </c>
      <c r="AX432" s="12" t="s">
        <v>12</v>
      </c>
      <c r="AY432" s="150" t="s">
        <v>140</v>
      </c>
    </row>
    <row r="433" spans="2:65" s="13" customFormat="1" ht="10">
      <c r="B433" s="155"/>
      <c r="D433" s="145" t="s">
        <v>150</v>
      </c>
      <c r="E433" s="156" t="s">
        <v>1</v>
      </c>
      <c r="F433" s="157" t="s">
        <v>609</v>
      </c>
      <c r="H433" s="158">
        <v>50.400000000000006</v>
      </c>
      <c r="I433" s="159"/>
      <c r="L433" s="155"/>
      <c r="M433" s="160"/>
      <c r="T433" s="161"/>
      <c r="AT433" s="156" t="s">
        <v>150</v>
      </c>
      <c r="AU433" s="156" t="s">
        <v>89</v>
      </c>
      <c r="AV433" s="13" t="s">
        <v>89</v>
      </c>
      <c r="AW433" s="13" t="s">
        <v>38</v>
      </c>
      <c r="AX433" s="13" t="s">
        <v>12</v>
      </c>
      <c r="AY433" s="156" t="s">
        <v>140</v>
      </c>
    </row>
    <row r="434" spans="2:65" s="14" customFormat="1" ht="10">
      <c r="B434" s="162"/>
      <c r="D434" s="145" t="s">
        <v>150</v>
      </c>
      <c r="E434" s="163" t="s">
        <v>1</v>
      </c>
      <c r="F434" s="164" t="s">
        <v>157</v>
      </c>
      <c r="H434" s="165">
        <v>680.30430000000001</v>
      </c>
      <c r="I434" s="166"/>
      <c r="L434" s="162"/>
      <c r="M434" s="167"/>
      <c r="T434" s="168"/>
      <c r="AT434" s="163" t="s">
        <v>150</v>
      </c>
      <c r="AU434" s="163" t="s">
        <v>89</v>
      </c>
      <c r="AV434" s="14" t="s">
        <v>148</v>
      </c>
      <c r="AW434" s="14" t="s">
        <v>38</v>
      </c>
      <c r="AX434" s="14" t="s">
        <v>87</v>
      </c>
      <c r="AY434" s="163" t="s">
        <v>140</v>
      </c>
    </row>
    <row r="435" spans="2:65" s="1" customFormat="1" ht="44.25" customHeight="1">
      <c r="B435" s="32"/>
      <c r="C435" s="132" t="s">
        <v>252</v>
      </c>
      <c r="D435" s="132" t="s">
        <v>143</v>
      </c>
      <c r="E435" s="133" t="s">
        <v>610</v>
      </c>
      <c r="F435" s="134" t="s">
        <v>611</v>
      </c>
      <c r="G435" s="135" t="s">
        <v>146</v>
      </c>
      <c r="H435" s="136">
        <v>2721.2172</v>
      </c>
      <c r="I435" s="137"/>
      <c r="J435" s="138">
        <f>ROUND(I435*H435,2)</f>
        <v>0</v>
      </c>
      <c r="K435" s="134" t="s">
        <v>147</v>
      </c>
      <c r="L435" s="32"/>
      <c r="M435" s="139" t="s">
        <v>1</v>
      </c>
      <c r="N435" s="140" t="s">
        <v>45</v>
      </c>
      <c r="P435" s="141">
        <f>O435*H435</f>
        <v>0</v>
      </c>
      <c r="Q435" s="141">
        <v>0</v>
      </c>
      <c r="R435" s="141">
        <f>Q435*H435</f>
        <v>0</v>
      </c>
      <c r="S435" s="141">
        <v>0</v>
      </c>
      <c r="T435" s="142">
        <f>S435*H435</f>
        <v>0</v>
      </c>
      <c r="AR435" s="143" t="s">
        <v>148</v>
      </c>
      <c r="AT435" s="143" t="s">
        <v>143</v>
      </c>
      <c r="AU435" s="143" t="s">
        <v>89</v>
      </c>
      <c r="AY435" s="17" t="s">
        <v>140</v>
      </c>
      <c r="BE435" s="144">
        <f>IF(N435="základní",J435,0)</f>
        <v>0</v>
      </c>
      <c r="BF435" s="144">
        <f>IF(N435="snížená",J435,0)</f>
        <v>0</v>
      </c>
      <c r="BG435" s="144">
        <f>IF(N435="zákl. přenesená",J435,0)</f>
        <v>0</v>
      </c>
      <c r="BH435" s="144">
        <f>IF(N435="sníž. přenesená",J435,0)</f>
        <v>0</v>
      </c>
      <c r="BI435" s="144">
        <f>IF(N435="nulová",J435,0)</f>
        <v>0</v>
      </c>
      <c r="BJ435" s="17" t="s">
        <v>87</v>
      </c>
      <c r="BK435" s="144">
        <f>ROUND(I435*H435,2)</f>
        <v>0</v>
      </c>
      <c r="BL435" s="17" t="s">
        <v>148</v>
      </c>
      <c r="BM435" s="143" t="s">
        <v>327</v>
      </c>
    </row>
    <row r="436" spans="2:65" s="1" customFormat="1" ht="27">
      <c r="B436" s="32"/>
      <c r="D436" s="145" t="s">
        <v>149</v>
      </c>
      <c r="F436" s="146" t="s">
        <v>611</v>
      </c>
      <c r="I436" s="147"/>
      <c r="L436" s="32"/>
      <c r="M436" s="148"/>
      <c r="T436" s="56"/>
      <c r="AT436" s="17" t="s">
        <v>149</v>
      </c>
      <c r="AU436" s="17" t="s">
        <v>89</v>
      </c>
    </row>
    <row r="437" spans="2:65" s="12" customFormat="1" ht="10">
      <c r="B437" s="149"/>
      <c r="D437" s="145" t="s">
        <v>150</v>
      </c>
      <c r="E437" s="150" t="s">
        <v>1</v>
      </c>
      <c r="F437" s="151" t="s">
        <v>612</v>
      </c>
      <c r="H437" s="150" t="s">
        <v>1</v>
      </c>
      <c r="I437" s="152"/>
      <c r="L437" s="149"/>
      <c r="M437" s="153"/>
      <c r="T437" s="154"/>
      <c r="AT437" s="150" t="s">
        <v>150</v>
      </c>
      <c r="AU437" s="150" t="s">
        <v>89</v>
      </c>
      <c r="AV437" s="12" t="s">
        <v>87</v>
      </c>
      <c r="AW437" s="12" t="s">
        <v>38</v>
      </c>
      <c r="AX437" s="12" t="s">
        <v>12</v>
      </c>
      <c r="AY437" s="150" t="s">
        <v>140</v>
      </c>
    </row>
    <row r="438" spans="2:65" s="13" customFormat="1" ht="10">
      <c r="B438" s="155"/>
      <c r="D438" s="145" t="s">
        <v>150</v>
      </c>
      <c r="E438" s="156" t="s">
        <v>1</v>
      </c>
      <c r="F438" s="157" t="s">
        <v>613</v>
      </c>
      <c r="H438" s="158">
        <v>2721.2172</v>
      </c>
      <c r="I438" s="159"/>
      <c r="L438" s="155"/>
      <c r="M438" s="160"/>
      <c r="T438" s="161"/>
      <c r="AT438" s="156" t="s">
        <v>150</v>
      </c>
      <c r="AU438" s="156" t="s">
        <v>89</v>
      </c>
      <c r="AV438" s="13" t="s">
        <v>89</v>
      </c>
      <c r="AW438" s="13" t="s">
        <v>38</v>
      </c>
      <c r="AX438" s="13" t="s">
        <v>12</v>
      </c>
      <c r="AY438" s="156" t="s">
        <v>140</v>
      </c>
    </row>
    <row r="439" spans="2:65" s="14" customFormat="1" ht="10">
      <c r="B439" s="162"/>
      <c r="D439" s="145" t="s">
        <v>150</v>
      </c>
      <c r="E439" s="163" t="s">
        <v>1</v>
      </c>
      <c r="F439" s="164" t="s">
        <v>157</v>
      </c>
      <c r="H439" s="165">
        <v>2721.2172</v>
      </c>
      <c r="I439" s="166"/>
      <c r="L439" s="162"/>
      <c r="M439" s="167"/>
      <c r="T439" s="168"/>
      <c r="AT439" s="163" t="s">
        <v>150</v>
      </c>
      <c r="AU439" s="163" t="s">
        <v>89</v>
      </c>
      <c r="AV439" s="14" t="s">
        <v>148</v>
      </c>
      <c r="AW439" s="14" t="s">
        <v>38</v>
      </c>
      <c r="AX439" s="14" t="s">
        <v>87</v>
      </c>
      <c r="AY439" s="163" t="s">
        <v>140</v>
      </c>
    </row>
    <row r="440" spans="2:65" s="1" customFormat="1" ht="24.15" customHeight="1">
      <c r="B440" s="32"/>
      <c r="C440" s="132" t="s">
        <v>330</v>
      </c>
      <c r="D440" s="132" t="s">
        <v>143</v>
      </c>
      <c r="E440" s="133" t="s">
        <v>614</v>
      </c>
      <c r="F440" s="134" t="s">
        <v>615</v>
      </c>
      <c r="G440" s="135" t="s">
        <v>255</v>
      </c>
      <c r="H440" s="136">
        <v>59.88</v>
      </c>
      <c r="I440" s="137"/>
      <c r="J440" s="138">
        <f>ROUND(I440*H440,2)</f>
        <v>0</v>
      </c>
      <c r="K440" s="134" t="s">
        <v>147</v>
      </c>
      <c r="L440" s="32"/>
      <c r="M440" s="139" t="s">
        <v>1</v>
      </c>
      <c r="N440" s="140" t="s">
        <v>45</v>
      </c>
      <c r="P440" s="141">
        <f>O440*H440</f>
        <v>0</v>
      </c>
      <c r="Q440" s="141">
        <v>0</v>
      </c>
      <c r="R440" s="141">
        <f>Q440*H440</f>
        <v>0</v>
      </c>
      <c r="S440" s="141">
        <v>0</v>
      </c>
      <c r="T440" s="142">
        <f>S440*H440</f>
        <v>0</v>
      </c>
      <c r="AR440" s="143" t="s">
        <v>148</v>
      </c>
      <c r="AT440" s="143" t="s">
        <v>143</v>
      </c>
      <c r="AU440" s="143" t="s">
        <v>89</v>
      </c>
      <c r="AY440" s="17" t="s">
        <v>140</v>
      </c>
      <c r="BE440" s="144">
        <f>IF(N440="základní",J440,0)</f>
        <v>0</v>
      </c>
      <c r="BF440" s="144">
        <f>IF(N440="snížená",J440,0)</f>
        <v>0</v>
      </c>
      <c r="BG440" s="144">
        <f>IF(N440="zákl. přenesená",J440,0)</f>
        <v>0</v>
      </c>
      <c r="BH440" s="144">
        <f>IF(N440="sníž. přenesená",J440,0)</f>
        <v>0</v>
      </c>
      <c r="BI440" s="144">
        <f>IF(N440="nulová",J440,0)</f>
        <v>0</v>
      </c>
      <c r="BJ440" s="17" t="s">
        <v>87</v>
      </c>
      <c r="BK440" s="144">
        <f>ROUND(I440*H440,2)</f>
        <v>0</v>
      </c>
      <c r="BL440" s="17" t="s">
        <v>148</v>
      </c>
      <c r="BM440" s="143" t="s">
        <v>333</v>
      </c>
    </row>
    <row r="441" spans="2:65" s="1" customFormat="1" ht="18">
      <c r="B441" s="32"/>
      <c r="D441" s="145" t="s">
        <v>149</v>
      </c>
      <c r="F441" s="146" t="s">
        <v>615</v>
      </c>
      <c r="I441" s="147"/>
      <c r="L441" s="32"/>
      <c r="M441" s="148"/>
      <c r="T441" s="56"/>
      <c r="AT441" s="17" t="s">
        <v>149</v>
      </c>
      <c r="AU441" s="17" t="s">
        <v>89</v>
      </c>
    </row>
    <row r="442" spans="2:65" s="12" customFormat="1" ht="10">
      <c r="B442" s="149"/>
      <c r="D442" s="145" t="s">
        <v>150</v>
      </c>
      <c r="E442" s="150" t="s">
        <v>1</v>
      </c>
      <c r="F442" s="151" t="s">
        <v>616</v>
      </c>
      <c r="H442" s="150" t="s">
        <v>1</v>
      </c>
      <c r="I442" s="152"/>
      <c r="L442" s="149"/>
      <c r="M442" s="153"/>
      <c r="T442" s="154"/>
      <c r="AT442" s="150" t="s">
        <v>150</v>
      </c>
      <c r="AU442" s="150" t="s">
        <v>89</v>
      </c>
      <c r="AV442" s="12" t="s">
        <v>87</v>
      </c>
      <c r="AW442" s="12" t="s">
        <v>38</v>
      </c>
      <c r="AX442" s="12" t="s">
        <v>12</v>
      </c>
      <c r="AY442" s="150" t="s">
        <v>140</v>
      </c>
    </row>
    <row r="443" spans="2:65" s="13" customFormat="1" ht="10">
      <c r="B443" s="155"/>
      <c r="D443" s="145" t="s">
        <v>150</v>
      </c>
      <c r="E443" s="156" t="s">
        <v>1</v>
      </c>
      <c r="F443" s="157" t="s">
        <v>617</v>
      </c>
      <c r="H443" s="158">
        <v>16.66</v>
      </c>
      <c r="I443" s="159"/>
      <c r="L443" s="155"/>
      <c r="M443" s="160"/>
      <c r="T443" s="161"/>
      <c r="AT443" s="156" t="s">
        <v>150</v>
      </c>
      <c r="AU443" s="156" t="s">
        <v>89</v>
      </c>
      <c r="AV443" s="13" t="s">
        <v>89</v>
      </c>
      <c r="AW443" s="13" t="s">
        <v>38</v>
      </c>
      <c r="AX443" s="13" t="s">
        <v>12</v>
      </c>
      <c r="AY443" s="156" t="s">
        <v>140</v>
      </c>
    </row>
    <row r="444" spans="2:65" s="13" customFormat="1" ht="10">
      <c r="B444" s="155"/>
      <c r="D444" s="145" t="s">
        <v>150</v>
      </c>
      <c r="E444" s="156" t="s">
        <v>1</v>
      </c>
      <c r="F444" s="157" t="s">
        <v>618</v>
      </c>
      <c r="H444" s="158">
        <v>9.3000000000000007</v>
      </c>
      <c r="I444" s="159"/>
      <c r="L444" s="155"/>
      <c r="M444" s="160"/>
      <c r="T444" s="161"/>
      <c r="AT444" s="156" t="s">
        <v>150</v>
      </c>
      <c r="AU444" s="156" t="s">
        <v>89</v>
      </c>
      <c r="AV444" s="13" t="s">
        <v>89</v>
      </c>
      <c r="AW444" s="13" t="s">
        <v>38</v>
      </c>
      <c r="AX444" s="13" t="s">
        <v>12</v>
      </c>
      <c r="AY444" s="156" t="s">
        <v>140</v>
      </c>
    </row>
    <row r="445" spans="2:65" s="13" customFormat="1" ht="10">
      <c r="B445" s="155"/>
      <c r="D445" s="145" t="s">
        <v>150</v>
      </c>
      <c r="E445" s="156" t="s">
        <v>1</v>
      </c>
      <c r="F445" s="157" t="s">
        <v>619</v>
      </c>
      <c r="H445" s="158">
        <v>8.7799999999999994</v>
      </c>
      <c r="I445" s="159"/>
      <c r="L445" s="155"/>
      <c r="M445" s="160"/>
      <c r="T445" s="161"/>
      <c r="AT445" s="156" t="s">
        <v>150</v>
      </c>
      <c r="AU445" s="156" t="s">
        <v>89</v>
      </c>
      <c r="AV445" s="13" t="s">
        <v>89</v>
      </c>
      <c r="AW445" s="13" t="s">
        <v>38</v>
      </c>
      <c r="AX445" s="13" t="s">
        <v>12</v>
      </c>
      <c r="AY445" s="156" t="s">
        <v>140</v>
      </c>
    </row>
    <row r="446" spans="2:65" s="13" customFormat="1" ht="10">
      <c r="B446" s="155"/>
      <c r="D446" s="145" t="s">
        <v>150</v>
      </c>
      <c r="E446" s="156" t="s">
        <v>1</v>
      </c>
      <c r="F446" s="157" t="s">
        <v>620</v>
      </c>
      <c r="H446" s="158">
        <v>8.68</v>
      </c>
      <c r="I446" s="159"/>
      <c r="L446" s="155"/>
      <c r="M446" s="160"/>
      <c r="T446" s="161"/>
      <c r="AT446" s="156" t="s">
        <v>150</v>
      </c>
      <c r="AU446" s="156" t="s">
        <v>89</v>
      </c>
      <c r="AV446" s="13" t="s">
        <v>89</v>
      </c>
      <c r="AW446" s="13" t="s">
        <v>38</v>
      </c>
      <c r="AX446" s="13" t="s">
        <v>12</v>
      </c>
      <c r="AY446" s="156" t="s">
        <v>140</v>
      </c>
    </row>
    <row r="447" spans="2:65" s="13" customFormat="1" ht="10">
      <c r="B447" s="155"/>
      <c r="D447" s="145" t="s">
        <v>150</v>
      </c>
      <c r="E447" s="156" t="s">
        <v>1</v>
      </c>
      <c r="F447" s="157" t="s">
        <v>621</v>
      </c>
      <c r="H447" s="158">
        <v>16.46</v>
      </c>
      <c r="I447" s="159"/>
      <c r="L447" s="155"/>
      <c r="M447" s="160"/>
      <c r="T447" s="161"/>
      <c r="AT447" s="156" t="s">
        <v>150</v>
      </c>
      <c r="AU447" s="156" t="s">
        <v>89</v>
      </c>
      <c r="AV447" s="13" t="s">
        <v>89</v>
      </c>
      <c r="AW447" s="13" t="s">
        <v>38</v>
      </c>
      <c r="AX447" s="13" t="s">
        <v>12</v>
      </c>
      <c r="AY447" s="156" t="s">
        <v>140</v>
      </c>
    </row>
    <row r="448" spans="2:65" s="14" customFormat="1" ht="10">
      <c r="B448" s="162"/>
      <c r="D448" s="145" t="s">
        <v>150</v>
      </c>
      <c r="E448" s="163" t="s">
        <v>1</v>
      </c>
      <c r="F448" s="164" t="s">
        <v>157</v>
      </c>
      <c r="H448" s="165">
        <v>59.88</v>
      </c>
      <c r="I448" s="166"/>
      <c r="L448" s="162"/>
      <c r="M448" s="167"/>
      <c r="T448" s="168"/>
      <c r="AT448" s="163" t="s">
        <v>150</v>
      </c>
      <c r="AU448" s="163" t="s">
        <v>89</v>
      </c>
      <c r="AV448" s="14" t="s">
        <v>148</v>
      </c>
      <c r="AW448" s="14" t="s">
        <v>38</v>
      </c>
      <c r="AX448" s="14" t="s">
        <v>87</v>
      </c>
      <c r="AY448" s="163" t="s">
        <v>140</v>
      </c>
    </row>
    <row r="449" spans="2:65" s="1" customFormat="1" ht="16.5" customHeight="1">
      <c r="B449" s="32"/>
      <c r="C449" s="132" t="s">
        <v>256</v>
      </c>
      <c r="D449" s="132" t="s">
        <v>143</v>
      </c>
      <c r="E449" s="133" t="s">
        <v>622</v>
      </c>
      <c r="F449" s="134" t="s">
        <v>623</v>
      </c>
      <c r="G449" s="135" t="s">
        <v>359</v>
      </c>
      <c r="H449" s="136">
        <v>1</v>
      </c>
      <c r="I449" s="137"/>
      <c r="J449" s="138">
        <f>ROUND(I449*H449,2)</f>
        <v>0</v>
      </c>
      <c r="K449" s="134" t="s">
        <v>1</v>
      </c>
      <c r="L449" s="32"/>
      <c r="M449" s="139" t="s">
        <v>1</v>
      </c>
      <c r="N449" s="140" t="s">
        <v>45</v>
      </c>
      <c r="P449" s="141">
        <f>O449*H449</f>
        <v>0</v>
      </c>
      <c r="Q449" s="141">
        <v>0</v>
      </c>
      <c r="R449" s="141">
        <f>Q449*H449</f>
        <v>0</v>
      </c>
      <c r="S449" s="141">
        <v>0</v>
      </c>
      <c r="T449" s="142">
        <f>S449*H449</f>
        <v>0</v>
      </c>
      <c r="AR449" s="143" t="s">
        <v>148</v>
      </c>
      <c r="AT449" s="143" t="s">
        <v>143</v>
      </c>
      <c r="AU449" s="143" t="s">
        <v>89</v>
      </c>
      <c r="AY449" s="17" t="s">
        <v>140</v>
      </c>
      <c r="BE449" s="144">
        <f>IF(N449="základní",J449,0)</f>
        <v>0</v>
      </c>
      <c r="BF449" s="144">
        <f>IF(N449="snížená",J449,0)</f>
        <v>0</v>
      </c>
      <c r="BG449" s="144">
        <f>IF(N449="zákl. přenesená",J449,0)</f>
        <v>0</v>
      </c>
      <c r="BH449" s="144">
        <f>IF(N449="sníž. přenesená",J449,0)</f>
        <v>0</v>
      </c>
      <c r="BI449" s="144">
        <f>IF(N449="nulová",J449,0)</f>
        <v>0</v>
      </c>
      <c r="BJ449" s="17" t="s">
        <v>87</v>
      </c>
      <c r="BK449" s="144">
        <f>ROUND(I449*H449,2)</f>
        <v>0</v>
      </c>
      <c r="BL449" s="17" t="s">
        <v>148</v>
      </c>
      <c r="BM449" s="143" t="s">
        <v>338</v>
      </c>
    </row>
    <row r="450" spans="2:65" s="1" customFormat="1" ht="10">
      <c r="B450" s="32"/>
      <c r="D450" s="145" t="s">
        <v>149</v>
      </c>
      <c r="F450" s="146" t="s">
        <v>623</v>
      </c>
      <c r="I450" s="147"/>
      <c r="L450" s="32"/>
      <c r="M450" s="148"/>
      <c r="T450" s="56"/>
      <c r="AT450" s="17" t="s">
        <v>149</v>
      </c>
      <c r="AU450" s="17" t="s">
        <v>89</v>
      </c>
    </row>
    <row r="451" spans="2:65" s="13" customFormat="1" ht="10">
      <c r="B451" s="155"/>
      <c r="D451" s="145" t="s">
        <v>150</v>
      </c>
      <c r="E451" s="156" t="s">
        <v>1</v>
      </c>
      <c r="F451" s="157" t="s">
        <v>87</v>
      </c>
      <c r="H451" s="158">
        <v>1</v>
      </c>
      <c r="I451" s="159"/>
      <c r="L451" s="155"/>
      <c r="M451" s="160"/>
      <c r="T451" s="161"/>
      <c r="AT451" s="156" t="s">
        <v>150</v>
      </c>
      <c r="AU451" s="156" t="s">
        <v>89</v>
      </c>
      <c r="AV451" s="13" t="s">
        <v>89</v>
      </c>
      <c r="AW451" s="13" t="s">
        <v>38</v>
      </c>
      <c r="AX451" s="13" t="s">
        <v>12</v>
      </c>
      <c r="AY451" s="156" t="s">
        <v>140</v>
      </c>
    </row>
    <row r="452" spans="2:65" s="14" customFormat="1" ht="10">
      <c r="B452" s="162"/>
      <c r="D452" s="145" t="s">
        <v>150</v>
      </c>
      <c r="E452" s="163" t="s">
        <v>1</v>
      </c>
      <c r="F452" s="164" t="s">
        <v>157</v>
      </c>
      <c r="H452" s="165">
        <v>1</v>
      </c>
      <c r="I452" s="166"/>
      <c r="L452" s="162"/>
      <c r="M452" s="167"/>
      <c r="T452" s="168"/>
      <c r="AT452" s="163" t="s">
        <v>150</v>
      </c>
      <c r="AU452" s="163" t="s">
        <v>89</v>
      </c>
      <c r="AV452" s="14" t="s">
        <v>148</v>
      </c>
      <c r="AW452" s="14" t="s">
        <v>38</v>
      </c>
      <c r="AX452" s="14" t="s">
        <v>87</v>
      </c>
      <c r="AY452" s="163" t="s">
        <v>140</v>
      </c>
    </row>
    <row r="453" spans="2:65" s="1" customFormat="1" ht="37.75" customHeight="1">
      <c r="B453" s="32"/>
      <c r="C453" s="132" t="s">
        <v>343</v>
      </c>
      <c r="D453" s="132" t="s">
        <v>143</v>
      </c>
      <c r="E453" s="133" t="s">
        <v>624</v>
      </c>
      <c r="F453" s="134" t="s">
        <v>625</v>
      </c>
      <c r="G453" s="135" t="s">
        <v>185</v>
      </c>
      <c r="H453" s="136">
        <v>0.69</v>
      </c>
      <c r="I453" s="137"/>
      <c r="J453" s="138">
        <f>ROUND(I453*H453,2)</f>
        <v>0</v>
      </c>
      <c r="K453" s="134" t="s">
        <v>147</v>
      </c>
      <c r="L453" s="32"/>
      <c r="M453" s="139" t="s">
        <v>1</v>
      </c>
      <c r="N453" s="140" t="s">
        <v>45</v>
      </c>
      <c r="P453" s="141">
        <f>O453*H453</f>
        <v>0</v>
      </c>
      <c r="Q453" s="141">
        <v>0</v>
      </c>
      <c r="R453" s="141">
        <f>Q453*H453</f>
        <v>0</v>
      </c>
      <c r="S453" s="141">
        <v>0</v>
      </c>
      <c r="T453" s="142">
        <f>S453*H453</f>
        <v>0</v>
      </c>
      <c r="AR453" s="143" t="s">
        <v>148</v>
      </c>
      <c r="AT453" s="143" t="s">
        <v>143</v>
      </c>
      <c r="AU453" s="143" t="s">
        <v>89</v>
      </c>
      <c r="AY453" s="17" t="s">
        <v>140</v>
      </c>
      <c r="BE453" s="144">
        <f>IF(N453="základní",J453,0)</f>
        <v>0</v>
      </c>
      <c r="BF453" s="144">
        <f>IF(N453="snížená",J453,0)</f>
        <v>0</v>
      </c>
      <c r="BG453" s="144">
        <f>IF(N453="zákl. přenesená",J453,0)</f>
        <v>0</v>
      </c>
      <c r="BH453" s="144">
        <f>IF(N453="sníž. přenesená",J453,0)</f>
        <v>0</v>
      </c>
      <c r="BI453" s="144">
        <f>IF(N453="nulová",J453,0)</f>
        <v>0</v>
      </c>
      <c r="BJ453" s="17" t="s">
        <v>87</v>
      </c>
      <c r="BK453" s="144">
        <f>ROUND(I453*H453,2)</f>
        <v>0</v>
      </c>
      <c r="BL453" s="17" t="s">
        <v>148</v>
      </c>
      <c r="BM453" s="143" t="s">
        <v>346</v>
      </c>
    </row>
    <row r="454" spans="2:65" s="1" customFormat="1" ht="18">
      <c r="B454" s="32"/>
      <c r="D454" s="145" t="s">
        <v>149</v>
      </c>
      <c r="F454" s="146" t="s">
        <v>625</v>
      </c>
      <c r="I454" s="147"/>
      <c r="L454" s="32"/>
      <c r="M454" s="148"/>
      <c r="T454" s="56"/>
      <c r="AT454" s="17" t="s">
        <v>149</v>
      </c>
      <c r="AU454" s="17" t="s">
        <v>89</v>
      </c>
    </row>
    <row r="455" spans="2:65" s="13" customFormat="1" ht="10">
      <c r="B455" s="155"/>
      <c r="D455" s="145" t="s">
        <v>150</v>
      </c>
      <c r="E455" s="156" t="s">
        <v>1</v>
      </c>
      <c r="F455" s="157" t="s">
        <v>626</v>
      </c>
      <c r="H455" s="158">
        <v>0.69000000000000006</v>
      </c>
      <c r="I455" s="159"/>
      <c r="L455" s="155"/>
      <c r="M455" s="160"/>
      <c r="T455" s="161"/>
      <c r="AT455" s="156" t="s">
        <v>150</v>
      </c>
      <c r="AU455" s="156" t="s">
        <v>89</v>
      </c>
      <c r="AV455" s="13" t="s">
        <v>89</v>
      </c>
      <c r="AW455" s="13" t="s">
        <v>38</v>
      </c>
      <c r="AX455" s="13" t="s">
        <v>12</v>
      </c>
      <c r="AY455" s="156" t="s">
        <v>140</v>
      </c>
    </row>
    <row r="456" spans="2:65" s="14" customFormat="1" ht="10">
      <c r="B456" s="162"/>
      <c r="D456" s="145" t="s">
        <v>150</v>
      </c>
      <c r="E456" s="163" t="s">
        <v>1</v>
      </c>
      <c r="F456" s="164" t="s">
        <v>157</v>
      </c>
      <c r="H456" s="165">
        <v>0.69000000000000006</v>
      </c>
      <c r="I456" s="166"/>
      <c r="L456" s="162"/>
      <c r="M456" s="167"/>
      <c r="T456" s="168"/>
      <c r="AT456" s="163" t="s">
        <v>150</v>
      </c>
      <c r="AU456" s="163" t="s">
        <v>89</v>
      </c>
      <c r="AV456" s="14" t="s">
        <v>148</v>
      </c>
      <c r="AW456" s="14" t="s">
        <v>38</v>
      </c>
      <c r="AX456" s="14" t="s">
        <v>87</v>
      </c>
      <c r="AY456" s="163" t="s">
        <v>140</v>
      </c>
    </row>
    <row r="457" spans="2:65" s="1" customFormat="1" ht="37.75" customHeight="1">
      <c r="B457" s="32"/>
      <c r="C457" s="132" t="s">
        <v>262</v>
      </c>
      <c r="D457" s="132" t="s">
        <v>143</v>
      </c>
      <c r="E457" s="133" t="s">
        <v>627</v>
      </c>
      <c r="F457" s="134" t="s">
        <v>628</v>
      </c>
      <c r="G457" s="135" t="s">
        <v>185</v>
      </c>
      <c r="H457" s="136">
        <v>2.1</v>
      </c>
      <c r="I457" s="137"/>
      <c r="J457" s="138">
        <f>ROUND(I457*H457,2)</f>
        <v>0</v>
      </c>
      <c r="K457" s="134" t="s">
        <v>147</v>
      </c>
      <c r="L457" s="32"/>
      <c r="M457" s="139" t="s">
        <v>1</v>
      </c>
      <c r="N457" s="140" t="s">
        <v>45</v>
      </c>
      <c r="P457" s="141">
        <f>O457*H457</f>
        <v>0</v>
      </c>
      <c r="Q457" s="141">
        <v>0</v>
      </c>
      <c r="R457" s="141">
        <f>Q457*H457</f>
        <v>0</v>
      </c>
      <c r="S457" s="141">
        <v>0</v>
      </c>
      <c r="T457" s="142">
        <f>S457*H457</f>
        <v>0</v>
      </c>
      <c r="AR457" s="143" t="s">
        <v>148</v>
      </c>
      <c r="AT457" s="143" t="s">
        <v>143</v>
      </c>
      <c r="AU457" s="143" t="s">
        <v>89</v>
      </c>
      <c r="AY457" s="17" t="s">
        <v>140</v>
      </c>
      <c r="BE457" s="144">
        <f>IF(N457="základní",J457,0)</f>
        <v>0</v>
      </c>
      <c r="BF457" s="144">
        <f>IF(N457="snížená",J457,0)</f>
        <v>0</v>
      </c>
      <c r="BG457" s="144">
        <f>IF(N457="zákl. přenesená",J457,0)</f>
        <v>0</v>
      </c>
      <c r="BH457" s="144">
        <f>IF(N457="sníž. přenesená",J457,0)</f>
        <v>0</v>
      </c>
      <c r="BI457" s="144">
        <f>IF(N457="nulová",J457,0)</f>
        <v>0</v>
      </c>
      <c r="BJ457" s="17" t="s">
        <v>87</v>
      </c>
      <c r="BK457" s="144">
        <f>ROUND(I457*H457,2)</f>
        <v>0</v>
      </c>
      <c r="BL457" s="17" t="s">
        <v>148</v>
      </c>
      <c r="BM457" s="143" t="s">
        <v>349</v>
      </c>
    </row>
    <row r="458" spans="2:65" s="1" customFormat="1" ht="18">
      <c r="B458" s="32"/>
      <c r="D458" s="145" t="s">
        <v>149</v>
      </c>
      <c r="F458" s="146" t="s">
        <v>628</v>
      </c>
      <c r="I458" s="147"/>
      <c r="L458" s="32"/>
      <c r="M458" s="148"/>
      <c r="T458" s="56"/>
      <c r="AT458" s="17" t="s">
        <v>149</v>
      </c>
      <c r="AU458" s="17" t="s">
        <v>89</v>
      </c>
    </row>
    <row r="459" spans="2:65" s="12" customFormat="1" ht="10">
      <c r="B459" s="149"/>
      <c r="D459" s="145" t="s">
        <v>150</v>
      </c>
      <c r="E459" s="150" t="s">
        <v>1</v>
      </c>
      <c r="F459" s="151" t="s">
        <v>629</v>
      </c>
      <c r="H459" s="150" t="s">
        <v>1</v>
      </c>
      <c r="I459" s="152"/>
      <c r="L459" s="149"/>
      <c r="M459" s="153"/>
      <c r="T459" s="154"/>
      <c r="AT459" s="150" t="s">
        <v>150</v>
      </c>
      <c r="AU459" s="150" t="s">
        <v>89</v>
      </c>
      <c r="AV459" s="12" t="s">
        <v>87</v>
      </c>
      <c r="AW459" s="12" t="s">
        <v>38</v>
      </c>
      <c r="AX459" s="12" t="s">
        <v>12</v>
      </c>
      <c r="AY459" s="150" t="s">
        <v>140</v>
      </c>
    </row>
    <row r="460" spans="2:65" s="13" customFormat="1" ht="10">
      <c r="B460" s="155"/>
      <c r="D460" s="145" t="s">
        <v>150</v>
      </c>
      <c r="E460" s="156" t="s">
        <v>1</v>
      </c>
      <c r="F460" s="157" t="s">
        <v>630</v>
      </c>
      <c r="H460" s="158">
        <v>1.8</v>
      </c>
      <c r="I460" s="159"/>
      <c r="L460" s="155"/>
      <c r="M460" s="160"/>
      <c r="T460" s="161"/>
      <c r="AT460" s="156" t="s">
        <v>150</v>
      </c>
      <c r="AU460" s="156" t="s">
        <v>89</v>
      </c>
      <c r="AV460" s="13" t="s">
        <v>89</v>
      </c>
      <c r="AW460" s="13" t="s">
        <v>38</v>
      </c>
      <c r="AX460" s="13" t="s">
        <v>12</v>
      </c>
      <c r="AY460" s="156" t="s">
        <v>140</v>
      </c>
    </row>
    <row r="461" spans="2:65" s="13" customFormat="1" ht="10">
      <c r="B461" s="155"/>
      <c r="D461" s="145" t="s">
        <v>150</v>
      </c>
      <c r="E461" s="156" t="s">
        <v>1</v>
      </c>
      <c r="F461" s="157" t="s">
        <v>631</v>
      </c>
      <c r="H461" s="158">
        <v>0.30000000000000004</v>
      </c>
      <c r="I461" s="159"/>
      <c r="L461" s="155"/>
      <c r="M461" s="160"/>
      <c r="T461" s="161"/>
      <c r="AT461" s="156" t="s">
        <v>150</v>
      </c>
      <c r="AU461" s="156" t="s">
        <v>89</v>
      </c>
      <c r="AV461" s="13" t="s">
        <v>89</v>
      </c>
      <c r="AW461" s="13" t="s">
        <v>38</v>
      </c>
      <c r="AX461" s="13" t="s">
        <v>12</v>
      </c>
      <c r="AY461" s="156" t="s">
        <v>140</v>
      </c>
    </row>
    <row r="462" spans="2:65" s="14" customFormat="1" ht="10">
      <c r="B462" s="162"/>
      <c r="D462" s="145" t="s">
        <v>150</v>
      </c>
      <c r="E462" s="163" t="s">
        <v>1</v>
      </c>
      <c r="F462" s="164" t="s">
        <v>157</v>
      </c>
      <c r="H462" s="165">
        <v>2.1</v>
      </c>
      <c r="I462" s="166"/>
      <c r="L462" s="162"/>
      <c r="M462" s="167"/>
      <c r="T462" s="168"/>
      <c r="AT462" s="163" t="s">
        <v>150</v>
      </c>
      <c r="AU462" s="163" t="s">
        <v>89</v>
      </c>
      <c r="AV462" s="14" t="s">
        <v>148</v>
      </c>
      <c r="AW462" s="14" t="s">
        <v>38</v>
      </c>
      <c r="AX462" s="14" t="s">
        <v>87</v>
      </c>
      <c r="AY462" s="163" t="s">
        <v>140</v>
      </c>
    </row>
    <row r="463" spans="2:65" s="1" customFormat="1" ht="24.15" customHeight="1">
      <c r="B463" s="32"/>
      <c r="C463" s="132" t="s">
        <v>352</v>
      </c>
      <c r="D463" s="132" t="s">
        <v>143</v>
      </c>
      <c r="E463" s="133" t="s">
        <v>632</v>
      </c>
      <c r="F463" s="134" t="s">
        <v>633</v>
      </c>
      <c r="G463" s="135" t="s">
        <v>146</v>
      </c>
      <c r="H463" s="136">
        <v>25.6</v>
      </c>
      <c r="I463" s="137"/>
      <c r="J463" s="138">
        <f>ROUND(I463*H463,2)</f>
        <v>0</v>
      </c>
      <c r="K463" s="134" t="s">
        <v>147</v>
      </c>
      <c r="L463" s="32"/>
      <c r="M463" s="139" t="s">
        <v>1</v>
      </c>
      <c r="N463" s="140" t="s">
        <v>45</v>
      </c>
      <c r="P463" s="141">
        <f>O463*H463</f>
        <v>0</v>
      </c>
      <c r="Q463" s="141">
        <v>0</v>
      </c>
      <c r="R463" s="141">
        <f>Q463*H463</f>
        <v>0</v>
      </c>
      <c r="S463" s="141">
        <v>0</v>
      </c>
      <c r="T463" s="142">
        <f>S463*H463</f>
        <v>0</v>
      </c>
      <c r="AR463" s="143" t="s">
        <v>148</v>
      </c>
      <c r="AT463" s="143" t="s">
        <v>143</v>
      </c>
      <c r="AU463" s="143" t="s">
        <v>89</v>
      </c>
      <c r="AY463" s="17" t="s">
        <v>140</v>
      </c>
      <c r="BE463" s="144">
        <f>IF(N463="základní",J463,0)</f>
        <v>0</v>
      </c>
      <c r="BF463" s="144">
        <f>IF(N463="snížená",J463,0)</f>
        <v>0</v>
      </c>
      <c r="BG463" s="144">
        <f>IF(N463="zákl. přenesená",J463,0)</f>
        <v>0</v>
      </c>
      <c r="BH463" s="144">
        <f>IF(N463="sníž. přenesená",J463,0)</f>
        <v>0</v>
      </c>
      <c r="BI463" s="144">
        <f>IF(N463="nulová",J463,0)</f>
        <v>0</v>
      </c>
      <c r="BJ463" s="17" t="s">
        <v>87</v>
      </c>
      <c r="BK463" s="144">
        <f>ROUND(I463*H463,2)</f>
        <v>0</v>
      </c>
      <c r="BL463" s="17" t="s">
        <v>148</v>
      </c>
      <c r="BM463" s="143" t="s">
        <v>355</v>
      </c>
    </row>
    <row r="464" spans="2:65" s="1" customFormat="1" ht="10">
      <c r="B464" s="32"/>
      <c r="D464" s="145" t="s">
        <v>149</v>
      </c>
      <c r="F464" s="146" t="s">
        <v>633</v>
      </c>
      <c r="I464" s="147"/>
      <c r="L464" s="32"/>
      <c r="M464" s="148"/>
      <c r="T464" s="56"/>
      <c r="AT464" s="17" t="s">
        <v>149</v>
      </c>
      <c r="AU464" s="17" t="s">
        <v>89</v>
      </c>
    </row>
    <row r="465" spans="2:65" s="12" customFormat="1" ht="10">
      <c r="B465" s="149"/>
      <c r="D465" s="145" t="s">
        <v>150</v>
      </c>
      <c r="E465" s="150" t="s">
        <v>1</v>
      </c>
      <c r="F465" s="151" t="s">
        <v>634</v>
      </c>
      <c r="H465" s="150" t="s">
        <v>1</v>
      </c>
      <c r="I465" s="152"/>
      <c r="L465" s="149"/>
      <c r="M465" s="153"/>
      <c r="T465" s="154"/>
      <c r="AT465" s="150" t="s">
        <v>150</v>
      </c>
      <c r="AU465" s="150" t="s">
        <v>89</v>
      </c>
      <c r="AV465" s="12" t="s">
        <v>87</v>
      </c>
      <c r="AW465" s="12" t="s">
        <v>38</v>
      </c>
      <c r="AX465" s="12" t="s">
        <v>12</v>
      </c>
      <c r="AY465" s="150" t="s">
        <v>140</v>
      </c>
    </row>
    <row r="466" spans="2:65" s="13" customFormat="1" ht="10">
      <c r="B466" s="155"/>
      <c r="D466" s="145" t="s">
        <v>150</v>
      </c>
      <c r="E466" s="156" t="s">
        <v>1</v>
      </c>
      <c r="F466" s="157" t="s">
        <v>635</v>
      </c>
      <c r="H466" s="158">
        <v>25.6</v>
      </c>
      <c r="I466" s="159"/>
      <c r="L466" s="155"/>
      <c r="M466" s="160"/>
      <c r="T466" s="161"/>
      <c r="AT466" s="156" t="s">
        <v>150</v>
      </c>
      <c r="AU466" s="156" t="s">
        <v>89</v>
      </c>
      <c r="AV466" s="13" t="s">
        <v>89</v>
      </c>
      <c r="AW466" s="13" t="s">
        <v>38</v>
      </c>
      <c r="AX466" s="13" t="s">
        <v>12</v>
      </c>
      <c r="AY466" s="156" t="s">
        <v>140</v>
      </c>
    </row>
    <row r="467" spans="2:65" s="14" customFormat="1" ht="10">
      <c r="B467" s="162"/>
      <c r="D467" s="145" t="s">
        <v>150</v>
      </c>
      <c r="E467" s="163" t="s">
        <v>1</v>
      </c>
      <c r="F467" s="164" t="s">
        <v>157</v>
      </c>
      <c r="H467" s="165">
        <v>25.6</v>
      </c>
      <c r="I467" s="166"/>
      <c r="L467" s="162"/>
      <c r="M467" s="167"/>
      <c r="T467" s="168"/>
      <c r="AT467" s="163" t="s">
        <v>150</v>
      </c>
      <c r="AU467" s="163" t="s">
        <v>89</v>
      </c>
      <c r="AV467" s="14" t="s">
        <v>148</v>
      </c>
      <c r="AW467" s="14" t="s">
        <v>38</v>
      </c>
      <c r="AX467" s="14" t="s">
        <v>87</v>
      </c>
      <c r="AY467" s="163" t="s">
        <v>140</v>
      </c>
    </row>
    <row r="468" spans="2:65" s="1" customFormat="1" ht="24.15" customHeight="1">
      <c r="B468" s="32"/>
      <c r="C468" s="132" t="s">
        <v>268</v>
      </c>
      <c r="D468" s="132" t="s">
        <v>143</v>
      </c>
      <c r="E468" s="133" t="s">
        <v>636</v>
      </c>
      <c r="F468" s="134" t="s">
        <v>637</v>
      </c>
      <c r="G468" s="135" t="s">
        <v>146</v>
      </c>
      <c r="H468" s="136">
        <v>25.6</v>
      </c>
      <c r="I468" s="137"/>
      <c r="J468" s="138">
        <f>ROUND(I468*H468,2)</f>
        <v>0</v>
      </c>
      <c r="K468" s="134" t="s">
        <v>147</v>
      </c>
      <c r="L468" s="32"/>
      <c r="M468" s="139" t="s">
        <v>1</v>
      </c>
      <c r="N468" s="140" t="s">
        <v>45</v>
      </c>
      <c r="P468" s="141">
        <f>O468*H468</f>
        <v>0</v>
      </c>
      <c r="Q468" s="141">
        <v>0</v>
      </c>
      <c r="R468" s="141">
        <f>Q468*H468</f>
        <v>0</v>
      </c>
      <c r="S468" s="141">
        <v>0</v>
      </c>
      <c r="T468" s="142">
        <f>S468*H468</f>
        <v>0</v>
      </c>
      <c r="AR468" s="143" t="s">
        <v>148</v>
      </c>
      <c r="AT468" s="143" t="s">
        <v>143</v>
      </c>
      <c r="AU468" s="143" t="s">
        <v>89</v>
      </c>
      <c r="AY468" s="17" t="s">
        <v>140</v>
      </c>
      <c r="BE468" s="144">
        <f>IF(N468="základní",J468,0)</f>
        <v>0</v>
      </c>
      <c r="BF468" s="144">
        <f>IF(N468="snížená",J468,0)</f>
        <v>0</v>
      </c>
      <c r="BG468" s="144">
        <f>IF(N468="zákl. přenesená",J468,0)</f>
        <v>0</v>
      </c>
      <c r="BH468" s="144">
        <f>IF(N468="sníž. přenesená",J468,0)</f>
        <v>0</v>
      </c>
      <c r="BI468" s="144">
        <f>IF(N468="nulová",J468,0)</f>
        <v>0</v>
      </c>
      <c r="BJ468" s="17" t="s">
        <v>87</v>
      </c>
      <c r="BK468" s="144">
        <f>ROUND(I468*H468,2)</f>
        <v>0</v>
      </c>
      <c r="BL468" s="17" t="s">
        <v>148</v>
      </c>
      <c r="BM468" s="143" t="s">
        <v>360</v>
      </c>
    </row>
    <row r="469" spans="2:65" s="1" customFormat="1" ht="10">
      <c r="B469" s="32"/>
      <c r="D469" s="145" t="s">
        <v>149</v>
      </c>
      <c r="F469" s="146" t="s">
        <v>637</v>
      </c>
      <c r="I469" s="147"/>
      <c r="L469" s="32"/>
      <c r="M469" s="148"/>
      <c r="T469" s="56"/>
      <c r="AT469" s="17" t="s">
        <v>149</v>
      </c>
      <c r="AU469" s="17" t="s">
        <v>89</v>
      </c>
    </row>
    <row r="470" spans="2:65" s="12" customFormat="1" ht="10">
      <c r="B470" s="149"/>
      <c r="D470" s="145" t="s">
        <v>150</v>
      </c>
      <c r="E470" s="150" t="s">
        <v>1</v>
      </c>
      <c r="F470" s="151" t="s">
        <v>634</v>
      </c>
      <c r="H470" s="150" t="s">
        <v>1</v>
      </c>
      <c r="I470" s="152"/>
      <c r="L470" s="149"/>
      <c r="M470" s="153"/>
      <c r="T470" s="154"/>
      <c r="AT470" s="150" t="s">
        <v>150</v>
      </c>
      <c r="AU470" s="150" t="s">
        <v>89</v>
      </c>
      <c r="AV470" s="12" t="s">
        <v>87</v>
      </c>
      <c r="AW470" s="12" t="s">
        <v>38</v>
      </c>
      <c r="AX470" s="12" t="s">
        <v>12</v>
      </c>
      <c r="AY470" s="150" t="s">
        <v>140</v>
      </c>
    </row>
    <row r="471" spans="2:65" s="13" customFormat="1" ht="10">
      <c r="B471" s="155"/>
      <c r="D471" s="145" t="s">
        <v>150</v>
      </c>
      <c r="E471" s="156" t="s">
        <v>1</v>
      </c>
      <c r="F471" s="157" t="s">
        <v>635</v>
      </c>
      <c r="H471" s="158">
        <v>25.6</v>
      </c>
      <c r="I471" s="159"/>
      <c r="L471" s="155"/>
      <c r="M471" s="160"/>
      <c r="T471" s="161"/>
      <c r="AT471" s="156" t="s">
        <v>150</v>
      </c>
      <c r="AU471" s="156" t="s">
        <v>89</v>
      </c>
      <c r="AV471" s="13" t="s">
        <v>89</v>
      </c>
      <c r="AW471" s="13" t="s">
        <v>38</v>
      </c>
      <c r="AX471" s="13" t="s">
        <v>12</v>
      </c>
      <c r="AY471" s="156" t="s">
        <v>140</v>
      </c>
    </row>
    <row r="472" spans="2:65" s="14" customFormat="1" ht="10">
      <c r="B472" s="162"/>
      <c r="D472" s="145" t="s">
        <v>150</v>
      </c>
      <c r="E472" s="163" t="s">
        <v>1</v>
      </c>
      <c r="F472" s="164" t="s">
        <v>157</v>
      </c>
      <c r="H472" s="165">
        <v>25.6</v>
      </c>
      <c r="I472" s="166"/>
      <c r="L472" s="162"/>
      <c r="M472" s="167"/>
      <c r="T472" s="168"/>
      <c r="AT472" s="163" t="s">
        <v>150</v>
      </c>
      <c r="AU472" s="163" t="s">
        <v>89</v>
      </c>
      <c r="AV472" s="14" t="s">
        <v>148</v>
      </c>
      <c r="AW472" s="14" t="s">
        <v>38</v>
      </c>
      <c r="AX472" s="14" t="s">
        <v>87</v>
      </c>
      <c r="AY472" s="163" t="s">
        <v>140</v>
      </c>
    </row>
    <row r="473" spans="2:65" s="1" customFormat="1" ht="37.75" customHeight="1">
      <c r="B473" s="32"/>
      <c r="C473" s="132" t="s">
        <v>361</v>
      </c>
      <c r="D473" s="132" t="s">
        <v>143</v>
      </c>
      <c r="E473" s="133" t="s">
        <v>638</v>
      </c>
      <c r="F473" s="134" t="s">
        <v>639</v>
      </c>
      <c r="G473" s="135" t="s">
        <v>255</v>
      </c>
      <c r="H473" s="136">
        <v>34.72</v>
      </c>
      <c r="I473" s="137"/>
      <c r="J473" s="138">
        <f>ROUND(I473*H473,2)</f>
        <v>0</v>
      </c>
      <c r="K473" s="134" t="s">
        <v>147</v>
      </c>
      <c r="L473" s="32"/>
      <c r="M473" s="139" t="s">
        <v>1</v>
      </c>
      <c r="N473" s="140" t="s">
        <v>45</v>
      </c>
      <c r="P473" s="141">
        <f>O473*H473</f>
        <v>0</v>
      </c>
      <c r="Q473" s="141">
        <v>0</v>
      </c>
      <c r="R473" s="141">
        <f>Q473*H473</f>
        <v>0</v>
      </c>
      <c r="S473" s="141">
        <v>0</v>
      </c>
      <c r="T473" s="142">
        <f>S473*H473</f>
        <v>0</v>
      </c>
      <c r="AR473" s="143" t="s">
        <v>148</v>
      </c>
      <c r="AT473" s="143" t="s">
        <v>143</v>
      </c>
      <c r="AU473" s="143" t="s">
        <v>89</v>
      </c>
      <c r="AY473" s="17" t="s">
        <v>140</v>
      </c>
      <c r="BE473" s="144">
        <f>IF(N473="základní",J473,0)</f>
        <v>0</v>
      </c>
      <c r="BF473" s="144">
        <f>IF(N473="snížená",J473,0)</f>
        <v>0</v>
      </c>
      <c r="BG473" s="144">
        <f>IF(N473="zákl. přenesená",J473,0)</f>
        <v>0</v>
      </c>
      <c r="BH473" s="144">
        <f>IF(N473="sníž. přenesená",J473,0)</f>
        <v>0</v>
      </c>
      <c r="BI473" s="144">
        <f>IF(N473="nulová",J473,0)</f>
        <v>0</v>
      </c>
      <c r="BJ473" s="17" t="s">
        <v>87</v>
      </c>
      <c r="BK473" s="144">
        <f>ROUND(I473*H473,2)</f>
        <v>0</v>
      </c>
      <c r="BL473" s="17" t="s">
        <v>148</v>
      </c>
      <c r="BM473" s="143" t="s">
        <v>364</v>
      </c>
    </row>
    <row r="474" spans="2:65" s="1" customFormat="1" ht="18">
      <c r="B474" s="32"/>
      <c r="D474" s="145" t="s">
        <v>149</v>
      </c>
      <c r="F474" s="146" t="s">
        <v>639</v>
      </c>
      <c r="I474" s="147"/>
      <c r="L474" s="32"/>
      <c r="M474" s="148"/>
      <c r="T474" s="56"/>
      <c r="AT474" s="17" t="s">
        <v>149</v>
      </c>
      <c r="AU474" s="17" t="s">
        <v>89</v>
      </c>
    </row>
    <row r="475" spans="2:65" s="12" customFormat="1" ht="10">
      <c r="B475" s="149"/>
      <c r="D475" s="145" t="s">
        <v>150</v>
      </c>
      <c r="E475" s="150" t="s">
        <v>1</v>
      </c>
      <c r="F475" s="151" t="s">
        <v>634</v>
      </c>
      <c r="H475" s="150" t="s">
        <v>1</v>
      </c>
      <c r="I475" s="152"/>
      <c r="L475" s="149"/>
      <c r="M475" s="153"/>
      <c r="T475" s="154"/>
      <c r="AT475" s="150" t="s">
        <v>150</v>
      </c>
      <c r="AU475" s="150" t="s">
        <v>89</v>
      </c>
      <c r="AV475" s="12" t="s">
        <v>87</v>
      </c>
      <c r="AW475" s="12" t="s">
        <v>38</v>
      </c>
      <c r="AX475" s="12" t="s">
        <v>12</v>
      </c>
      <c r="AY475" s="150" t="s">
        <v>140</v>
      </c>
    </row>
    <row r="476" spans="2:65" s="13" customFormat="1" ht="20">
      <c r="B476" s="155"/>
      <c r="D476" s="145" t="s">
        <v>150</v>
      </c>
      <c r="E476" s="156" t="s">
        <v>1</v>
      </c>
      <c r="F476" s="157" t="s">
        <v>640</v>
      </c>
      <c r="H476" s="158">
        <v>34.72</v>
      </c>
      <c r="I476" s="159"/>
      <c r="L476" s="155"/>
      <c r="M476" s="160"/>
      <c r="T476" s="161"/>
      <c r="AT476" s="156" t="s">
        <v>150</v>
      </c>
      <c r="AU476" s="156" t="s">
        <v>89</v>
      </c>
      <c r="AV476" s="13" t="s">
        <v>89</v>
      </c>
      <c r="AW476" s="13" t="s">
        <v>38</v>
      </c>
      <c r="AX476" s="13" t="s">
        <v>12</v>
      </c>
      <c r="AY476" s="156" t="s">
        <v>140</v>
      </c>
    </row>
    <row r="477" spans="2:65" s="14" customFormat="1" ht="10">
      <c r="B477" s="162"/>
      <c r="D477" s="145" t="s">
        <v>150</v>
      </c>
      <c r="E477" s="163" t="s">
        <v>1</v>
      </c>
      <c r="F477" s="164" t="s">
        <v>157</v>
      </c>
      <c r="H477" s="165">
        <v>34.72</v>
      </c>
      <c r="I477" s="166"/>
      <c r="L477" s="162"/>
      <c r="M477" s="167"/>
      <c r="T477" s="168"/>
      <c r="AT477" s="163" t="s">
        <v>150</v>
      </c>
      <c r="AU477" s="163" t="s">
        <v>89</v>
      </c>
      <c r="AV477" s="14" t="s">
        <v>148</v>
      </c>
      <c r="AW477" s="14" t="s">
        <v>38</v>
      </c>
      <c r="AX477" s="14" t="s">
        <v>87</v>
      </c>
      <c r="AY477" s="163" t="s">
        <v>140</v>
      </c>
    </row>
    <row r="478" spans="2:65" s="1" customFormat="1" ht="37.75" customHeight="1">
      <c r="B478" s="32"/>
      <c r="C478" s="132" t="s">
        <v>274</v>
      </c>
      <c r="D478" s="132" t="s">
        <v>143</v>
      </c>
      <c r="E478" s="133" t="s">
        <v>641</v>
      </c>
      <c r="F478" s="134" t="s">
        <v>642</v>
      </c>
      <c r="G478" s="135" t="s">
        <v>231</v>
      </c>
      <c r="H478" s="136">
        <v>2</v>
      </c>
      <c r="I478" s="137"/>
      <c r="J478" s="138">
        <f>ROUND(I478*H478,2)</f>
        <v>0</v>
      </c>
      <c r="K478" s="134" t="s">
        <v>147</v>
      </c>
      <c r="L478" s="32"/>
      <c r="M478" s="139" t="s">
        <v>1</v>
      </c>
      <c r="N478" s="140" t="s">
        <v>45</v>
      </c>
      <c r="P478" s="141">
        <f>O478*H478</f>
        <v>0</v>
      </c>
      <c r="Q478" s="141">
        <v>0</v>
      </c>
      <c r="R478" s="141">
        <f>Q478*H478</f>
        <v>0</v>
      </c>
      <c r="S478" s="141">
        <v>0</v>
      </c>
      <c r="T478" s="142">
        <f>S478*H478</f>
        <v>0</v>
      </c>
      <c r="AR478" s="143" t="s">
        <v>148</v>
      </c>
      <c r="AT478" s="143" t="s">
        <v>143</v>
      </c>
      <c r="AU478" s="143" t="s">
        <v>89</v>
      </c>
      <c r="AY478" s="17" t="s">
        <v>140</v>
      </c>
      <c r="BE478" s="144">
        <f>IF(N478="základní",J478,0)</f>
        <v>0</v>
      </c>
      <c r="BF478" s="144">
        <f>IF(N478="snížená",J478,0)</f>
        <v>0</v>
      </c>
      <c r="BG478" s="144">
        <f>IF(N478="zákl. přenesená",J478,0)</f>
        <v>0</v>
      </c>
      <c r="BH478" s="144">
        <f>IF(N478="sníž. přenesená",J478,0)</f>
        <v>0</v>
      </c>
      <c r="BI478" s="144">
        <f>IF(N478="nulová",J478,0)</f>
        <v>0</v>
      </c>
      <c r="BJ478" s="17" t="s">
        <v>87</v>
      </c>
      <c r="BK478" s="144">
        <f>ROUND(I478*H478,2)</f>
        <v>0</v>
      </c>
      <c r="BL478" s="17" t="s">
        <v>148</v>
      </c>
      <c r="BM478" s="143" t="s">
        <v>369</v>
      </c>
    </row>
    <row r="479" spans="2:65" s="1" customFormat="1" ht="27">
      <c r="B479" s="32"/>
      <c r="D479" s="145" t="s">
        <v>149</v>
      </c>
      <c r="F479" s="146" t="s">
        <v>642</v>
      </c>
      <c r="I479" s="147"/>
      <c r="L479" s="32"/>
      <c r="M479" s="148"/>
      <c r="T479" s="56"/>
      <c r="AT479" s="17" t="s">
        <v>149</v>
      </c>
      <c r="AU479" s="17" t="s">
        <v>89</v>
      </c>
    </row>
    <row r="480" spans="2:65" s="12" customFormat="1" ht="10">
      <c r="B480" s="149"/>
      <c r="D480" s="145" t="s">
        <v>150</v>
      </c>
      <c r="E480" s="150" t="s">
        <v>1</v>
      </c>
      <c r="F480" s="151" t="s">
        <v>643</v>
      </c>
      <c r="H480" s="150" t="s">
        <v>1</v>
      </c>
      <c r="I480" s="152"/>
      <c r="L480" s="149"/>
      <c r="M480" s="153"/>
      <c r="T480" s="154"/>
      <c r="AT480" s="150" t="s">
        <v>150</v>
      </c>
      <c r="AU480" s="150" t="s">
        <v>89</v>
      </c>
      <c r="AV480" s="12" t="s">
        <v>87</v>
      </c>
      <c r="AW480" s="12" t="s">
        <v>38</v>
      </c>
      <c r="AX480" s="12" t="s">
        <v>12</v>
      </c>
      <c r="AY480" s="150" t="s">
        <v>140</v>
      </c>
    </row>
    <row r="481" spans="2:65" s="13" customFormat="1" ht="10">
      <c r="B481" s="155"/>
      <c r="D481" s="145" t="s">
        <v>150</v>
      </c>
      <c r="E481" s="156" t="s">
        <v>1</v>
      </c>
      <c r="F481" s="157" t="s">
        <v>87</v>
      </c>
      <c r="H481" s="158">
        <v>1</v>
      </c>
      <c r="I481" s="159"/>
      <c r="L481" s="155"/>
      <c r="M481" s="160"/>
      <c r="T481" s="161"/>
      <c r="AT481" s="156" t="s">
        <v>150</v>
      </c>
      <c r="AU481" s="156" t="s">
        <v>89</v>
      </c>
      <c r="AV481" s="13" t="s">
        <v>89</v>
      </c>
      <c r="AW481" s="13" t="s">
        <v>38</v>
      </c>
      <c r="AX481" s="13" t="s">
        <v>12</v>
      </c>
      <c r="AY481" s="156" t="s">
        <v>140</v>
      </c>
    </row>
    <row r="482" spans="2:65" s="12" customFormat="1" ht="10">
      <c r="B482" s="149"/>
      <c r="D482" s="145" t="s">
        <v>150</v>
      </c>
      <c r="E482" s="150" t="s">
        <v>1</v>
      </c>
      <c r="F482" s="151" t="s">
        <v>644</v>
      </c>
      <c r="H482" s="150" t="s">
        <v>1</v>
      </c>
      <c r="I482" s="152"/>
      <c r="L482" s="149"/>
      <c r="M482" s="153"/>
      <c r="T482" s="154"/>
      <c r="AT482" s="150" t="s">
        <v>150</v>
      </c>
      <c r="AU482" s="150" t="s">
        <v>89</v>
      </c>
      <c r="AV482" s="12" t="s">
        <v>87</v>
      </c>
      <c r="AW482" s="12" t="s">
        <v>38</v>
      </c>
      <c r="AX482" s="12" t="s">
        <v>12</v>
      </c>
      <c r="AY482" s="150" t="s">
        <v>140</v>
      </c>
    </row>
    <row r="483" spans="2:65" s="13" customFormat="1" ht="10">
      <c r="B483" s="155"/>
      <c r="D483" s="145" t="s">
        <v>150</v>
      </c>
      <c r="E483" s="156" t="s">
        <v>1</v>
      </c>
      <c r="F483" s="157" t="s">
        <v>87</v>
      </c>
      <c r="H483" s="158">
        <v>1</v>
      </c>
      <c r="I483" s="159"/>
      <c r="L483" s="155"/>
      <c r="M483" s="160"/>
      <c r="T483" s="161"/>
      <c r="AT483" s="156" t="s">
        <v>150</v>
      </c>
      <c r="AU483" s="156" t="s">
        <v>89</v>
      </c>
      <c r="AV483" s="13" t="s">
        <v>89</v>
      </c>
      <c r="AW483" s="13" t="s">
        <v>38</v>
      </c>
      <c r="AX483" s="13" t="s">
        <v>12</v>
      </c>
      <c r="AY483" s="156" t="s">
        <v>140</v>
      </c>
    </row>
    <row r="484" spans="2:65" s="14" customFormat="1" ht="10">
      <c r="B484" s="162"/>
      <c r="D484" s="145" t="s">
        <v>150</v>
      </c>
      <c r="E484" s="163" t="s">
        <v>1</v>
      </c>
      <c r="F484" s="164" t="s">
        <v>157</v>
      </c>
      <c r="H484" s="165">
        <v>2</v>
      </c>
      <c r="I484" s="166"/>
      <c r="L484" s="162"/>
      <c r="M484" s="167"/>
      <c r="T484" s="168"/>
      <c r="AT484" s="163" t="s">
        <v>150</v>
      </c>
      <c r="AU484" s="163" t="s">
        <v>89</v>
      </c>
      <c r="AV484" s="14" t="s">
        <v>148</v>
      </c>
      <c r="AW484" s="14" t="s">
        <v>38</v>
      </c>
      <c r="AX484" s="14" t="s">
        <v>87</v>
      </c>
      <c r="AY484" s="163" t="s">
        <v>140</v>
      </c>
    </row>
    <row r="485" spans="2:65" s="1" customFormat="1" ht="24.15" customHeight="1">
      <c r="B485" s="32"/>
      <c r="C485" s="179" t="s">
        <v>398</v>
      </c>
      <c r="D485" s="179" t="s">
        <v>645</v>
      </c>
      <c r="E485" s="180" t="s">
        <v>646</v>
      </c>
      <c r="F485" s="181" t="s">
        <v>647</v>
      </c>
      <c r="G485" s="182" t="s">
        <v>231</v>
      </c>
      <c r="H485" s="183">
        <v>2</v>
      </c>
      <c r="I485" s="184"/>
      <c r="J485" s="185">
        <f>ROUND(I485*H485,2)</f>
        <v>0</v>
      </c>
      <c r="K485" s="181" t="s">
        <v>147</v>
      </c>
      <c r="L485" s="186"/>
      <c r="M485" s="187" t="s">
        <v>1</v>
      </c>
      <c r="N485" s="188" t="s">
        <v>45</v>
      </c>
      <c r="P485" s="141">
        <f>O485*H485</f>
        <v>0</v>
      </c>
      <c r="Q485" s="141">
        <v>0</v>
      </c>
      <c r="R485" s="141">
        <f>Q485*H485</f>
        <v>0</v>
      </c>
      <c r="S485" s="141">
        <v>0</v>
      </c>
      <c r="T485" s="142">
        <f>S485*H485</f>
        <v>0</v>
      </c>
      <c r="AR485" s="143" t="s">
        <v>170</v>
      </c>
      <c r="AT485" s="143" t="s">
        <v>645</v>
      </c>
      <c r="AU485" s="143" t="s">
        <v>89</v>
      </c>
      <c r="AY485" s="17" t="s">
        <v>140</v>
      </c>
      <c r="BE485" s="144">
        <f>IF(N485="základní",J485,0)</f>
        <v>0</v>
      </c>
      <c r="BF485" s="144">
        <f>IF(N485="snížená",J485,0)</f>
        <v>0</v>
      </c>
      <c r="BG485" s="144">
        <f>IF(N485="zákl. přenesená",J485,0)</f>
        <v>0</v>
      </c>
      <c r="BH485" s="144">
        <f>IF(N485="sníž. přenesená",J485,0)</f>
        <v>0</v>
      </c>
      <c r="BI485" s="144">
        <f>IF(N485="nulová",J485,0)</f>
        <v>0</v>
      </c>
      <c r="BJ485" s="17" t="s">
        <v>87</v>
      </c>
      <c r="BK485" s="144">
        <f>ROUND(I485*H485,2)</f>
        <v>0</v>
      </c>
      <c r="BL485" s="17" t="s">
        <v>148</v>
      </c>
      <c r="BM485" s="143" t="s">
        <v>403</v>
      </c>
    </row>
    <row r="486" spans="2:65" s="1" customFormat="1" ht="18">
      <c r="B486" s="32"/>
      <c r="D486" s="145" t="s">
        <v>149</v>
      </c>
      <c r="F486" s="146" t="s">
        <v>647</v>
      </c>
      <c r="I486" s="147"/>
      <c r="L486" s="32"/>
      <c r="M486" s="148"/>
      <c r="T486" s="56"/>
      <c r="AT486" s="17" t="s">
        <v>149</v>
      </c>
      <c r="AU486" s="17" t="s">
        <v>89</v>
      </c>
    </row>
    <row r="487" spans="2:65" s="12" customFormat="1" ht="10">
      <c r="B487" s="149"/>
      <c r="D487" s="145" t="s">
        <v>150</v>
      </c>
      <c r="E487" s="150" t="s">
        <v>1</v>
      </c>
      <c r="F487" s="151" t="s">
        <v>643</v>
      </c>
      <c r="H487" s="150" t="s">
        <v>1</v>
      </c>
      <c r="I487" s="152"/>
      <c r="L487" s="149"/>
      <c r="M487" s="153"/>
      <c r="T487" s="154"/>
      <c r="AT487" s="150" t="s">
        <v>150</v>
      </c>
      <c r="AU487" s="150" t="s">
        <v>89</v>
      </c>
      <c r="AV487" s="12" t="s">
        <v>87</v>
      </c>
      <c r="AW487" s="12" t="s">
        <v>38</v>
      </c>
      <c r="AX487" s="12" t="s">
        <v>12</v>
      </c>
      <c r="AY487" s="150" t="s">
        <v>140</v>
      </c>
    </row>
    <row r="488" spans="2:65" s="13" customFormat="1" ht="10">
      <c r="B488" s="155"/>
      <c r="D488" s="145" t="s">
        <v>150</v>
      </c>
      <c r="E488" s="156" t="s">
        <v>1</v>
      </c>
      <c r="F488" s="157" t="s">
        <v>87</v>
      </c>
      <c r="H488" s="158">
        <v>1</v>
      </c>
      <c r="I488" s="159"/>
      <c r="L488" s="155"/>
      <c r="M488" s="160"/>
      <c r="T488" s="161"/>
      <c r="AT488" s="156" t="s">
        <v>150</v>
      </c>
      <c r="AU488" s="156" t="s">
        <v>89</v>
      </c>
      <c r="AV488" s="13" t="s">
        <v>89</v>
      </c>
      <c r="AW488" s="13" t="s">
        <v>38</v>
      </c>
      <c r="AX488" s="13" t="s">
        <v>12</v>
      </c>
      <c r="AY488" s="156" t="s">
        <v>140</v>
      </c>
    </row>
    <row r="489" spans="2:65" s="12" customFormat="1" ht="10">
      <c r="B489" s="149"/>
      <c r="D489" s="145" t="s">
        <v>150</v>
      </c>
      <c r="E489" s="150" t="s">
        <v>1</v>
      </c>
      <c r="F489" s="151" t="s">
        <v>644</v>
      </c>
      <c r="H489" s="150" t="s">
        <v>1</v>
      </c>
      <c r="I489" s="152"/>
      <c r="L489" s="149"/>
      <c r="M489" s="153"/>
      <c r="T489" s="154"/>
      <c r="AT489" s="150" t="s">
        <v>150</v>
      </c>
      <c r="AU489" s="150" t="s">
        <v>89</v>
      </c>
      <c r="AV489" s="12" t="s">
        <v>87</v>
      </c>
      <c r="AW489" s="12" t="s">
        <v>38</v>
      </c>
      <c r="AX489" s="12" t="s">
        <v>12</v>
      </c>
      <c r="AY489" s="150" t="s">
        <v>140</v>
      </c>
    </row>
    <row r="490" spans="2:65" s="13" customFormat="1" ht="10">
      <c r="B490" s="155"/>
      <c r="D490" s="145" t="s">
        <v>150</v>
      </c>
      <c r="E490" s="156" t="s">
        <v>1</v>
      </c>
      <c r="F490" s="157" t="s">
        <v>87</v>
      </c>
      <c r="H490" s="158">
        <v>1</v>
      </c>
      <c r="I490" s="159"/>
      <c r="L490" s="155"/>
      <c r="M490" s="160"/>
      <c r="T490" s="161"/>
      <c r="AT490" s="156" t="s">
        <v>150</v>
      </c>
      <c r="AU490" s="156" t="s">
        <v>89</v>
      </c>
      <c r="AV490" s="13" t="s">
        <v>89</v>
      </c>
      <c r="AW490" s="13" t="s">
        <v>38</v>
      </c>
      <c r="AX490" s="13" t="s">
        <v>12</v>
      </c>
      <c r="AY490" s="156" t="s">
        <v>140</v>
      </c>
    </row>
    <row r="491" spans="2:65" s="14" customFormat="1" ht="10">
      <c r="B491" s="162"/>
      <c r="D491" s="145" t="s">
        <v>150</v>
      </c>
      <c r="E491" s="163" t="s">
        <v>1</v>
      </c>
      <c r="F491" s="164" t="s">
        <v>157</v>
      </c>
      <c r="H491" s="165">
        <v>2</v>
      </c>
      <c r="I491" s="166"/>
      <c r="L491" s="162"/>
      <c r="M491" s="167"/>
      <c r="T491" s="168"/>
      <c r="AT491" s="163" t="s">
        <v>150</v>
      </c>
      <c r="AU491" s="163" t="s">
        <v>89</v>
      </c>
      <c r="AV491" s="14" t="s">
        <v>148</v>
      </c>
      <c r="AW491" s="14" t="s">
        <v>38</v>
      </c>
      <c r="AX491" s="14" t="s">
        <v>87</v>
      </c>
      <c r="AY491" s="163" t="s">
        <v>140</v>
      </c>
    </row>
    <row r="492" spans="2:65" s="1" customFormat="1" ht="37.75" customHeight="1">
      <c r="B492" s="32"/>
      <c r="C492" s="132" t="s">
        <v>278</v>
      </c>
      <c r="D492" s="132" t="s">
        <v>143</v>
      </c>
      <c r="E492" s="133" t="s">
        <v>648</v>
      </c>
      <c r="F492" s="134" t="s">
        <v>649</v>
      </c>
      <c r="G492" s="135" t="s">
        <v>231</v>
      </c>
      <c r="H492" s="136">
        <v>7</v>
      </c>
      <c r="I492" s="137"/>
      <c r="J492" s="138">
        <f>ROUND(I492*H492,2)</f>
        <v>0</v>
      </c>
      <c r="K492" s="134" t="s">
        <v>147</v>
      </c>
      <c r="L492" s="32"/>
      <c r="M492" s="139" t="s">
        <v>1</v>
      </c>
      <c r="N492" s="140" t="s">
        <v>45</v>
      </c>
      <c r="P492" s="141">
        <f>O492*H492</f>
        <v>0</v>
      </c>
      <c r="Q492" s="141">
        <v>0</v>
      </c>
      <c r="R492" s="141">
        <f>Q492*H492</f>
        <v>0</v>
      </c>
      <c r="S492" s="141">
        <v>0</v>
      </c>
      <c r="T492" s="142">
        <f>S492*H492</f>
        <v>0</v>
      </c>
      <c r="AR492" s="143" t="s">
        <v>148</v>
      </c>
      <c r="AT492" s="143" t="s">
        <v>143</v>
      </c>
      <c r="AU492" s="143" t="s">
        <v>89</v>
      </c>
      <c r="AY492" s="17" t="s">
        <v>140</v>
      </c>
      <c r="BE492" s="144">
        <f>IF(N492="základní",J492,0)</f>
        <v>0</v>
      </c>
      <c r="BF492" s="144">
        <f>IF(N492="snížená",J492,0)</f>
        <v>0</v>
      </c>
      <c r="BG492" s="144">
        <f>IF(N492="zákl. přenesená",J492,0)</f>
        <v>0</v>
      </c>
      <c r="BH492" s="144">
        <f>IF(N492="sníž. přenesená",J492,0)</f>
        <v>0</v>
      </c>
      <c r="BI492" s="144">
        <f>IF(N492="nulová",J492,0)</f>
        <v>0</v>
      </c>
      <c r="BJ492" s="17" t="s">
        <v>87</v>
      </c>
      <c r="BK492" s="144">
        <f>ROUND(I492*H492,2)</f>
        <v>0</v>
      </c>
      <c r="BL492" s="17" t="s">
        <v>148</v>
      </c>
      <c r="BM492" s="143" t="s">
        <v>650</v>
      </c>
    </row>
    <row r="493" spans="2:65" s="1" customFormat="1" ht="18">
      <c r="B493" s="32"/>
      <c r="D493" s="145" t="s">
        <v>149</v>
      </c>
      <c r="F493" s="146" t="s">
        <v>649</v>
      </c>
      <c r="I493" s="147"/>
      <c r="L493" s="32"/>
      <c r="M493" s="148"/>
      <c r="T493" s="56"/>
      <c r="AT493" s="17" t="s">
        <v>149</v>
      </c>
      <c r="AU493" s="17" t="s">
        <v>89</v>
      </c>
    </row>
    <row r="494" spans="2:65" s="12" customFormat="1" ht="10">
      <c r="B494" s="149"/>
      <c r="D494" s="145" t="s">
        <v>150</v>
      </c>
      <c r="E494" s="150" t="s">
        <v>1</v>
      </c>
      <c r="F494" s="151" t="s">
        <v>651</v>
      </c>
      <c r="H494" s="150" t="s">
        <v>1</v>
      </c>
      <c r="I494" s="152"/>
      <c r="L494" s="149"/>
      <c r="M494" s="153"/>
      <c r="T494" s="154"/>
      <c r="AT494" s="150" t="s">
        <v>150</v>
      </c>
      <c r="AU494" s="150" t="s">
        <v>89</v>
      </c>
      <c r="AV494" s="12" t="s">
        <v>87</v>
      </c>
      <c r="AW494" s="12" t="s">
        <v>38</v>
      </c>
      <c r="AX494" s="12" t="s">
        <v>12</v>
      </c>
      <c r="AY494" s="150" t="s">
        <v>140</v>
      </c>
    </row>
    <row r="495" spans="2:65" s="13" customFormat="1" ht="10">
      <c r="B495" s="155"/>
      <c r="D495" s="145" t="s">
        <v>150</v>
      </c>
      <c r="E495" s="156" t="s">
        <v>1</v>
      </c>
      <c r="F495" s="157" t="s">
        <v>87</v>
      </c>
      <c r="H495" s="158">
        <v>1</v>
      </c>
      <c r="I495" s="159"/>
      <c r="L495" s="155"/>
      <c r="M495" s="160"/>
      <c r="T495" s="161"/>
      <c r="AT495" s="156" t="s">
        <v>150</v>
      </c>
      <c r="AU495" s="156" t="s">
        <v>89</v>
      </c>
      <c r="AV495" s="13" t="s">
        <v>89</v>
      </c>
      <c r="AW495" s="13" t="s">
        <v>38</v>
      </c>
      <c r="AX495" s="13" t="s">
        <v>12</v>
      </c>
      <c r="AY495" s="156" t="s">
        <v>140</v>
      </c>
    </row>
    <row r="496" spans="2:65" s="12" customFormat="1" ht="10">
      <c r="B496" s="149"/>
      <c r="D496" s="145" t="s">
        <v>150</v>
      </c>
      <c r="E496" s="150" t="s">
        <v>1</v>
      </c>
      <c r="F496" s="151" t="s">
        <v>652</v>
      </c>
      <c r="H496" s="150" t="s">
        <v>1</v>
      </c>
      <c r="I496" s="152"/>
      <c r="L496" s="149"/>
      <c r="M496" s="153"/>
      <c r="T496" s="154"/>
      <c r="AT496" s="150" t="s">
        <v>150</v>
      </c>
      <c r="AU496" s="150" t="s">
        <v>89</v>
      </c>
      <c r="AV496" s="12" t="s">
        <v>87</v>
      </c>
      <c r="AW496" s="12" t="s">
        <v>38</v>
      </c>
      <c r="AX496" s="12" t="s">
        <v>12</v>
      </c>
      <c r="AY496" s="150" t="s">
        <v>140</v>
      </c>
    </row>
    <row r="497" spans="2:65" s="13" customFormat="1" ht="10">
      <c r="B497" s="155"/>
      <c r="D497" s="145" t="s">
        <v>150</v>
      </c>
      <c r="E497" s="156" t="s">
        <v>1</v>
      </c>
      <c r="F497" s="157" t="s">
        <v>87</v>
      </c>
      <c r="H497" s="158">
        <v>1</v>
      </c>
      <c r="I497" s="159"/>
      <c r="L497" s="155"/>
      <c r="M497" s="160"/>
      <c r="T497" s="161"/>
      <c r="AT497" s="156" t="s">
        <v>150</v>
      </c>
      <c r="AU497" s="156" t="s">
        <v>89</v>
      </c>
      <c r="AV497" s="13" t="s">
        <v>89</v>
      </c>
      <c r="AW497" s="13" t="s">
        <v>38</v>
      </c>
      <c r="AX497" s="13" t="s">
        <v>12</v>
      </c>
      <c r="AY497" s="156" t="s">
        <v>140</v>
      </c>
    </row>
    <row r="498" spans="2:65" s="12" customFormat="1" ht="10">
      <c r="B498" s="149"/>
      <c r="D498" s="145" t="s">
        <v>150</v>
      </c>
      <c r="E498" s="150" t="s">
        <v>1</v>
      </c>
      <c r="F498" s="151" t="s">
        <v>653</v>
      </c>
      <c r="H498" s="150" t="s">
        <v>1</v>
      </c>
      <c r="I498" s="152"/>
      <c r="L498" s="149"/>
      <c r="M498" s="153"/>
      <c r="T498" s="154"/>
      <c r="AT498" s="150" t="s">
        <v>150</v>
      </c>
      <c r="AU498" s="150" t="s">
        <v>89</v>
      </c>
      <c r="AV498" s="12" t="s">
        <v>87</v>
      </c>
      <c r="AW498" s="12" t="s">
        <v>38</v>
      </c>
      <c r="AX498" s="12" t="s">
        <v>12</v>
      </c>
      <c r="AY498" s="150" t="s">
        <v>140</v>
      </c>
    </row>
    <row r="499" spans="2:65" s="13" customFormat="1" ht="10">
      <c r="B499" s="155"/>
      <c r="D499" s="145" t="s">
        <v>150</v>
      </c>
      <c r="E499" s="156" t="s">
        <v>1</v>
      </c>
      <c r="F499" s="157" t="s">
        <v>87</v>
      </c>
      <c r="H499" s="158">
        <v>1</v>
      </c>
      <c r="I499" s="159"/>
      <c r="L499" s="155"/>
      <c r="M499" s="160"/>
      <c r="T499" s="161"/>
      <c r="AT499" s="156" t="s">
        <v>150</v>
      </c>
      <c r="AU499" s="156" t="s">
        <v>89</v>
      </c>
      <c r="AV499" s="13" t="s">
        <v>89</v>
      </c>
      <c r="AW499" s="13" t="s">
        <v>38</v>
      </c>
      <c r="AX499" s="13" t="s">
        <v>12</v>
      </c>
      <c r="AY499" s="156" t="s">
        <v>140</v>
      </c>
    </row>
    <row r="500" spans="2:65" s="12" customFormat="1" ht="10">
      <c r="B500" s="149"/>
      <c r="D500" s="145" t="s">
        <v>150</v>
      </c>
      <c r="E500" s="150" t="s">
        <v>1</v>
      </c>
      <c r="F500" s="151" t="s">
        <v>654</v>
      </c>
      <c r="H500" s="150" t="s">
        <v>1</v>
      </c>
      <c r="I500" s="152"/>
      <c r="L500" s="149"/>
      <c r="M500" s="153"/>
      <c r="T500" s="154"/>
      <c r="AT500" s="150" t="s">
        <v>150</v>
      </c>
      <c r="AU500" s="150" t="s">
        <v>89</v>
      </c>
      <c r="AV500" s="12" t="s">
        <v>87</v>
      </c>
      <c r="AW500" s="12" t="s">
        <v>38</v>
      </c>
      <c r="AX500" s="12" t="s">
        <v>12</v>
      </c>
      <c r="AY500" s="150" t="s">
        <v>140</v>
      </c>
    </row>
    <row r="501" spans="2:65" s="13" customFormat="1" ht="10">
      <c r="B501" s="155"/>
      <c r="D501" s="145" t="s">
        <v>150</v>
      </c>
      <c r="E501" s="156" t="s">
        <v>1</v>
      </c>
      <c r="F501" s="157" t="s">
        <v>89</v>
      </c>
      <c r="H501" s="158">
        <v>2</v>
      </c>
      <c r="I501" s="159"/>
      <c r="L501" s="155"/>
      <c r="M501" s="160"/>
      <c r="T501" s="161"/>
      <c r="AT501" s="156" t="s">
        <v>150</v>
      </c>
      <c r="AU501" s="156" t="s">
        <v>89</v>
      </c>
      <c r="AV501" s="13" t="s">
        <v>89</v>
      </c>
      <c r="AW501" s="13" t="s">
        <v>38</v>
      </c>
      <c r="AX501" s="13" t="s">
        <v>12</v>
      </c>
      <c r="AY501" s="156" t="s">
        <v>140</v>
      </c>
    </row>
    <row r="502" spans="2:65" s="12" customFormat="1" ht="10">
      <c r="B502" s="149"/>
      <c r="D502" s="145" t="s">
        <v>150</v>
      </c>
      <c r="E502" s="150" t="s">
        <v>1</v>
      </c>
      <c r="F502" s="151" t="s">
        <v>655</v>
      </c>
      <c r="H502" s="150" t="s">
        <v>1</v>
      </c>
      <c r="I502" s="152"/>
      <c r="L502" s="149"/>
      <c r="M502" s="153"/>
      <c r="T502" s="154"/>
      <c r="AT502" s="150" t="s">
        <v>150</v>
      </c>
      <c r="AU502" s="150" t="s">
        <v>89</v>
      </c>
      <c r="AV502" s="12" t="s">
        <v>87</v>
      </c>
      <c r="AW502" s="12" t="s">
        <v>38</v>
      </c>
      <c r="AX502" s="12" t="s">
        <v>12</v>
      </c>
      <c r="AY502" s="150" t="s">
        <v>140</v>
      </c>
    </row>
    <row r="503" spans="2:65" s="13" customFormat="1" ht="10">
      <c r="B503" s="155"/>
      <c r="D503" s="145" t="s">
        <v>150</v>
      </c>
      <c r="E503" s="156" t="s">
        <v>1</v>
      </c>
      <c r="F503" s="157" t="s">
        <v>87</v>
      </c>
      <c r="H503" s="158">
        <v>1</v>
      </c>
      <c r="I503" s="159"/>
      <c r="L503" s="155"/>
      <c r="M503" s="160"/>
      <c r="T503" s="161"/>
      <c r="AT503" s="156" t="s">
        <v>150</v>
      </c>
      <c r="AU503" s="156" t="s">
        <v>89</v>
      </c>
      <c r="AV503" s="13" t="s">
        <v>89</v>
      </c>
      <c r="AW503" s="13" t="s">
        <v>38</v>
      </c>
      <c r="AX503" s="13" t="s">
        <v>12</v>
      </c>
      <c r="AY503" s="156" t="s">
        <v>140</v>
      </c>
    </row>
    <row r="504" spans="2:65" s="12" customFormat="1" ht="10">
      <c r="B504" s="149"/>
      <c r="D504" s="145" t="s">
        <v>150</v>
      </c>
      <c r="E504" s="150" t="s">
        <v>1</v>
      </c>
      <c r="F504" s="151" t="s">
        <v>656</v>
      </c>
      <c r="H504" s="150" t="s">
        <v>1</v>
      </c>
      <c r="I504" s="152"/>
      <c r="L504" s="149"/>
      <c r="M504" s="153"/>
      <c r="T504" s="154"/>
      <c r="AT504" s="150" t="s">
        <v>150</v>
      </c>
      <c r="AU504" s="150" t="s">
        <v>89</v>
      </c>
      <c r="AV504" s="12" t="s">
        <v>87</v>
      </c>
      <c r="AW504" s="12" t="s">
        <v>38</v>
      </c>
      <c r="AX504" s="12" t="s">
        <v>12</v>
      </c>
      <c r="AY504" s="150" t="s">
        <v>140</v>
      </c>
    </row>
    <row r="505" spans="2:65" s="13" customFormat="1" ht="10">
      <c r="B505" s="155"/>
      <c r="D505" s="145" t="s">
        <v>150</v>
      </c>
      <c r="E505" s="156" t="s">
        <v>1</v>
      </c>
      <c r="F505" s="157" t="s">
        <v>87</v>
      </c>
      <c r="H505" s="158">
        <v>1</v>
      </c>
      <c r="I505" s="159"/>
      <c r="L505" s="155"/>
      <c r="M505" s="160"/>
      <c r="T505" s="161"/>
      <c r="AT505" s="156" t="s">
        <v>150</v>
      </c>
      <c r="AU505" s="156" t="s">
        <v>89</v>
      </c>
      <c r="AV505" s="13" t="s">
        <v>89</v>
      </c>
      <c r="AW505" s="13" t="s">
        <v>38</v>
      </c>
      <c r="AX505" s="13" t="s">
        <v>12</v>
      </c>
      <c r="AY505" s="156" t="s">
        <v>140</v>
      </c>
    </row>
    <row r="506" spans="2:65" s="14" customFormat="1" ht="10">
      <c r="B506" s="162"/>
      <c r="D506" s="145" t="s">
        <v>150</v>
      </c>
      <c r="E506" s="163" t="s">
        <v>1</v>
      </c>
      <c r="F506" s="164" t="s">
        <v>157</v>
      </c>
      <c r="H506" s="165">
        <v>7</v>
      </c>
      <c r="I506" s="166"/>
      <c r="L506" s="162"/>
      <c r="M506" s="167"/>
      <c r="T506" s="168"/>
      <c r="AT506" s="163" t="s">
        <v>150</v>
      </c>
      <c r="AU506" s="163" t="s">
        <v>89</v>
      </c>
      <c r="AV506" s="14" t="s">
        <v>148</v>
      </c>
      <c r="AW506" s="14" t="s">
        <v>38</v>
      </c>
      <c r="AX506" s="14" t="s">
        <v>87</v>
      </c>
      <c r="AY506" s="163" t="s">
        <v>140</v>
      </c>
    </row>
    <row r="507" spans="2:65" s="1" customFormat="1" ht="33" customHeight="1">
      <c r="B507" s="32"/>
      <c r="C507" s="179" t="s">
        <v>657</v>
      </c>
      <c r="D507" s="179" t="s">
        <v>645</v>
      </c>
      <c r="E507" s="180" t="s">
        <v>658</v>
      </c>
      <c r="F507" s="181" t="s">
        <v>659</v>
      </c>
      <c r="G507" s="182" t="s">
        <v>231</v>
      </c>
      <c r="H507" s="183">
        <v>2</v>
      </c>
      <c r="I507" s="184"/>
      <c r="J507" s="185">
        <f>ROUND(I507*H507,2)</f>
        <v>0</v>
      </c>
      <c r="K507" s="181" t="s">
        <v>147</v>
      </c>
      <c r="L507" s="186"/>
      <c r="M507" s="187" t="s">
        <v>1</v>
      </c>
      <c r="N507" s="188" t="s">
        <v>45</v>
      </c>
      <c r="P507" s="141">
        <f>O507*H507</f>
        <v>0</v>
      </c>
      <c r="Q507" s="141">
        <v>0</v>
      </c>
      <c r="R507" s="141">
        <f>Q507*H507</f>
        <v>0</v>
      </c>
      <c r="S507" s="141">
        <v>0</v>
      </c>
      <c r="T507" s="142">
        <f>S507*H507</f>
        <v>0</v>
      </c>
      <c r="AR507" s="143" t="s">
        <v>170</v>
      </c>
      <c r="AT507" s="143" t="s">
        <v>645</v>
      </c>
      <c r="AU507" s="143" t="s">
        <v>89</v>
      </c>
      <c r="AY507" s="17" t="s">
        <v>140</v>
      </c>
      <c r="BE507" s="144">
        <f>IF(N507="základní",J507,0)</f>
        <v>0</v>
      </c>
      <c r="BF507" s="144">
        <f>IF(N507="snížená",J507,0)</f>
        <v>0</v>
      </c>
      <c r="BG507" s="144">
        <f>IF(N507="zákl. přenesená",J507,0)</f>
        <v>0</v>
      </c>
      <c r="BH507" s="144">
        <f>IF(N507="sníž. přenesená",J507,0)</f>
        <v>0</v>
      </c>
      <c r="BI507" s="144">
        <f>IF(N507="nulová",J507,0)</f>
        <v>0</v>
      </c>
      <c r="BJ507" s="17" t="s">
        <v>87</v>
      </c>
      <c r="BK507" s="144">
        <f>ROUND(I507*H507,2)</f>
        <v>0</v>
      </c>
      <c r="BL507" s="17" t="s">
        <v>148</v>
      </c>
      <c r="BM507" s="143" t="s">
        <v>660</v>
      </c>
    </row>
    <row r="508" spans="2:65" s="1" customFormat="1" ht="18">
      <c r="B508" s="32"/>
      <c r="D508" s="145" t="s">
        <v>149</v>
      </c>
      <c r="F508" s="146" t="s">
        <v>659</v>
      </c>
      <c r="I508" s="147"/>
      <c r="L508" s="32"/>
      <c r="M508" s="148"/>
      <c r="T508" s="56"/>
      <c r="AT508" s="17" t="s">
        <v>149</v>
      </c>
      <c r="AU508" s="17" t="s">
        <v>89</v>
      </c>
    </row>
    <row r="509" spans="2:65" s="12" customFormat="1" ht="10">
      <c r="B509" s="149"/>
      <c r="D509" s="145" t="s">
        <v>150</v>
      </c>
      <c r="E509" s="150" t="s">
        <v>1</v>
      </c>
      <c r="F509" s="151" t="s">
        <v>651</v>
      </c>
      <c r="H509" s="150" t="s">
        <v>1</v>
      </c>
      <c r="I509" s="152"/>
      <c r="L509" s="149"/>
      <c r="M509" s="153"/>
      <c r="T509" s="154"/>
      <c r="AT509" s="150" t="s">
        <v>150</v>
      </c>
      <c r="AU509" s="150" t="s">
        <v>89</v>
      </c>
      <c r="AV509" s="12" t="s">
        <v>87</v>
      </c>
      <c r="AW509" s="12" t="s">
        <v>38</v>
      </c>
      <c r="AX509" s="12" t="s">
        <v>12</v>
      </c>
      <c r="AY509" s="150" t="s">
        <v>140</v>
      </c>
    </row>
    <row r="510" spans="2:65" s="13" customFormat="1" ht="10">
      <c r="B510" s="155"/>
      <c r="D510" s="145" t="s">
        <v>150</v>
      </c>
      <c r="E510" s="156" t="s">
        <v>1</v>
      </c>
      <c r="F510" s="157" t="s">
        <v>87</v>
      </c>
      <c r="H510" s="158">
        <v>1</v>
      </c>
      <c r="I510" s="159"/>
      <c r="L510" s="155"/>
      <c r="M510" s="160"/>
      <c r="T510" s="161"/>
      <c r="AT510" s="156" t="s">
        <v>150</v>
      </c>
      <c r="AU510" s="156" t="s">
        <v>89</v>
      </c>
      <c r="AV510" s="13" t="s">
        <v>89</v>
      </c>
      <c r="AW510" s="13" t="s">
        <v>38</v>
      </c>
      <c r="AX510" s="13" t="s">
        <v>12</v>
      </c>
      <c r="AY510" s="156" t="s">
        <v>140</v>
      </c>
    </row>
    <row r="511" spans="2:65" s="12" customFormat="1" ht="10">
      <c r="B511" s="149"/>
      <c r="D511" s="145" t="s">
        <v>150</v>
      </c>
      <c r="E511" s="150" t="s">
        <v>1</v>
      </c>
      <c r="F511" s="151" t="s">
        <v>656</v>
      </c>
      <c r="H511" s="150" t="s">
        <v>1</v>
      </c>
      <c r="I511" s="152"/>
      <c r="L511" s="149"/>
      <c r="M511" s="153"/>
      <c r="T511" s="154"/>
      <c r="AT511" s="150" t="s">
        <v>150</v>
      </c>
      <c r="AU511" s="150" t="s">
        <v>89</v>
      </c>
      <c r="AV511" s="12" t="s">
        <v>87</v>
      </c>
      <c r="AW511" s="12" t="s">
        <v>38</v>
      </c>
      <c r="AX511" s="12" t="s">
        <v>12</v>
      </c>
      <c r="AY511" s="150" t="s">
        <v>140</v>
      </c>
    </row>
    <row r="512" spans="2:65" s="13" customFormat="1" ht="10">
      <c r="B512" s="155"/>
      <c r="D512" s="145" t="s">
        <v>150</v>
      </c>
      <c r="E512" s="156" t="s">
        <v>1</v>
      </c>
      <c r="F512" s="157" t="s">
        <v>87</v>
      </c>
      <c r="H512" s="158">
        <v>1</v>
      </c>
      <c r="I512" s="159"/>
      <c r="L512" s="155"/>
      <c r="M512" s="160"/>
      <c r="T512" s="161"/>
      <c r="AT512" s="156" t="s">
        <v>150</v>
      </c>
      <c r="AU512" s="156" t="s">
        <v>89</v>
      </c>
      <c r="AV512" s="13" t="s">
        <v>89</v>
      </c>
      <c r="AW512" s="13" t="s">
        <v>38</v>
      </c>
      <c r="AX512" s="13" t="s">
        <v>12</v>
      </c>
      <c r="AY512" s="156" t="s">
        <v>140</v>
      </c>
    </row>
    <row r="513" spans="2:65" s="14" customFormat="1" ht="10">
      <c r="B513" s="162"/>
      <c r="D513" s="145" t="s">
        <v>150</v>
      </c>
      <c r="E513" s="163" t="s">
        <v>1</v>
      </c>
      <c r="F513" s="164" t="s">
        <v>157</v>
      </c>
      <c r="H513" s="165">
        <v>2</v>
      </c>
      <c r="I513" s="166"/>
      <c r="L513" s="162"/>
      <c r="M513" s="167"/>
      <c r="T513" s="168"/>
      <c r="AT513" s="163" t="s">
        <v>150</v>
      </c>
      <c r="AU513" s="163" t="s">
        <v>89</v>
      </c>
      <c r="AV513" s="14" t="s">
        <v>148</v>
      </c>
      <c r="AW513" s="14" t="s">
        <v>38</v>
      </c>
      <c r="AX513" s="14" t="s">
        <v>87</v>
      </c>
      <c r="AY513" s="163" t="s">
        <v>140</v>
      </c>
    </row>
    <row r="514" spans="2:65" s="1" customFormat="1" ht="33" customHeight="1">
      <c r="B514" s="32"/>
      <c r="C514" s="179" t="s">
        <v>282</v>
      </c>
      <c r="D514" s="179" t="s">
        <v>645</v>
      </c>
      <c r="E514" s="180" t="s">
        <v>661</v>
      </c>
      <c r="F514" s="181" t="s">
        <v>662</v>
      </c>
      <c r="G514" s="182" t="s">
        <v>231</v>
      </c>
      <c r="H514" s="183">
        <v>2</v>
      </c>
      <c r="I514" s="184"/>
      <c r="J514" s="185">
        <f>ROUND(I514*H514,2)</f>
        <v>0</v>
      </c>
      <c r="K514" s="181" t="s">
        <v>147</v>
      </c>
      <c r="L514" s="186"/>
      <c r="M514" s="187" t="s">
        <v>1</v>
      </c>
      <c r="N514" s="188" t="s">
        <v>45</v>
      </c>
      <c r="P514" s="141">
        <f>O514*H514</f>
        <v>0</v>
      </c>
      <c r="Q514" s="141">
        <v>0</v>
      </c>
      <c r="R514" s="141">
        <f>Q514*H514</f>
        <v>0</v>
      </c>
      <c r="S514" s="141">
        <v>0</v>
      </c>
      <c r="T514" s="142">
        <f>S514*H514</f>
        <v>0</v>
      </c>
      <c r="AR514" s="143" t="s">
        <v>170</v>
      </c>
      <c r="AT514" s="143" t="s">
        <v>645</v>
      </c>
      <c r="AU514" s="143" t="s">
        <v>89</v>
      </c>
      <c r="AY514" s="17" t="s">
        <v>140</v>
      </c>
      <c r="BE514" s="144">
        <f>IF(N514="základní",J514,0)</f>
        <v>0</v>
      </c>
      <c r="BF514" s="144">
        <f>IF(N514="snížená",J514,0)</f>
        <v>0</v>
      </c>
      <c r="BG514" s="144">
        <f>IF(N514="zákl. přenesená",J514,0)</f>
        <v>0</v>
      </c>
      <c r="BH514" s="144">
        <f>IF(N514="sníž. přenesená",J514,0)</f>
        <v>0</v>
      </c>
      <c r="BI514" s="144">
        <f>IF(N514="nulová",J514,0)</f>
        <v>0</v>
      </c>
      <c r="BJ514" s="17" t="s">
        <v>87</v>
      </c>
      <c r="BK514" s="144">
        <f>ROUND(I514*H514,2)</f>
        <v>0</v>
      </c>
      <c r="BL514" s="17" t="s">
        <v>148</v>
      </c>
      <c r="BM514" s="143" t="s">
        <v>663</v>
      </c>
    </row>
    <row r="515" spans="2:65" s="1" customFormat="1" ht="18">
      <c r="B515" s="32"/>
      <c r="D515" s="145" t="s">
        <v>149</v>
      </c>
      <c r="F515" s="146" t="s">
        <v>662</v>
      </c>
      <c r="I515" s="147"/>
      <c r="L515" s="32"/>
      <c r="M515" s="148"/>
      <c r="T515" s="56"/>
      <c r="AT515" s="17" t="s">
        <v>149</v>
      </c>
      <c r="AU515" s="17" t="s">
        <v>89</v>
      </c>
    </row>
    <row r="516" spans="2:65" s="12" customFormat="1" ht="10">
      <c r="B516" s="149"/>
      <c r="D516" s="145" t="s">
        <v>150</v>
      </c>
      <c r="E516" s="150" t="s">
        <v>1</v>
      </c>
      <c r="F516" s="151" t="s">
        <v>654</v>
      </c>
      <c r="H516" s="150" t="s">
        <v>1</v>
      </c>
      <c r="I516" s="152"/>
      <c r="L516" s="149"/>
      <c r="M516" s="153"/>
      <c r="T516" s="154"/>
      <c r="AT516" s="150" t="s">
        <v>150</v>
      </c>
      <c r="AU516" s="150" t="s">
        <v>89</v>
      </c>
      <c r="AV516" s="12" t="s">
        <v>87</v>
      </c>
      <c r="AW516" s="12" t="s">
        <v>38</v>
      </c>
      <c r="AX516" s="12" t="s">
        <v>12</v>
      </c>
      <c r="AY516" s="150" t="s">
        <v>140</v>
      </c>
    </row>
    <row r="517" spans="2:65" s="13" customFormat="1" ht="10">
      <c r="B517" s="155"/>
      <c r="D517" s="145" t="s">
        <v>150</v>
      </c>
      <c r="E517" s="156" t="s">
        <v>1</v>
      </c>
      <c r="F517" s="157" t="s">
        <v>89</v>
      </c>
      <c r="H517" s="158">
        <v>2</v>
      </c>
      <c r="I517" s="159"/>
      <c r="L517" s="155"/>
      <c r="M517" s="160"/>
      <c r="T517" s="161"/>
      <c r="AT517" s="156" t="s">
        <v>150</v>
      </c>
      <c r="AU517" s="156" t="s">
        <v>89</v>
      </c>
      <c r="AV517" s="13" t="s">
        <v>89</v>
      </c>
      <c r="AW517" s="13" t="s">
        <v>38</v>
      </c>
      <c r="AX517" s="13" t="s">
        <v>12</v>
      </c>
      <c r="AY517" s="156" t="s">
        <v>140</v>
      </c>
    </row>
    <row r="518" spans="2:65" s="14" customFormat="1" ht="10">
      <c r="B518" s="162"/>
      <c r="D518" s="145" t="s">
        <v>150</v>
      </c>
      <c r="E518" s="163" t="s">
        <v>1</v>
      </c>
      <c r="F518" s="164" t="s">
        <v>157</v>
      </c>
      <c r="H518" s="165">
        <v>2</v>
      </c>
      <c r="I518" s="166"/>
      <c r="L518" s="162"/>
      <c r="M518" s="167"/>
      <c r="T518" s="168"/>
      <c r="AT518" s="163" t="s">
        <v>150</v>
      </c>
      <c r="AU518" s="163" t="s">
        <v>89</v>
      </c>
      <c r="AV518" s="14" t="s">
        <v>148</v>
      </c>
      <c r="AW518" s="14" t="s">
        <v>38</v>
      </c>
      <c r="AX518" s="14" t="s">
        <v>87</v>
      </c>
      <c r="AY518" s="163" t="s">
        <v>140</v>
      </c>
    </row>
    <row r="519" spans="2:65" s="1" customFormat="1" ht="33" customHeight="1">
      <c r="B519" s="32"/>
      <c r="C519" s="179" t="s">
        <v>664</v>
      </c>
      <c r="D519" s="179" t="s">
        <v>645</v>
      </c>
      <c r="E519" s="180" t="s">
        <v>665</v>
      </c>
      <c r="F519" s="181" t="s">
        <v>666</v>
      </c>
      <c r="G519" s="182" t="s">
        <v>231</v>
      </c>
      <c r="H519" s="183">
        <v>1</v>
      </c>
      <c r="I519" s="184"/>
      <c r="J519" s="185">
        <f>ROUND(I519*H519,2)</f>
        <v>0</v>
      </c>
      <c r="K519" s="181" t="s">
        <v>147</v>
      </c>
      <c r="L519" s="186"/>
      <c r="M519" s="187" t="s">
        <v>1</v>
      </c>
      <c r="N519" s="188" t="s">
        <v>45</v>
      </c>
      <c r="P519" s="141">
        <f>O519*H519</f>
        <v>0</v>
      </c>
      <c r="Q519" s="141">
        <v>0</v>
      </c>
      <c r="R519" s="141">
        <f>Q519*H519</f>
        <v>0</v>
      </c>
      <c r="S519" s="141">
        <v>0</v>
      </c>
      <c r="T519" s="142">
        <f>S519*H519</f>
        <v>0</v>
      </c>
      <c r="AR519" s="143" t="s">
        <v>170</v>
      </c>
      <c r="AT519" s="143" t="s">
        <v>645</v>
      </c>
      <c r="AU519" s="143" t="s">
        <v>89</v>
      </c>
      <c r="AY519" s="17" t="s">
        <v>140</v>
      </c>
      <c r="BE519" s="144">
        <f>IF(N519="základní",J519,0)</f>
        <v>0</v>
      </c>
      <c r="BF519" s="144">
        <f>IF(N519="snížená",J519,0)</f>
        <v>0</v>
      </c>
      <c r="BG519" s="144">
        <f>IF(N519="zákl. přenesená",J519,0)</f>
        <v>0</v>
      </c>
      <c r="BH519" s="144">
        <f>IF(N519="sníž. přenesená",J519,0)</f>
        <v>0</v>
      </c>
      <c r="BI519" s="144">
        <f>IF(N519="nulová",J519,0)</f>
        <v>0</v>
      </c>
      <c r="BJ519" s="17" t="s">
        <v>87</v>
      </c>
      <c r="BK519" s="144">
        <f>ROUND(I519*H519,2)</f>
        <v>0</v>
      </c>
      <c r="BL519" s="17" t="s">
        <v>148</v>
      </c>
      <c r="BM519" s="143" t="s">
        <v>667</v>
      </c>
    </row>
    <row r="520" spans="2:65" s="1" customFormat="1" ht="18">
      <c r="B520" s="32"/>
      <c r="D520" s="145" t="s">
        <v>149</v>
      </c>
      <c r="F520" s="146" t="s">
        <v>666</v>
      </c>
      <c r="I520" s="147"/>
      <c r="L520" s="32"/>
      <c r="M520" s="148"/>
      <c r="T520" s="56"/>
      <c r="AT520" s="17" t="s">
        <v>149</v>
      </c>
      <c r="AU520" s="17" t="s">
        <v>89</v>
      </c>
    </row>
    <row r="521" spans="2:65" s="12" customFormat="1" ht="10">
      <c r="B521" s="149"/>
      <c r="D521" s="145" t="s">
        <v>150</v>
      </c>
      <c r="E521" s="150" t="s">
        <v>1</v>
      </c>
      <c r="F521" s="151" t="s">
        <v>655</v>
      </c>
      <c r="H521" s="150" t="s">
        <v>1</v>
      </c>
      <c r="I521" s="152"/>
      <c r="L521" s="149"/>
      <c r="M521" s="153"/>
      <c r="T521" s="154"/>
      <c r="AT521" s="150" t="s">
        <v>150</v>
      </c>
      <c r="AU521" s="150" t="s">
        <v>89</v>
      </c>
      <c r="AV521" s="12" t="s">
        <v>87</v>
      </c>
      <c r="AW521" s="12" t="s">
        <v>38</v>
      </c>
      <c r="AX521" s="12" t="s">
        <v>12</v>
      </c>
      <c r="AY521" s="150" t="s">
        <v>140</v>
      </c>
    </row>
    <row r="522" spans="2:65" s="13" customFormat="1" ht="10">
      <c r="B522" s="155"/>
      <c r="D522" s="145" t="s">
        <v>150</v>
      </c>
      <c r="E522" s="156" t="s">
        <v>1</v>
      </c>
      <c r="F522" s="157" t="s">
        <v>87</v>
      </c>
      <c r="H522" s="158">
        <v>1</v>
      </c>
      <c r="I522" s="159"/>
      <c r="L522" s="155"/>
      <c r="M522" s="160"/>
      <c r="T522" s="161"/>
      <c r="AT522" s="156" t="s">
        <v>150</v>
      </c>
      <c r="AU522" s="156" t="s">
        <v>89</v>
      </c>
      <c r="AV522" s="13" t="s">
        <v>89</v>
      </c>
      <c r="AW522" s="13" t="s">
        <v>38</v>
      </c>
      <c r="AX522" s="13" t="s">
        <v>12</v>
      </c>
      <c r="AY522" s="156" t="s">
        <v>140</v>
      </c>
    </row>
    <row r="523" spans="2:65" s="14" customFormat="1" ht="10">
      <c r="B523" s="162"/>
      <c r="D523" s="145" t="s">
        <v>150</v>
      </c>
      <c r="E523" s="163" t="s">
        <v>1</v>
      </c>
      <c r="F523" s="164" t="s">
        <v>157</v>
      </c>
      <c r="H523" s="165">
        <v>1</v>
      </c>
      <c r="I523" s="166"/>
      <c r="L523" s="162"/>
      <c r="M523" s="167"/>
      <c r="T523" s="168"/>
      <c r="AT523" s="163" t="s">
        <v>150</v>
      </c>
      <c r="AU523" s="163" t="s">
        <v>89</v>
      </c>
      <c r="AV523" s="14" t="s">
        <v>148</v>
      </c>
      <c r="AW523" s="14" t="s">
        <v>38</v>
      </c>
      <c r="AX523" s="14" t="s">
        <v>87</v>
      </c>
      <c r="AY523" s="163" t="s">
        <v>140</v>
      </c>
    </row>
    <row r="524" spans="2:65" s="1" customFormat="1" ht="37.75" customHeight="1">
      <c r="B524" s="32"/>
      <c r="C524" s="179" t="s">
        <v>288</v>
      </c>
      <c r="D524" s="179" t="s">
        <v>645</v>
      </c>
      <c r="E524" s="180" t="s">
        <v>668</v>
      </c>
      <c r="F524" s="181" t="s">
        <v>669</v>
      </c>
      <c r="G524" s="182" t="s">
        <v>231</v>
      </c>
      <c r="H524" s="183">
        <v>1</v>
      </c>
      <c r="I524" s="184"/>
      <c r="J524" s="185">
        <f>ROUND(I524*H524,2)</f>
        <v>0</v>
      </c>
      <c r="K524" s="181" t="s">
        <v>1</v>
      </c>
      <c r="L524" s="186"/>
      <c r="M524" s="187" t="s">
        <v>1</v>
      </c>
      <c r="N524" s="188" t="s">
        <v>45</v>
      </c>
      <c r="P524" s="141">
        <f>O524*H524</f>
        <v>0</v>
      </c>
      <c r="Q524" s="141">
        <v>0</v>
      </c>
      <c r="R524" s="141">
        <f>Q524*H524</f>
        <v>0</v>
      </c>
      <c r="S524" s="141">
        <v>0</v>
      </c>
      <c r="T524" s="142">
        <f>S524*H524</f>
        <v>0</v>
      </c>
      <c r="AR524" s="143" t="s">
        <v>170</v>
      </c>
      <c r="AT524" s="143" t="s">
        <v>645</v>
      </c>
      <c r="AU524" s="143" t="s">
        <v>89</v>
      </c>
      <c r="AY524" s="17" t="s">
        <v>140</v>
      </c>
      <c r="BE524" s="144">
        <f>IF(N524="základní",J524,0)</f>
        <v>0</v>
      </c>
      <c r="BF524" s="144">
        <f>IF(N524="snížená",J524,0)</f>
        <v>0</v>
      </c>
      <c r="BG524" s="144">
        <f>IF(N524="zákl. přenesená",J524,0)</f>
        <v>0</v>
      </c>
      <c r="BH524" s="144">
        <f>IF(N524="sníž. přenesená",J524,0)</f>
        <v>0</v>
      </c>
      <c r="BI524" s="144">
        <f>IF(N524="nulová",J524,0)</f>
        <v>0</v>
      </c>
      <c r="BJ524" s="17" t="s">
        <v>87</v>
      </c>
      <c r="BK524" s="144">
        <f>ROUND(I524*H524,2)</f>
        <v>0</v>
      </c>
      <c r="BL524" s="17" t="s">
        <v>148</v>
      </c>
      <c r="BM524" s="143" t="s">
        <v>670</v>
      </c>
    </row>
    <row r="525" spans="2:65" s="1" customFormat="1" ht="18">
      <c r="B525" s="32"/>
      <c r="D525" s="145" t="s">
        <v>149</v>
      </c>
      <c r="F525" s="146" t="s">
        <v>669</v>
      </c>
      <c r="I525" s="147"/>
      <c r="L525" s="32"/>
      <c r="M525" s="148"/>
      <c r="T525" s="56"/>
      <c r="AT525" s="17" t="s">
        <v>149</v>
      </c>
      <c r="AU525" s="17" t="s">
        <v>89</v>
      </c>
    </row>
    <row r="526" spans="2:65" s="12" customFormat="1" ht="10">
      <c r="B526" s="149"/>
      <c r="D526" s="145" t="s">
        <v>150</v>
      </c>
      <c r="E526" s="150" t="s">
        <v>1</v>
      </c>
      <c r="F526" s="151" t="s">
        <v>653</v>
      </c>
      <c r="H526" s="150" t="s">
        <v>1</v>
      </c>
      <c r="I526" s="152"/>
      <c r="L526" s="149"/>
      <c r="M526" s="153"/>
      <c r="T526" s="154"/>
      <c r="AT526" s="150" t="s">
        <v>150</v>
      </c>
      <c r="AU526" s="150" t="s">
        <v>89</v>
      </c>
      <c r="AV526" s="12" t="s">
        <v>87</v>
      </c>
      <c r="AW526" s="12" t="s">
        <v>38</v>
      </c>
      <c r="AX526" s="12" t="s">
        <v>12</v>
      </c>
      <c r="AY526" s="150" t="s">
        <v>140</v>
      </c>
    </row>
    <row r="527" spans="2:65" s="13" customFormat="1" ht="10">
      <c r="B527" s="155"/>
      <c r="D527" s="145" t="s">
        <v>150</v>
      </c>
      <c r="E527" s="156" t="s">
        <v>1</v>
      </c>
      <c r="F527" s="157" t="s">
        <v>87</v>
      </c>
      <c r="H527" s="158">
        <v>1</v>
      </c>
      <c r="I527" s="159"/>
      <c r="L527" s="155"/>
      <c r="M527" s="160"/>
      <c r="T527" s="161"/>
      <c r="AT527" s="156" t="s">
        <v>150</v>
      </c>
      <c r="AU527" s="156" t="s">
        <v>89</v>
      </c>
      <c r="AV527" s="13" t="s">
        <v>89</v>
      </c>
      <c r="AW527" s="13" t="s">
        <v>38</v>
      </c>
      <c r="AX527" s="13" t="s">
        <v>12</v>
      </c>
      <c r="AY527" s="156" t="s">
        <v>140</v>
      </c>
    </row>
    <row r="528" spans="2:65" s="14" customFormat="1" ht="10">
      <c r="B528" s="162"/>
      <c r="D528" s="145" t="s">
        <v>150</v>
      </c>
      <c r="E528" s="163" t="s">
        <v>1</v>
      </c>
      <c r="F528" s="164" t="s">
        <v>157</v>
      </c>
      <c r="H528" s="165">
        <v>1</v>
      </c>
      <c r="I528" s="166"/>
      <c r="L528" s="162"/>
      <c r="M528" s="167"/>
      <c r="T528" s="168"/>
      <c r="AT528" s="163" t="s">
        <v>150</v>
      </c>
      <c r="AU528" s="163" t="s">
        <v>89</v>
      </c>
      <c r="AV528" s="14" t="s">
        <v>148</v>
      </c>
      <c r="AW528" s="14" t="s">
        <v>38</v>
      </c>
      <c r="AX528" s="14" t="s">
        <v>87</v>
      </c>
      <c r="AY528" s="163" t="s">
        <v>140</v>
      </c>
    </row>
    <row r="529" spans="2:65" s="1" customFormat="1" ht="37.75" customHeight="1">
      <c r="B529" s="32"/>
      <c r="C529" s="179" t="s">
        <v>671</v>
      </c>
      <c r="D529" s="179" t="s">
        <v>645</v>
      </c>
      <c r="E529" s="180" t="s">
        <v>672</v>
      </c>
      <c r="F529" s="181" t="s">
        <v>673</v>
      </c>
      <c r="G529" s="182" t="s">
        <v>231</v>
      </c>
      <c r="H529" s="183">
        <v>1</v>
      </c>
      <c r="I529" s="184"/>
      <c r="J529" s="185">
        <f>ROUND(I529*H529,2)</f>
        <v>0</v>
      </c>
      <c r="K529" s="181" t="s">
        <v>1</v>
      </c>
      <c r="L529" s="186"/>
      <c r="M529" s="187" t="s">
        <v>1</v>
      </c>
      <c r="N529" s="188" t="s">
        <v>45</v>
      </c>
      <c r="P529" s="141">
        <f>O529*H529</f>
        <v>0</v>
      </c>
      <c r="Q529" s="141">
        <v>0</v>
      </c>
      <c r="R529" s="141">
        <f>Q529*H529</f>
        <v>0</v>
      </c>
      <c r="S529" s="141">
        <v>0</v>
      </c>
      <c r="T529" s="142">
        <f>S529*H529</f>
        <v>0</v>
      </c>
      <c r="AR529" s="143" t="s">
        <v>170</v>
      </c>
      <c r="AT529" s="143" t="s">
        <v>645</v>
      </c>
      <c r="AU529" s="143" t="s">
        <v>89</v>
      </c>
      <c r="AY529" s="17" t="s">
        <v>140</v>
      </c>
      <c r="BE529" s="144">
        <f>IF(N529="základní",J529,0)</f>
        <v>0</v>
      </c>
      <c r="BF529" s="144">
        <f>IF(N529="snížená",J529,0)</f>
        <v>0</v>
      </c>
      <c r="BG529" s="144">
        <f>IF(N529="zákl. přenesená",J529,0)</f>
        <v>0</v>
      </c>
      <c r="BH529" s="144">
        <f>IF(N529="sníž. přenesená",J529,0)</f>
        <v>0</v>
      </c>
      <c r="BI529" s="144">
        <f>IF(N529="nulová",J529,0)</f>
        <v>0</v>
      </c>
      <c r="BJ529" s="17" t="s">
        <v>87</v>
      </c>
      <c r="BK529" s="144">
        <f>ROUND(I529*H529,2)</f>
        <v>0</v>
      </c>
      <c r="BL529" s="17" t="s">
        <v>148</v>
      </c>
      <c r="BM529" s="143" t="s">
        <v>674</v>
      </c>
    </row>
    <row r="530" spans="2:65" s="1" customFormat="1" ht="18">
      <c r="B530" s="32"/>
      <c r="D530" s="145" t="s">
        <v>149</v>
      </c>
      <c r="F530" s="146" t="s">
        <v>673</v>
      </c>
      <c r="I530" s="147"/>
      <c r="L530" s="32"/>
      <c r="M530" s="148"/>
      <c r="T530" s="56"/>
      <c r="AT530" s="17" t="s">
        <v>149</v>
      </c>
      <c r="AU530" s="17" t="s">
        <v>89</v>
      </c>
    </row>
    <row r="531" spans="2:65" s="12" customFormat="1" ht="10">
      <c r="B531" s="149"/>
      <c r="D531" s="145" t="s">
        <v>150</v>
      </c>
      <c r="E531" s="150" t="s">
        <v>1</v>
      </c>
      <c r="F531" s="151" t="s">
        <v>652</v>
      </c>
      <c r="H531" s="150" t="s">
        <v>1</v>
      </c>
      <c r="I531" s="152"/>
      <c r="L531" s="149"/>
      <c r="M531" s="153"/>
      <c r="T531" s="154"/>
      <c r="AT531" s="150" t="s">
        <v>150</v>
      </c>
      <c r="AU531" s="150" t="s">
        <v>89</v>
      </c>
      <c r="AV531" s="12" t="s">
        <v>87</v>
      </c>
      <c r="AW531" s="12" t="s">
        <v>38</v>
      </c>
      <c r="AX531" s="12" t="s">
        <v>12</v>
      </c>
      <c r="AY531" s="150" t="s">
        <v>140</v>
      </c>
    </row>
    <row r="532" spans="2:65" s="13" customFormat="1" ht="10">
      <c r="B532" s="155"/>
      <c r="D532" s="145" t="s">
        <v>150</v>
      </c>
      <c r="E532" s="156" t="s">
        <v>1</v>
      </c>
      <c r="F532" s="157" t="s">
        <v>87</v>
      </c>
      <c r="H532" s="158">
        <v>1</v>
      </c>
      <c r="I532" s="159"/>
      <c r="L532" s="155"/>
      <c r="M532" s="160"/>
      <c r="T532" s="161"/>
      <c r="AT532" s="156" t="s">
        <v>150</v>
      </c>
      <c r="AU532" s="156" t="s">
        <v>89</v>
      </c>
      <c r="AV532" s="13" t="s">
        <v>89</v>
      </c>
      <c r="AW532" s="13" t="s">
        <v>38</v>
      </c>
      <c r="AX532" s="13" t="s">
        <v>12</v>
      </c>
      <c r="AY532" s="156" t="s">
        <v>140</v>
      </c>
    </row>
    <row r="533" spans="2:65" s="14" customFormat="1" ht="10">
      <c r="B533" s="162"/>
      <c r="D533" s="145" t="s">
        <v>150</v>
      </c>
      <c r="E533" s="163" t="s">
        <v>1</v>
      </c>
      <c r="F533" s="164" t="s">
        <v>157</v>
      </c>
      <c r="H533" s="165">
        <v>1</v>
      </c>
      <c r="I533" s="166"/>
      <c r="L533" s="162"/>
      <c r="M533" s="167"/>
      <c r="T533" s="168"/>
      <c r="AT533" s="163" t="s">
        <v>150</v>
      </c>
      <c r="AU533" s="163" t="s">
        <v>89</v>
      </c>
      <c r="AV533" s="14" t="s">
        <v>148</v>
      </c>
      <c r="AW533" s="14" t="s">
        <v>38</v>
      </c>
      <c r="AX533" s="14" t="s">
        <v>87</v>
      </c>
      <c r="AY533" s="163" t="s">
        <v>140</v>
      </c>
    </row>
    <row r="534" spans="2:65" s="1" customFormat="1" ht="37.75" customHeight="1">
      <c r="B534" s="32"/>
      <c r="C534" s="132" t="s">
        <v>295</v>
      </c>
      <c r="D534" s="132" t="s">
        <v>143</v>
      </c>
      <c r="E534" s="133" t="s">
        <v>675</v>
      </c>
      <c r="F534" s="134" t="s">
        <v>676</v>
      </c>
      <c r="G534" s="135" t="s">
        <v>231</v>
      </c>
      <c r="H534" s="136">
        <v>2</v>
      </c>
      <c r="I534" s="137"/>
      <c r="J534" s="138">
        <f>ROUND(I534*H534,2)</f>
        <v>0</v>
      </c>
      <c r="K534" s="134" t="s">
        <v>147</v>
      </c>
      <c r="L534" s="32"/>
      <c r="M534" s="139" t="s">
        <v>1</v>
      </c>
      <c r="N534" s="140" t="s">
        <v>45</v>
      </c>
      <c r="P534" s="141">
        <f>O534*H534</f>
        <v>0</v>
      </c>
      <c r="Q534" s="141">
        <v>0</v>
      </c>
      <c r="R534" s="141">
        <f>Q534*H534</f>
        <v>0</v>
      </c>
      <c r="S534" s="141">
        <v>0</v>
      </c>
      <c r="T534" s="142">
        <f>S534*H534</f>
        <v>0</v>
      </c>
      <c r="AR534" s="143" t="s">
        <v>148</v>
      </c>
      <c r="AT534" s="143" t="s">
        <v>143</v>
      </c>
      <c r="AU534" s="143" t="s">
        <v>89</v>
      </c>
      <c r="AY534" s="17" t="s">
        <v>140</v>
      </c>
      <c r="BE534" s="144">
        <f>IF(N534="základní",J534,0)</f>
        <v>0</v>
      </c>
      <c r="BF534" s="144">
        <f>IF(N534="snížená",J534,0)</f>
        <v>0</v>
      </c>
      <c r="BG534" s="144">
        <f>IF(N534="zákl. přenesená",J534,0)</f>
        <v>0</v>
      </c>
      <c r="BH534" s="144">
        <f>IF(N534="sníž. přenesená",J534,0)</f>
        <v>0</v>
      </c>
      <c r="BI534" s="144">
        <f>IF(N534="nulová",J534,0)</f>
        <v>0</v>
      </c>
      <c r="BJ534" s="17" t="s">
        <v>87</v>
      </c>
      <c r="BK534" s="144">
        <f>ROUND(I534*H534,2)</f>
        <v>0</v>
      </c>
      <c r="BL534" s="17" t="s">
        <v>148</v>
      </c>
      <c r="BM534" s="143" t="s">
        <v>677</v>
      </c>
    </row>
    <row r="535" spans="2:65" s="1" customFormat="1" ht="27">
      <c r="B535" s="32"/>
      <c r="D535" s="145" t="s">
        <v>149</v>
      </c>
      <c r="F535" s="146" t="s">
        <v>676</v>
      </c>
      <c r="I535" s="147"/>
      <c r="L535" s="32"/>
      <c r="M535" s="148"/>
      <c r="T535" s="56"/>
      <c r="AT535" s="17" t="s">
        <v>149</v>
      </c>
      <c r="AU535" s="17" t="s">
        <v>89</v>
      </c>
    </row>
    <row r="536" spans="2:65" s="12" customFormat="1" ht="10">
      <c r="B536" s="149"/>
      <c r="D536" s="145" t="s">
        <v>150</v>
      </c>
      <c r="E536" s="150" t="s">
        <v>1</v>
      </c>
      <c r="F536" s="151" t="s">
        <v>678</v>
      </c>
      <c r="H536" s="150" t="s">
        <v>1</v>
      </c>
      <c r="I536" s="152"/>
      <c r="L536" s="149"/>
      <c r="M536" s="153"/>
      <c r="T536" s="154"/>
      <c r="AT536" s="150" t="s">
        <v>150</v>
      </c>
      <c r="AU536" s="150" t="s">
        <v>89</v>
      </c>
      <c r="AV536" s="12" t="s">
        <v>87</v>
      </c>
      <c r="AW536" s="12" t="s">
        <v>38</v>
      </c>
      <c r="AX536" s="12" t="s">
        <v>12</v>
      </c>
      <c r="AY536" s="150" t="s">
        <v>140</v>
      </c>
    </row>
    <row r="537" spans="2:65" s="13" customFormat="1" ht="10">
      <c r="B537" s="155"/>
      <c r="D537" s="145" t="s">
        <v>150</v>
      </c>
      <c r="E537" s="156" t="s">
        <v>1</v>
      </c>
      <c r="F537" s="157" t="s">
        <v>87</v>
      </c>
      <c r="H537" s="158">
        <v>1</v>
      </c>
      <c r="I537" s="159"/>
      <c r="L537" s="155"/>
      <c r="M537" s="160"/>
      <c r="T537" s="161"/>
      <c r="AT537" s="156" t="s">
        <v>150</v>
      </c>
      <c r="AU537" s="156" t="s">
        <v>89</v>
      </c>
      <c r="AV537" s="13" t="s">
        <v>89</v>
      </c>
      <c r="AW537" s="13" t="s">
        <v>38</v>
      </c>
      <c r="AX537" s="13" t="s">
        <v>12</v>
      </c>
      <c r="AY537" s="156" t="s">
        <v>140</v>
      </c>
    </row>
    <row r="538" spans="2:65" s="12" customFormat="1" ht="10">
      <c r="B538" s="149"/>
      <c r="D538" s="145" t="s">
        <v>150</v>
      </c>
      <c r="E538" s="150" t="s">
        <v>1</v>
      </c>
      <c r="F538" s="151" t="s">
        <v>679</v>
      </c>
      <c r="H538" s="150" t="s">
        <v>1</v>
      </c>
      <c r="I538" s="152"/>
      <c r="L538" s="149"/>
      <c r="M538" s="153"/>
      <c r="T538" s="154"/>
      <c r="AT538" s="150" t="s">
        <v>150</v>
      </c>
      <c r="AU538" s="150" t="s">
        <v>89</v>
      </c>
      <c r="AV538" s="12" t="s">
        <v>87</v>
      </c>
      <c r="AW538" s="12" t="s">
        <v>38</v>
      </c>
      <c r="AX538" s="12" t="s">
        <v>12</v>
      </c>
      <c r="AY538" s="150" t="s">
        <v>140</v>
      </c>
    </row>
    <row r="539" spans="2:65" s="13" customFormat="1" ht="10">
      <c r="B539" s="155"/>
      <c r="D539" s="145" t="s">
        <v>150</v>
      </c>
      <c r="E539" s="156" t="s">
        <v>1</v>
      </c>
      <c r="F539" s="157" t="s">
        <v>87</v>
      </c>
      <c r="H539" s="158">
        <v>1</v>
      </c>
      <c r="I539" s="159"/>
      <c r="L539" s="155"/>
      <c r="M539" s="160"/>
      <c r="T539" s="161"/>
      <c r="AT539" s="156" t="s">
        <v>150</v>
      </c>
      <c r="AU539" s="156" t="s">
        <v>89</v>
      </c>
      <c r="AV539" s="13" t="s">
        <v>89</v>
      </c>
      <c r="AW539" s="13" t="s">
        <v>38</v>
      </c>
      <c r="AX539" s="13" t="s">
        <v>12</v>
      </c>
      <c r="AY539" s="156" t="s">
        <v>140</v>
      </c>
    </row>
    <row r="540" spans="2:65" s="14" customFormat="1" ht="10">
      <c r="B540" s="162"/>
      <c r="D540" s="145" t="s">
        <v>150</v>
      </c>
      <c r="E540" s="163" t="s">
        <v>1</v>
      </c>
      <c r="F540" s="164" t="s">
        <v>157</v>
      </c>
      <c r="H540" s="165">
        <v>2</v>
      </c>
      <c r="I540" s="166"/>
      <c r="L540" s="162"/>
      <c r="M540" s="167"/>
      <c r="T540" s="168"/>
      <c r="AT540" s="163" t="s">
        <v>150</v>
      </c>
      <c r="AU540" s="163" t="s">
        <v>89</v>
      </c>
      <c r="AV540" s="14" t="s">
        <v>148</v>
      </c>
      <c r="AW540" s="14" t="s">
        <v>38</v>
      </c>
      <c r="AX540" s="14" t="s">
        <v>87</v>
      </c>
      <c r="AY540" s="163" t="s">
        <v>140</v>
      </c>
    </row>
    <row r="541" spans="2:65" s="1" customFormat="1" ht="37.75" customHeight="1">
      <c r="B541" s="32"/>
      <c r="C541" s="179" t="s">
        <v>680</v>
      </c>
      <c r="D541" s="179" t="s">
        <v>645</v>
      </c>
      <c r="E541" s="180" t="s">
        <v>681</v>
      </c>
      <c r="F541" s="181" t="s">
        <v>682</v>
      </c>
      <c r="G541" s="182" t="s">
        <v>231</v>
      </c>
      <c r="H541" s="183">
        <v>2</v>
      </c>
      <c r="I541" s="184"/>
      <c r="J541" s="185">
        <f>ROUND(I541*H541,2)</f>
        <v>0</v>
      </c>
      <c r="K541" s="181" t="s">
        <v>147</v>
      </c>
      <c r="L541" s="186"/>
      <c r="M541" s="187" t="s">
        <v>1</v>
      </c>
      <c r="N541" s="188" t="s">
        <v>45</v>
      </c>
      <c r="P541" s="141">
        <f>O541*H541</f>
        <v>0</v>
      </c>
      <c r="Q541" s="141">
        <v>0</v>
      </c>
      <c r="R541" s="141">
        <f>Q541*H541</f>
        <v>0</v>
      </c>
      <c r="S541" s="141">
        <v>0</v>
      </c>
      <c r="T541" s="142">
        <f>S541*H541</f>
        <v>0</v>
      </c>
      <c r="AR541" s="143" t="s">
        <v>170</v>
      </c>
      <c r="AT541" s="143" t="s">
        <v>645</v>
      </c>
      <c r="AU541" s="143" t="s">
        <v>89</v>
      </c>
      <c r="AY541" s="17" t="s">
        <v>140</v>
      </c>
      <c r="BE541" s="144">
        <f>IF(N541="základní",J541,0)</f>
        <v>0</v>
      </c>
      <c r="BF541" s="144">
        <f>IF(N541="snížená",J541,0)</f>
        <v>0</v>
      </c>
      <c r="BG541" s="144">
        <f>IF(N541="zákl. přenesená",J541,0)</f>
        <v>0</v>
      </c>
      <c r="BH541" s="144">
        <f>IF(N541="sníž. přenesená",J541,0)</f>
        <v>0</v>
      </c>
      <c r="BI541" s="144">
        <f>IF(N541="nulová",J541,0)</f>
        <v>0</v>
      </c>
      <c r="BJ541" s="17" t="s">
        <v>87</v>
      </c>
      <c r="BK541" s="144">
        <f>ROUND(I541*H541,2)</f>
        <v>0</v>
      </c>
      <c r="BL541" s="17" t="s">
        <v>148</v>
      </c>
      <c r="BM541" s="143" t="s">
        <v>683</v>
      </c>
    </row>
    <row r="542" spans="2:65" s="1" customFormat="1" ht="18">
      <c r="B542" s="32"/>
      <c r="D542" s="145" t="s">
        <v>149</v>
      </c>
      <c r="F542" s="146" t="s">
        <v>682</v>
      </c>
      <c r="I542" s="147"/>
      <c r="L542" s="32"/>
      <c r="M542" s="148"/>
      <c r="T542" s="56"/>
      <c r="AT542" s="17" t="s">
        <v>149</v>
      </c>
      <c r="AU542" s="17" t="s">
        <v>89</v>
      </c>
    </row>
    <row r="543" spans="2:65" s="12" customFormat="1" ht="10">
      <c r="B543" s="149"/>
      <c r="D543" s="145" t="s">
        <v>150</v>
      </c>
      <c r="E543" s="150" t="s">
        <v>1</v>
      </c>
      <c r="F543" s="151" t="s">
        <v>678</v>
      </c>
      <c r="H543" s="150" t="s">
        <v>1</v>
      </c>
      <c r="I543" s="152"/>
      <c r="L543" s="149"/>
      <c r="M543" s="153"/>
      <c r="T543" s="154"/>
      <c r="AT543" s="150" t="s">
        <v>150</v>
      </c>
      <c r="AU543" s="150" t="s">
        <v>89</v>
      </c>
      <c r="AV543" s="12" t="s">
        <v>87</v>
      </c>
      <c r="AW543" s="12" t="s">
        <v>38</v>
      </c>
      <c r="AX543" s="12" t="s">
        <v>12</v>
      </c>
      <c r="AY543" s="150" t="s">
        <v>140</v>
      </c>
    </row>
    <row r="544" spans="2:65" s="13" customFormat="1" ht="10">
      <c r="B544" s="155"/>
      <c r="D544" s="145" t="s">
        <v>150</v>
      </c>
      <c r="E544" s="156" t="s">
        <v>1</v>
      </c>
      <c r="F544" s="157" t="s">
        <v>87</v>
      </c>
      <c r="H544" s="158">
        <v>1</v>
      </c>
      <c r="I544" s="159"/>
      <c r="L544" s="155"/>
      <c r="M544" s="160"/>
      <c r="T544" s="161"/>
      <c r="AT544" s="156" t="s">
        <v>150</v>
      </c>
      <c r="AU544" s="156" t="s">
        <v>89</v>
      </c>
      <c r="AV544" s="13" t="s">
        <v>89</v>
      </c>
      <c r="AW544" s="13" t="s">
        <v>38</v>
      </c>
      <c r="AX544" s="13" t="s">
        <v>12</v>
      </c>
      <c r="AY544" s="156" t="s">
        <v>140</v>
      </c>
    </row>
    <row r="545" spans="2:65" s="12" customFormat="1" ht="10">
      <c r="B545" s="149"/>
      <c r="D545" s="145" t="s">
        <v>150</v>
      </c>
      <c r="E545" s="150" t="s">
        <v>1</v>
      </c>
      <c r="F545" s="151" t="s">
        <v>679</v>
      </c>
      <c r="H545" s="150" t="s">
        <v>1</v>
      </c>
      <c r="I545" s="152"/>
      <c r="L545" s="149"/>
      <c r="M545" s="153"/>
      <c r="T545" s="154"/>
      <c r="AT545" s="150" t="s">
        <v>150</v>
      </c>
      <c r="AU545" s="150" t="s">
        <v>89</v>
      </c>
      <c r="AV545" s="12" t="s">
        <v>87</v>
      </c>
      <c r="AW545" s="12" t="s">
        <v>38</v>
      </c>
      <c r="AX545" s="12" t="s">
        <v>12</v>
      </c>
      <c r="AY545" s="150" t="s">
        <v>140</v>
      </c>
    </row>
    <row r="546" spans="2:65" s="13" customFormat="1" ht="10">
      <c r="B546" s="155"/>
      <c r="D546" s="145" t="s">
        <v>150</v>
      </c>
      <c r="E546" s="156" t="s">
        <v>1</v>
      </c>
      <c r="F546" s="157" t="s">
        <v>87</v>
      </c>
      <c r="H546" s="158">
        <v>1</v>
      </c>
      <c r="I546" s="159"/>
      <c r="L546" s="155"/>
      <c r="M546" s="160"/>
      <c r="T546" s="161"/>
      <c r="AT546" s="156" t="s">
        <v>150</v>
      </c>
      <c r="AU546" s="156" t="s">
        <v>89</v>
      </c>
      <c r="AV546" s="13" t="s">
        <v>89</v>
      </c>
      <c r="AW546" s="13" t="s">
        <v>38</v>
      </c>
      <c r="AX546" s="13" t="s">
        <v>12</v>
      </c>
      <c r="AY546" s="156" t="s">
        <v>140</v>
      </c>
    </row>
    <row r="547" spans="2:65" s="14" customFormat="1" ht="10">
      <c r="B547" s="162"/>
      <c r="D547" s="145" t="s">
        <v>150</v>
      </c>
      <c r="E547" s="163" t="s">
        <v>1</v>
      </c>
      <c r="F547" s="164" t="s">
        <v>157</v>
      </c>
      <c r="H547" s="165">
        <v>2</v>
      </c>
      <c r="I547" s="166"/>
      <c r="L547" s="162"/>
      <c r="M547" s="167"/>
      <c r="T547" s="168"/>
      <c r="AT547" s="163" t="s">
        <v>150</v>
      </c>
      <c r="AU547" s="163" t="s">
        <v>89</v>
      </c>
      <c r="AV547" s="14" t="s">
        <v>148</v>
      </c>
      <c r="AW547" s="14" t="s">
        <v>38</v>
      </c>
      <c r="AX547" s="14" t="s">
        <v>87</v>
      </c>
      <c r="AY547" s="163" t="s">
        <v>140</v>
      </c>
    </row>
    <row r="548" spans="2:65" s="11" customFormat="1" ht="22.75" customHeight="1">
      <c r="B548" s="120"/>
      <c r="D548" s="121" t="s">
        <v>79</v>
      </c>
      <c r="E548" s="130" t="s">
        <v>158</v>
      </c>
      <c r="F548" s="130" t="s">
        <v>159</v>
      </c>
      <c r="I548" s="123"/>
      <c r="J548" s="131">
        <f>BK548</f>
        <v>0</v>
      </c>
      <c r="L548" s="120"/>
      <c r="M548" s="125"/>
      <c r="P548" s="126">
        <f>SUM(P549:P582)</f>
        <v>0</v>
      </c>
      <c r="R548" s="126">
        <f>SUM(R549:R582)</f>
        <v>0</v>
      </c>
      <c r="T548" s="127">
        <f>SUM(T549:T582)</f>
        <v>0</v>
      </c>
      <c r="AR548" s="121" t="s">
        <v>87</v>
      </c>
      <c r="AT548" s="128" t="s">
        <v>79</v>
      </c>
      <c r="AU548" s="128" t="s">
        <v>87</v>
      </c>
      <c r="AY548" s="121" t="s">
        <v>140</v>
      </c>
      <c r="BK548" s="129">
        <f>SUM(BK549:BK582)</f>
        <v>0</v>
      </c>
    </row>
    <row r="549" spans="2:65" s="1" customFormat="1" ht="37.75" customHeight="1">
      <c r="B549" s="32"/>
      <c r="C549" s="132" t="s">
        <v>298</v>
      </c>
      <c r="D549" s="132" t="s">
        <v>143</v>
      </c>
      <c r="E549" s="133" t="s">
        <v>160</v>
      </c>
      <c r="F549" s="134" t="s">
        <v>161</v>
      </c>
      <c r="G549" s="135" t="s">
        <v>146</v>
      </c>
      <c r="H549" s="136">
        <v>322.24</v>
      </c>
      <c r="I549" s="137"/>
      <c r="J549" s="138">
        <f>ROUND(I549*H549,2)</f>
        <v>0</v>
      </c>
      <c r="K549" s="134" t="s">
        <v>147</v>
      </c>
      <c r="L549" s="32"/>
      <c r="M549" s="139" t="s">
        <v>1</v>
      </c>
      <c r="N549" s="140" t="s">
        <v>45</v>
      </c>
      <c r="P549" s="141">
        <f>O549*H549</f>
        <v>0</v>
      </c>
      <c r="Q549" s="141">
        <v>0</v>
      </c>
      <c r="R549" s="141">
        <f>Q549*H549</f>
        <v>0</v>
      </c>
      <c r="S549" s="141">
        <v>0</v>
      </c>
      <c r="T549" s="142">
        <f>S549*H549</f>
        <v>0</v>
      </c>
      <c r="AR549" s="143" t="s">
        <v>148</v>
      </c>
      <c r="AT549" s="143" t="s">
        <v>143</v>
      </c>
      <c r="AU549" s="143" t="s">
        <v>89</v>
      </c>
      <c r="AY549" s="17" t="s">
        <v>140</v>
      </c>
      <c r="BE549" s="144">
        <f>IF(N549="základní",J549,0)</f>
        <v>0</v>
      </c>
      <c r="BF549" s="144">
        <f>IF(N549="snížená",J549,0)</f>
        <v>0</v>
      </c>
      <c r="BG549" s="144">
        <f>IF(N549="zákl. přenesená",J549,0)</f>
        <v>0</v>
      </c>
      <c r="BH549" s="144">
        <f>IF(N549="sníž. přenesená",J549,0)</f>
        <v>0</v>
      </c>
      <c r="BI549" s="144">
        <f>IF(N549="nulová",J549,0)</f>
        <v>0</v>
      </c>
      <c r="BJ549" s="17" t="s">
        <v>87</v>
      </c>
      <c r="BK549" s="144">
        <f>ROUND(I549*H549,2)</f>
        <v>0</v>
      </c>
      <c r="BL549" s="17" t="s">
        <v>148</v>
      </c>
      <c r="BM549" s="143" t="s">
        <v>684</v>
      </c>
    </row>
    <row r="550" spans="2:65" s="1" customFormat="1" ht="18">
      <c r="B550" s="32"/>
      <c r="D550" s="145" t="s">
        <v>149</v>
      </c>
      <c r="F550" s="146" t="s">
        <v>161</v>
      </c>
      <c r="I550" s="147"/>
      <c r="L550" s="32"/>
      <c r="M550" s="148"/>
      <c r="T550" s="56"/>
      <c r="AT550" s="17" t="s">
        <v>149</v>
      </c>
      <c r="AU550" s="17" t="s">
        <v>89</v>
      </c>
    </row>
    <row r="551" spans="2:65" s="13" customFormat="1" ht="10">
      <c r="B551" s="155"/>
      <c r="D551" s="145" t="s">
        <v>150</v>
      </c>
      <c r="E551" s="156" t="s">
        <v>1</v>
      </c>
      <c r="F551" s="157" t="s">
        <v>685</v>
      </c>
      <c r="H551" s="158">
        <v>322.24</v>
      </c>
      <c r="I551" s="159"/>
      <c r="L551" s="155"/>
      <c r="M551" s="160"/>
      <c r="T551" s="161"/>
      <c r="AT551" s="156" t="s">
        <v>150</v>
      </c>
      <c r="AU551" s="156" t="s">
        <v>89</v>
      </c>
      <c r="AV551" s="13" t="s">
        <v>89</v>
      </c>
      <c r="AW551" s="13" t="s">
        <v>38</v>
      </c>
      <c r="AX551" s="13" t="s">
        <v>12</v>
      </c>
      <c r="AY551" s="156" t="s">
        <v>140</v>
      </c>
    </row>
    <row r="552" spans="2:65" s="14" customFormat="1" ht="10">
      <c r="B552" s="162"/>
      <c r="D552" s="145" t="s">
        <v>150</v>
      </c>
      <c r="E552" s="163" t="s">
        <v>1</v>
      </c>
      <c r="F552" s="164" t="s">
        <v>157</v>
      </c>
      <c r="H552" s="165">
        <v>322.24</v>
      </c>
      <c r="I552" s="166"/>
      <c r="L552" s="162"/>
      <c r="M552" s="167"/>
      <c r="T552" s="168"/>
      <c r="AT552" s="163" t="s">
        <v>150</v>
      </c>
      <c r="AU552" s="163" t="s">
        <v>89</v>
      </c>
      <c r="AV552" s="14" t="s">
        <v>148</v>
      </c>
      <c r="AW552" s="14" t="s">
        <v>38</v>
      </c>
      <c r="AX552" s="14" t="s">
        <v>87</v>
      </c>
      <c r="AY552" s="163" t="s">
        <v>140</v>
      </c>
    </row>
    <row r="553" spans="2:65" s="1" customFormat="1" ht="37.75" customHeight="1">
      <c r="B553" s="32"/>
      <c r="C553" s="132" t="s">
        <v>686</v>
      </c>
      <c r="D553" s="132" t="s">
        <v>143</v>
      </c>
      <c r="E553" s="133" t="s">
        <v>687</v>
      </c>
      <c r="F553" s="134" t="s">
        <v>688</v>
      </c>
      <c r="G553" s="135" t="s">
        <v>146</v>
      </c>
      <c r="H553" s="136">
        <v>322.24</v>
      </c>
      <c r="I553" s="137"/>
      <c r="J553" s="138">
        <f>ROUND(I553*H553,2)</f>
        <v>0</v>
      </c>
      <c r="K553" s="134" t="s">
        <v>147</v>
      </c>
      <c r="L553" s="32"/>
      <c r="M553" s="139" t="s">
        <v>1</v>
      </c>
      <c r="N553" s="140" t="s">
        <v>45</v>
      </c>
      <c r="P553" s="141">
        <f>O553*H553</f>
        <v>0</v>
      </c>
      <c r="Q553" s="141">
        <v>0</v>
      </c>
      <c r="R553" s="141">
        <f>Q553*H553</f>
        <v>0</v>
      </c>
      <c r="S553" s="141">
        <v>0</v>
      </c>
      <c r="T553" s="142">
        <f>S553*H553</f>
        <v>0</v>
      </c>
      <c r="AR553" s="143" t="s">
        <v>148</v>
      </c>
      <c r="AT553" s="143" t="s">
        <v>143</v>
      </c>
      <c r="AU553" s="143" t="s">
        <v>89</v>
      </c>
      <c r="AY553" s="17" t="s">
        <v>140</v>
      </c>
      <c r="BE553" s="144">
        <f>IF(N553="základní",J553,0)</f>
        <v>0</v>
      </c>
      <c r="BF553" s="144">
        <f>IF(N553="snížená",J553,0)</f>
        <v>0</v>
      </c>
      <c r="BG553" s="144">
        <f>IF(N553="zákl. přenesená",J553,0)</f>
        <v>0</v>
      </c>
      <c r="BH553" s="144">
        <f>IF(N553="sníž. přenesená",J553,0)</f>
        <v>0</v>
      </c>
      <c r="BI553" s="144">
        <f>IF(N553="nulová",J553,0)</f>
        <v>0</v>
      </c>
      <c r="BJ553" s="17" t="s">
        <v>87</v>
      </c>
      <c r="BK553" s="144">
        <f>ROUND(I553*H553,2)</f>
        <v>0</v>
      </c>
      <c r="BL553" s="17" t="s">
        <v>148</v>
      </c>
      <c r="BM553" s="143" t="s">
        <v>689</v>
      </c>
    </row>
    <row r="554" spans="2:65" s="1" customFormat="1" ht="18">
      <c r="B554" s="32"/>
      <c r="D554" s="145" t="s">
        <v>149</v>
      </c>
      <c r="F554" s="146" t="s">
        <v>688</v>
      </c>
      <c r="I554" s="147"/>
      <c r="L554" s="32"/>
      <c r="M554" s="148"/>
      <c r="T554" s="56"/>
      <c r="AT554" s="17" t="s">
        <v>149</v>
      </c>
      <c r="AU554" s="17" t="s">
        <v>89</v>
      </c>
    </row>
    <row r="555" spans="2:65" s="13" customFormat="1" ht="10">
      <c r="B555" s="155"/>
      <c r="D555" s="145" t="s">
        <v>150</v>
      </c>
      <c r="E555" s="156" t="s">
        <v>1</v>
      </c>
      <c r="F555" s="157" t="s">
        <v>685</v>
      </c>
      <c r="H555" s="158">
        <v>322.24</v>
      </c>
      <c r="I555" s="159"/>
      <c r="L555" s="155"/>
      <c r="M555" s="160"/>
      <c r="T555" s="161"/>
      <c r="AT555" s="156" t="s">
        <v>150</v>
      </c>
      <c r="AU555" s="156" t="s">
        <v>89</v>
      </c>
      <c r="AV555" s="13" t="s">
        <v>89</v>
      </c>
      <c r="AW555" s="13" t="s">
        <v>38</v>
      </c>
      <c r="AX555" s="13" t="s">
        <v>12</v>
      </c>
      <c r="AY555" s="156" t="s">
        <v>140</v>
      </c>
    </row>
    <row r="556" spans="2:65" s="14" customFormat="1" ht="10">
      <c r="B556" s="162"/>
      <c r="D556" s="145" t="s">
        <v>150</v>
      </c>
      <c r="E556" s="163" t="s">
        <v>1</v>
      </c>
      <c r="F556" s="164" t="s">
        <v>157</v>
      </c>
      <c r="H556" s="165">
        <v>322.24</v>
      </c>
      <c r="I556" s="166"/>
      <c r="L556" s="162"/>
      <c r="M556" s="167"/>
      <c r="T556" s="168"/>
      <c r="AT556" s="163" t="s">
        <v>150</v>
      </c>
      <c r="AU556" s="163" t="s">
        <v>89</v>
      </c>
      <c r="AV556" s="14" t="s">
        <v>148</v>
      </c>
      <c r="AW556" s="14" t="s">
        <v>38</v>
      </c>
      <c r="AX556" s="14" t="s">
        <v>87</v>
      </c>
      <c r="AY556" s="163" t="s">
        <v>140</v>
      </c>
    </row>
    <row r="557" spans="2:65" s="1" customFormat="1" ht="24.15" customHeight="1">
      <c r="B557" s="32"/>
      <c r="C557" s="132" t="s">
        <v>156</v>
      </c>
      <c r="D557" s="132" t="s">
        <v>143</v>
      </c>
      <c r="E557" s="133" t="s">
        <v>690</v>
      </c>
      <c r="F557" s="134" t="s">
        <v>691</v>
      </c>
      <c r="G557" s="135" t="s">
        <v>231</v>
      </c>
      <c r="H557" s="136">
        <v>3</v>
      </c>
      <c r="I557" s="137"/>
      <c r="J557" s="138">
        <f>ROUND(I557*H557,2)</f>
        <v>0</v>
      </c>
      <c r="K557" s="134" t="s">
        <v>147</v>
      </c>
      <c r="L557" s="32"/>
      <c r="M557" s="139" t="s">
        <v>1</v>
      </c>
      <c r="N557" s="140" t="s">
        <v>45</v>
      </c>
      <c r="P557" s="141">
        <f>O557*H557</f>
        <v>0</v>
      </c>
      <c r="Q557" s="141">
        <v>0</v>
      </c>
      <c r="R557" s="141">
        <f>Q557*H557</f>
        <v>0</v>
      </c>
      <c r="S557" s="141">
        <v>0</v>
      </c>
      <c r="T557" s="142">
        <f>S557*H557</f>
        <v>0</v>
      </c>
      <c r="AR557" s="143" t="s">
        <v>148</v>
      </c>
      <c r="AT557" s="143" t="s">
        <v>143</v>
      </c>
      <c r="AU557" s="143" t="s">
        <v>89</v>
      </c>
      <c r="AY557" s="17" t="s">
        <v>140</v>
      </c>
      <c r="BE557" s="144">
        <f>IF(N557="základní",J557,0)</f>
        <v>0</v>
      </c>
      <c r="BF557" s="144">
        <f>IF(N557="snížená",J557,0)</f>
        <v>0</v>
      </c>
      <c r="BG557" s="144">
        <f>IF(N557="zákl. přenesená",J557,0)</f>
        <v>0</v>
      </c>
      <c r="BH557" s="144">
        <f>IF(N557="sníž. přenesená",J557,0)</f>
        <v>0</v>
      </c>
      <c r="BI557" s="144">
        <f>IF(N557="nulová",J557,0)</f>
        <v>0</v>
      </c>
      <c r="BJ557" s="17" t="s">
        <v>87</v>
      </c>
      <c r="BK557" s="144">
        <f>ROUND(I557*H557,2)</f>
        <v>0</v>
      </c>
      <c r="BL557" s="17" t="s">
        <v>148</v>
      </c>
      <c r="BM557" s="143" t="s">
        <v>692</v>
      </c>
    </row>
    <row r="558" spans="2:65" s="1" customFormat="1" ht="18">
      <c r="B558" s="32"/>
      <c r="D558" s="145" t="s">
        <v>149</v>
      </c>
      <c r="F558" s="146" t="s">
        <v>691</v>
      </c>
      <c r="I558" s="147"/>
      <c r="L558" s="32"/>
      <c r="M558" s="148"/>
      <c r="T558" s="56"/>
      <c r="AT558" s="17" t="s">
        <v>149</v>
      </c>
      <c r="AU558" s="17" t="s">
        <v>89</v>
      </c>
    </row>
    <row r="559" spans="2:65" s="12" customFormat="1" ht="10">
      <c r="B559" s="149"/>
      <c r="D559" s="145" t="s">
        <v>150</v>
      </c>
      <c r="E559" s="150" t="s">
        <v>1</v>
      </c>
      <c r="F559" s="151" t="s">
        <v>693</v>
      </c>
      <c r="H559" s="150" t="s">
        <v>1</v>
      </c>
      <c r="I559" s="152"/>
      <c r="L559" s="149"/>
      <c r="M559" s="153"/>
      <c r="T559" s="154"/>
      <c r="AT559" s="150" t="s">
        <v>150</v>
      </c>
      <c r="AU559" s="150" t="s">
        <v>89</v>
      </c>
      <c r="AV559" s="12" t="s">
        <v>87</v>
      </c>
      <c r="AW559" s="12" t="s">
        <v>38</v>
      </c>
      <c r="AX559" s="12" t="s">
        <v>12</v>
      </c>
      <c r="AY559" s="150" t="s">
        <v>140</v>
      </c>
    </row>
    <row r="560" spans="2:65" s="13" customFormat="1" ht="10">
      <c r="B560" s="155"/>
      <c r="D560" s="145" t="s">
        <v>150</v>
      </c>
      <c r="E560" s="156" t="s">
        <v>1</v>
      </c>
      <c r="F560" s="157" t="s">
        <v>164</v>
      </c>
      <c r="H560" s="158">
        <v>3</v>
      </c>
      <c r="I560" s="159"/>
      <c r="L560" s="155"/>
      <c r="M560" s="160"/>
      <c r="T560" s="161"/>
      <c r="AT560" s="156" t="s">
        <v>150</v>
      </c>
      <c r="AU560" s="156" t="s">
        <v>89</v>
      </c>
      <c r="AV560" s="13" t="s">
        <v>89</v>
      </c>
      <c r="AW560" s="13" t="s">
        <v>38</v>
      </c>
      <c r="AX560" s="13" t="s">
        <v>12</v>
      </c>
      <c r="AY560" s="156" t="s">
        <v>140</v>
      </c>
    </row>
    <row r="561" spans="2:65" s="14" customFormat="1" ht="10">
      <c r="B561" s="162"/>
      <c r="D561" s="145" t="s">
        <v>150</v>
      </c>
      <c r="E561" s="163" t="s">
        <v>1</v>
      </c>
      <c r="F561" s="164" t="s">
        <v>157</v>
      </c>
      <c r="H561" s="165">
        <v>3</v>
      </c>
      <c r="I561" s="166"/>
      <c r="L561" s="162"/>
      <c r="M561" s="167"/>
      <c r="T561" s="168"/>
      <c r="AT561" s="163" t="s">
        <v>150</v>
      </c>
      <c r="AU561" s="163" t="s">
        <v>89</v>
      </c>
      <c r="AV561" s="14" t="s">
        <v>148</v>
      </c>
      <c r="AW561" s="14" t="s">
        <v>38</v>
      </c>
      <c r="AX561" s="14" t="s">
        <v>87</v>
      </c>
      <c r="AY561" s="163" t="s">
        <v>140</v>
      </c>
    </row>
    <row r="562" spans="2:65" s="1" customFormat="1" ht="16.5" customHeight="1">
      <c r="B562" s="32"/>
      <c r="C562" s="179" t="s">
        <v>694</v>
      </c>
      <c r="D562" s="179" t="s">
        <v>645</v>
      </c>
      <c r="E562" s="180" t="s">
        <v>695</v>
      </c>
      <c r="F562" s="181" t="s">
        <v>696</v>
      </c>
      <c r="G562" s="182" t="s">
        <v>231</v>
      </c>
      <c r="H562" s="183">
        <v>3</v>
      </c>
      <c r="I562" s="184"/>
      <c r="J562" s="185">
        <f>ROUND(I562*H562,2)</f>
        <v>0</v>
      </c>
      <c r="K562" s="181" t="s">
        <v>147</v>
      </c>
      <c r="L562" s="186"/>
      <c r="M562" s="187" t="s">
        <v>1</v>
      </c>
      <c r="N562" s="188" t="s">
        <v>45</v>
      </c>
      <c r="P562" s="141">
        <f>O562*H562</f>
        <v>0</v>
      </c>
      <c r="Q562" s="141">
        <v>0</v>
      </c>
      <c r="R562" s="141">
        <f>Q562*H562</f>
        <v>0</v>
      </c>
      <c r="S562" s="141">
        <v>0</v>
      </c>
      <c r="T562" s="142">
        <f>S562*H562</f>
        <v>0</v>
      </c>
      <c r="AR562" s="143" t="s">
        <v>170</v>
      </c>
      <c r="AT562" s="143" t="s">
        <v>645</v>
      </c>
      <c r="AU562" s="143" t="s">
        <v>89</v>
      </c>
      <c r="AY562" s="17" t="s">
        <v>140</v>
      </c>
      <c r="BE562" s="144">
        <f>IF(N562="základní",J562,0)</f>
        <v>0</v>
      </c>
      <c r="BF562" s="144">
        <f>IF(N562="snížená",J562,0)</f>
        <v>0</v>
      </c>
      <c r="BG562" s="144">
        <f>IF(N562="zákl. přenesená",J562,0)</f>
        <v>0</v>
      </c>
      <c r="BH562" s="144">
        <f>IF(N562="sníž. přenesená",J562,0)</f>
        <v>0</v>
      </c>
      <c r="BI562" s="144">
        <f>IF(N562="nulová",J562,0)</f>
        <v>0</v>
      </c>
      <c r="BJ562" s="17" t="s">
        <v>87</v>
      </c>
      <c r="BK562" s="144">
        <f>ROUND(I562*H562,2)</f>
        <v>0</v>
      </c>
      <c r="BL562" s="17" t="s">
        <v>148</v>
      </c>
      <c r="BM562" s="143" t="s">
        <v>697</v>
      </c>
    </row>
    <row r="563" spans="2:65" s="1" customFormat="1" ht="10">
      <c r="B563" s="32"/>
      <c r="D563" s="145" t="s">
        <v>149</v>
      </c>
      <c r="F563" s="146" t="s">
        <v>696</v>
      </c>
      <c r="I563" s="147"/>
      <c r="L563" s="32"/>
      <c r="M563" s="148"/>
      <c r="T563" s="56"/>
      <c r="AT563" s="17" t="s">
        <v>149</v>
      </c>
      <c r="AU563" s="17" t="s">
        <v>89</v>
      </c>
    </row>
    <row r="564" spans="2:65" s="1" customFormat="1" ht="21.75" customHeight="1">
      <c r="B564" s="32"/>
      <c r="C564" s="132" t="s">
        <v>305</v>
      </c>
      <c r="D564" s="132" t="s">
        <v>143</v>
      </c>
      <c r="E564" s="133" t="s">
        <v>698</v>
      </c>
      <c r="F564" s="134" t="s">
        <v>699</v>
      </c>
      <c r="G564" s="135" t="s">
        <v>146</v>
      </c>
      <c r="H564" s="136">
        <v>322.24</v>
      </c>
      <c r="I564" s="137"/>
      <c r="J564" s="138">
        <f>ROUND(I564*H564,2)</f>
        <v>0</v>
      </c>
      <c r="K564" s="134" t="s">
        <v>147</v>
      </c>
      <c r="L564" s="32"/>
      <c r="M564" s="139" t="s">
        <v>1</v>
      </c>
      <c r="N564" s="140" t="s">
        <v>45</v>
      </c>
      <c r="P564" s="141">
        <f>O564*H564</f>
        <v>0</v>
      </c>
      <c r="Q564" s="141">
        <v>0</v>
      </c>
      <c r="R564" s="141">
        <f>Q564*H564</f>
        <v>0</v>
      </c>
      <c r="S564" s="141">
        <v>0</v>
      </c>
      <c r="T564" s="142">
        <f>S564*H564</f>
        <v>0</v>
      </c>
      <c r="AR564" s="143" t="s">
        <v>148</v>
      </c>
      <c r="AT564" s="143" t="s">
        <v>143</v>
      </c>
      <c r="AU564" s="143" t="s">
        <v>89</v>
      </c>
      <c r="AY564" s="17" t="s">
        <v>140</v>
      </c>
      <c r="BE564" s="144">
        <f>IF(N564="základní",J564,0)</f>
        <v>0</v>
      </c>
      <c r="BF564" s="144">
        <f>IF(N564="snížená",J564,0)</f>
        <v>0</v>
      </c>
      <c r="BG564" s="144">
        <f>IF(N564="zákl. přenesená",J564,0)</f>
        <v>0</v>
      </c>
      <c r="BH564" s="144">
        <f>IF(N564="sníž. přenesená",J564,0)</f>
        <v>0</v>
      </c>
      <c r="BI564" s="144">
        <f>IF(N564="nulová",J564,0)</f>
        <v>0</v>
      </c>
      <c r="BJ564" s="17" t="s">
        <v>87</v>
      </c>
      <c r="BK564" s="144">
        <f>ROUND(I564*H564,2)</f>
        <v>0</v>
      </c>
      <c r="BL564" s="17" t="s">
        <v>148</v>
      </c>
      <c r="BM564" s="143" t="s">
        <v>700</v>
      </c>
    </row>
    <row r="565" spans="2:65" s="1" customFormat="1" ht="10">
      <c r="B565" s="32"/>
      <c r="D565" s="145" t="s">
        <v>149</v>
      </c>
      <c r="F565" s="146" t="s">
        <v>699</v>
      </c>
      <c r="I565" s="147"/>
      <c r="L565" s="32"/>
      <c r="M565" s="148"/>
      <c r="T565" s="56"/>
      <c r="AT565" s="17" t="s">
        <v>149</v>
      </c>
      <c r="AU565" s="17" t="s">
        <v>89</v>
      </c>
    </row>
    <row r="566" spans="2:65" s="12" customFormat="1" ht="10">
      <c r="B566" s="149"/>
      <c r="D566" s="145" t="s">
        <v>150</v>
      </c>
      <c r="E566" s="150" t="s">
        <v>1</v>
      </c>
      <c r="F566" s="151" t="s">
        <v>701</v>
      </c>
      <c r="H566" s="150" t="s">
        <v>1</v>
      </c>
      <c r="I566" s="152"/>
      <c r="L566" s="149"/>
      <c r="M566" s="153"/>
      <c r="T566" s="154"/>
      <c r="AT566" s="150" t="s">
        <v>150</v>
      </c>
      <c r="AU566" s="150" t="s">
        <v>89</v>
      </c>
      <c r="AV566" s="12" t="s">
        <v>87</v>
      </c>
      <c r="AW566" s="12" t="s">
        <v>38</v>
      </c>
      <c r="AX566" s="12" t="s">
        <v>12</v>
      </c>
      <c r="AY566" s="150" t="s">
        <v>140</v>
      </c>
    </row>
    <row r="567" spans="2:65" s="13" customFormat="1" ht="10">
      <c r="B567" s="155"/>
      <c r="D567" s="145" t="s">
        <v>150</v>
      </c>
      <c r="E567" s="156" t="s">
        <v>1</v>
      </c>
      <c r="F567" s="157" t="s">
        <v>685</v>
      </c>
      <c r="H567" s="158">
        <v>322.24</v>
      </c>
      <c r="I567" s="159"/>
      <c r="L567" s="155"/>
      <c r="M567" s="160"/>
      <c r="T567" s="161"/>
      <c r="AT567" s="156" t="s">
        <v>150</v>
      </c>
      <c r="AU567" s="156" t="s">
        <v>89</v>
      </c>
      <c r="AV567" s="13" t="s">
        <v>89</v>
      </c>
      <c r="AW567" s="13" t="s">
        <v>38</v>
      </c>
      <c r="AX567" s="13" t="s">
        <v>12</v>
      </c>
      <c r="AY567" s="156" t="s">
        <v>140</v>
      </c>
    </row>
    <row r="568" spans="2:65" s="14" customFormat="1" ht="10">
      <c r="B568" s="162"/>
      <c r="D568" s="145" t="s">
        <v>150</v>
      </c>
      <c r="E568" s="163" t="s">
        <v>1</v>
      </c>
      <c r="F568" s="164" t="s">
        <v>157</v>
      </c>
      <c r="H568" s="165">
        <v>322.24</v>
      </c>
      <c r="I568" s="166"/>
      <c r="L568" s="162"/>
      <c r="M568" s="167"/>
      <c r="T568" s="168"/>
      <c r="AT568" s="163" t="s">
        <v>150</v>
      </c>
      <c r="AU568" s="163" t="s">
        <v>89</v>
      </c>
      <c r="AV568" s="14" t="s">
        <v>148</v>
      </c>
      <c r="AW568" s="14" t="s">
        <v>38</v>
      </c>
      <c r="AX568" s="14" t="s">
        <v>87</v>
      </c>
      <c r="AY568" s="163" t="s">
        <v>140</v>
      </c>
    </row>
    <row r="569" spans="2:65" s="1" customFormat="1" ht="24.15" customHeight="1">
      <c r="B569" s="32"/>
      <c r="C569" s="132" t="s">
        <v>702</v>
      </c>
      <c r="D569" s="132" t="s">
        <v>143</v>
      </c>
      <c r="E569" s="133" t="s">
        <v>703</v>
      </c>
      <c r="F569" s="134" t="s">
        <v>704</v>
      </c>
      <c r="G569" s="135" t="s">
        <v>146</v>
      </c>
      <c r="H569" s="136">
        <v>1288.96</v>
      </c>
      <c r="I569" s="137"/>
      <c r="J569" s="138">
        <f>ROUND(I569*H569,2)</f>
        <v>0</v>
      </c>
      <c r="K569" s="134" t="s">
        <v>147</v>
      </c>
      <c r="L569" s="32"/>
      <c r="M569" s="139" t="s">
        <v>1</v>
      </c>
      <c r="N569" s="140" t="s">
        <v>45</v>
      </c>
      <c r="P569" s="141">
        <f>O569*H569</f>
        <v>0</v>
      </c>
      <c r="Q569" s="141">
        <v>0</v>
      </c>
      <c r="R569" s="141">
        <f>Q569*H569</f>
        <v>0</v>
      </c>
      <c r="S569" s="141">
        <v>0</v>
      </c>
      <c r="T569" s="142">
        <f>S569*H569</f>
        <v>0</v>
      </c>
      <c r="AR569" s="143" t="s">
        <v>148</v>
      </c>
      <c r="AT569" s="143" t="s">
        <v>143</v>
      </c>
      <c r="AU569" s="143" t="s">
        <v>89</v>
      </c>
      <c r="AY569" s="17" t="s">
        <v>140</v>
      </c>
      <c r="BE569" s="144">
        <f>IF(N569="základní",J569,0)</f>
        <v>0</v>
      </c>
      <c r="BF569" s="144">
        <f>IF(N569="snížená",J569,0)</f>
        <v>0</v>
      </c>
      <c r="BG569" s="144">
        <f>IF(N569="zákl. přenesená",J569,0)</f>
        <v>0</v>
      </c>
      <c r="BH569" s="144">
        <f>IF(N569="sníž. přenesená",J569,0)</f>
        <v>0</v>
      </c>
      <c r="BI569" s="144">
        <f>IF(N569="nulová",J569,0)</f>
        <v>0</v>
      </c>
      <c r="BJ569" s="17" t="s">
        <v>87</v>
      </c>
      <c r="BK569" s="144">
        <f>ROUND(I569*H569,2)</f>
        <v>0</v>
      </c>
      <c r="BL569" s="17" t="s">
        <v>148</v>
      </c>
      <c r="BM569" s="143" t="s">
        <v>705</v>
      </c>
    </row>
    <row r="570" spans="2:65" s="1" customFormat="1" ht="18">
      <c r="B570" s="32"/>
      <c r="D570" s="145" t="s">
        <v>149</v>
      </c>
      <c r="F570" s="146" t="s">
        <v>704</v>
      </c>
      <c r="I570" s="147"/>
      <c r="L570" s="32"/>
      <c r="M570" s="148"/>
      <c r="T570" s="56"/>
      <c r="AT570" s="17" t="s">
        <v>149</v>
      </c>
      <c r="AU570" s="17" t="s">
        <v>89</v>
      </c>
    </row>
    <row r="571" spans="2:65" s="13" customFormat="1" ht="10">
      <c r="B571" s="155"/>
      <c r="D571" s="145" t="s">
        <v>150</v>
      </c>
      <c r="E571" s="156" t="s">
        <v>1</v>
      </c>
      <c r="F571" s="157" t="s">
        <v>706</v>
      </c>
      <c r="H571" s="158">
        <v>1288.96</v>
      </c>
      <c r="I571" s="159"/>
      <c r="L571" s="155"/>
      <c r="M571" s="160"/>
      <c r="T571" s="161"/>
      <c r="AT571" s="156" t="s">
        <v>150</v>
      </c>
      <c r="AU571" s="156" t="s">
        <v>89</v>
      </c>
      <c r="AV571" s="13" t="s">
        <v>89</v>
      </c>
      <c r="AW571" s="13" t="s">
        <v>38</v>
      </c>
      <c r="AX571" s="13" t="s">
        <v>12</v>
      </c>
      <c r="AY571" s="156" t="s">
        <v>140</v>
      </c>
    </row>
    <row r="572" spans="2:65" s="14" customFormat="1" ht="10">
      <c r="B572" s="162"/>
      <c r="D572" s="145" t="s">
        <v>150</v>
      </c>
      <c r="E572" s="163" t="s">
        <v>1</v>
      </c>
      <c r="F572" s="164" t="s">
        <v>157</v>
      </c>
      <c r="H572" s="165">
        <v>1288.96</v>
      </c>
      <c r="I572" s="166"/>
      <c r="L572" s="162"/>
      <c r="M572" s="167"/>
      <c r="T572" s="168"/>
      <c r="AT572" s="163" t="s">
        <v>150</v>
      </c>
      <c r="AU572" s="163" t="s">
        <v>89</v>
      </c>
      <c r="AV572" s="14" t="s">
        <v>148</v>
      </c>
      <c r="AW572" s="14" t="s">
        <v>38</v>
      </c>
      <c r="AX572" s="14" t="s">
        <v>87</v>
      </c>
      <c r="AY572" s="163" t="s">
        <v>140</v>
      </c>
    </row>
    <row r="573" spans="2:65" s="1" customFormat="1" ht="21.75" customHeight="1">
      <c r="B573" s="32"/>
      <c r="C573" s="132" t="s">
        <v>310</v>
      </c>
      <c r="D573" s="132" t="s">
        <v>143</v>
      </c>
      <c r="E573" s="133" t="s">
        <v>707</v>
      </c>
      <c r="F573" s="134" t="s">
        <v>708</v>
      </c>
      <c r="G573" s="135" t="s">
        <v>231</v>
      </c>
      <c r="H573" s="136">
        <v>4</v>
      </c>
      <c r="I573" s="137"/>
      <c r="J573" s="138">
        <f>ROUND(I573*H573,2)</f>
        <v>0</v>
      </c>
      <c r="K573" s="134" t="s">
        <v>1</v>
      </c>
      <c r="L573" s="32"/>
      <c r="M573" s="139" t="s">
        <v>1</v>
      </c>
      <c r="N573" s="140" t="s">
        <v>45</v>
      </c>
      <c r="P573" s="141">
        <f>O573*H573</f>
        <v>0</v>
      </c>
      <c r="Q573" s="141">
        <v>0</v>
      </c>
      <c r="R573" s="141">
        <f>Q573*H573</f>
        <v>0</v>
      </c>
      <c r="S573" s="141">
        <v>0</v>
      </c>
      <c r="T573" s="142">
        <f>S573*H573</f>
        <v>0</v>
      </c>
      <c r="AR573" s="143" t="s">
        <v>148</v>
      </c>
      <c r="AT573" s="143" t="s">
        <v>143</v>
      </c>
      <c r="AU573" s="143" t="s">
        <v>89</v>
      </c>
      <c r="AY573" s="17" t="s">
        <v>140</v>
      </c>
      <c r="BE573" s="144">
        <f>IF(N573="základní",J573,0)</f>
        <v>0</v>
      </c>
      <c r="BF573" s="144">
        <f>IF(N573="snížená",J573,0)</f>
        <v>0</v>
      </c>
      <c r="BG573" s="144">
        <f>IF(N573="zákl. přenesená",J573,0)</f>
        <v>0</v>
      </c>
      <c r="BH573" s="144">
        <f>IF(N573="sníž. přenesená",J573,0)</f>
        <v>0</v>
      </c>
      <c r="BI573" s="144">
        <f>IF(N573="nulová",J573,0)</f>
        <v>0</v>
      </c>
      <c r="BJ573" s="17" t="s">
        <v>87</v>
      </c>
      <c r="BK573" s="144">
        <f>ROUND(I573*H573,2)</f>
        <v>0</v>
      </c>
      <c r="BL573" s="17" t="s">
        <v>148</v>
      </c>
      <c r="BM573" s="143" t="s">
        <v>709</v>
      </c>
    </row>
    <row r="574" spans="2:65" s="1" customFormat="1" ht="10">
      <c r="B574" s="32"/>
      <c r="D574" s="145" t="s">
        <v>149</v>
      </c>
      <c r="F574" s="146" t="s">
        <v>708</v>
      </c>
      <c r="I574" s="147"/>
      <c r="L574" s="32"/>
      <c r="M574" s="148"/>
      <c r="T574" s="56"/>
      <c r="AT574" s="17" t="s">
        <v>149</v>
      </c>
      <c r="AU574" s="17" t="s">
        <v>89</v>
      </c>
    </row>
    <row r="575" spans="2:65" s="1" customFormat="1" ht="16.5" customHeight="1">
      <c r="B575" s="32"/>
      <c r="C575" s="132" t="s">
        <v>710</v>
      </c>
      <c r="D575" s="132" t="s">
        <v>143</v>
      </c>
      <c r="E575" s="133" t="s">
        <v>711</v>
      </c>
      <c r="F575" s="134" t="s">
        <v>712</v>
      </c>
      <c r="G575" s="135" t="s">
        <v>359</v>
      </c>
      <c r="H575" s="136">
        <v>1</v>
      </c>
      <c r="I575" s="137"/>
      <c r="J575" s="138">
        <f>ROUND(I575*H575,2)</f>
        <v>0</v>
      </c>
      <c r="K575" s="134" t="s">
        <v>1</v>
      </c>
      <c r="L575" s="32"/>
      <c r="M575" s="139" t="s">
        <v>1</v>
      </c>
      <c r="N575" s="140" t="s">
        <v>45</v>
      </c>
      <c r="P575" s="141">
        <f>O575*H575</f>
        <v>0</v>
      </c>
      <c r="Q575" s="141">
        <v>0</v>
      </c>
      <c r="R575" s="141">
        <f>Q575*H575</f>
        <v>0</v>
      </c>
      <c r="S575" s="141">
        <v>0</v>
      </c>
      <c r="T575" s="142">
        <f>S575*H575</f>
        <v>0</v>
      </c>
      <c r="AR575" s="143" t="s">
        <v>148</v>
      </c>
      <c r="AT575" s="143" t="s">
        <v>143</v>
      </c>
      <c r="AU575" s="143" t="s">
        <v>89</v>
      </c>
      <c r="AY575" s="17" t="s">
        <v>140</v>
      </c>
      <c r="BE575" s="144">
        <f>IF(N575="základní",J575,0)</f>
        <v>0</v>
      </c>
      <c r="BF575" s="144">
        <f>IF(N575="snížená",J575,0)</f>
        <v>0</v>
      </c>
      <c r="BG575" s="144">
        <f>IF(N575="zákl. přenesená",J575,0)</f>
        <v>0</v>
      </c>
      <c r="BH575" s="144">
        <f>IF(N575="sníž. přenesená",J575,0)</f>
        <v>0</v>
      </c>
      <c r="BI575" s="144">
        <f>IF(N575="nulová",J575,0)</f>
        <v>0</v>
      </c>
      <c r="BJ575" s="17" t="s">
        <v>87</v>
      </c>
      <c r="BK575" s="144">
        <f>ROUND(I575*H575,2)</f>
        <v>0</v>
      </c>
      <c r="BL575" s="17" t="s">
        <v>148</v>
      </c>
      <c r="BM575" s="143" t="s">
        <v>713</v>
      </c>
    </row>
    <row r="576" spans="2:65" s="1" customFormat="1" ht="10">
      <c r="B576" s="32"/>
      <c r="D576" s="145" t="s">
        <v>149</v>
      </c>
      <c r="F576" s="146" t="s">
        <v>712</v>
      </c>
      <c r="I576" s="147"/>
      <c r="L576" s="32"/>
      <c r="M576" s="148"/>
      <c r="T576" s="56"/>
      <c r="AT576" s="17" t="s">
        <v>149</v>
      </c>
      <c r="AU576" s="17" t="s">
        <v>89</v>
      </c>
    </row>
    <row r="577" spans="2:65" s="1" customFormat="1" ht="21.75" customHeight="1">
      <c r="B577" s="32"/>
      <c r="C577" s="132" t="s">
        <v>314</v>
      </c>
      <c r="D577" s="132" t="s">
        <v>143</v>
      </c>
      <c r="E577" s="133" t="s">
        <v>714</v>
      </c>
      <c r="F577" s="134" t="s">
        <v>715</v>
      </c>
      <c r="G577" s="135" t="s">
        <v>359</v>
      </c>
      <c r="H577" s="136">
        <v>1</v>
      </c>
      <c r="I577" s="137"/>
      <c r="J577" s="138">
        <f>ROUND(I577*H577,2)</f>
        <v>0</v>
      </c>
      <c r="K577" s="134" t="s">
        <v>1</v>
      </c>
      <c r="L577" s="32"/>
      <c r="M577" s="139" t="s">
        <v>1</v>
      </c>
      <c r="N577" s="140" t="s">
        <v>45</v>
      </c>
      <c r="P577" s="141">
        <f>O577*H577</f>
        <v>0</v>
      </c>
      <c r="Q577" s="141">
        <v>0</v>
      </c>
      <c r="R577" s="141">
        <f>Q577*H577</f>
        <v>0</v>
      </c>
      <c r="S577" s="141">
        <v>0</v>
      </c>
      <c r="T577" s="142">
        <f>S577*H577</f>
        <v>0</v>
      </c>
      <c r="AR577" s="143" t="s">
        <v>148</v>
      </c>
      <c r="AT577" s="143" t="s">
        <v>143</v>
      </c>
      <c r="AU577" s="143" t="s">
        <v>89</v>
      </c>
      <c r="AY577" s="17" t="s">
        <v>140</v>
      </c>
      <c r="BE577" s="144">
        <f>IF(N577="základní",J577,0)</f>
        <v>0</v>
      </c>
      <c r="BF577" s="144">
        <f>IF(N577="snížená",J577,0)</f>
        <v>0</v>
      </c>
      <c r="BG577" s="144">
        <f>IF(N577="zákl. přenesená",J577,0)</f>
        <v>0</v>
      </c>
      <c r="BH577" s="144">
        <f>IF(N577="sníž. přenesená",J577,0)</f>
        <v>0</v>
      </c>
      <c r="BI577" s="144">
        <f>IF(N577="nulová",J577,0)</f>
        <v>0</v>
      </c>
      <c r="BJ577" s="17" t="s">
        <v>87</v>
      </c>
      <c r="BK577" s="144">
        <f>ROUND(I577*H577,2)</f>
        <v>0</v>
      </c>
      <c r="BL577" s="17" t="s">
        <v>148</v>
      </c>
      <c r="BM577" s="143" t="s">
        <v>716</v>
      </c>
    </row>
    <row r="578" spans="2:65" s="1" customFormat="1" ht="10">
      <c r="B578" s="32"/>
      <c r="D578" s="145" t="s">
        <v>149</v>
      </c>
      <c r="F578" s="146" t="s">
        <v>715</v>
      </c>
      <c r="I578" s="147"/>
      <c r="L578" s="32"/>
      <c r="M578" s="148"/>
      <c r="T578" s="56"/>
      <c r="AT578" s="17" t="s">
        <v>149</v>
      </c>
      <c r="AU578" s="17" t="s">
        <v>89</v>
      </c>
    </row>
    <row r="579" spans="2:65" s="1" customFormat="1" ht="24.15" customHeight="1">
      <c r="B579" s="32"/>
      <c r="C579" s="132" t="s">
        <v>717</v>
      </c>
      <c r="D579" s="132" t="s">
        <v>143</v>
      </c>
      <c r="E579" s="133" t="s">
        <v>718</v>
      </c>
      <c r="F579" s="134" t="s">
        <v>719</v>
      </c>
      <c r="G579" s="135" t="s">
        <v>359</v>
      </c>
      <c r="H579" s="136">
        <v>1</v>
      </c>
      <c r="I579" s="137"/>
      <c r="J579" s="138">
        <f>ROUND(I579*H579,2)</f>
        <v>0</v>
      </c>
      <c r="K579" s="134" t="s">
        <v>1</v>
      </c>
      <c r="L579" s="32"/>
      <c r="M579" s="139" t="s">
        <v>1</v>
      </c>
      <c r="N579" s="140" t="s">
        <v>45</v>
      </c>
      <c r="P579" s="141">
        <f>O579*H579</f>
        <v>0</v>
      </c>
      <c r="Q579" s="141">
        <v>0</v>
      </c>
      <c r="R579" s="141">
        <f>Q579*H579</f>
        <v>0</v>
      </c>
      <c r="S579" s="141">
        <v>0</v>
      </c>
      <c r="T579" s="142">
        <f>S579*H579</f>
        <v>0</v>
      </c>
      <c r="AR579" s="143" t="s">
        <v>148</v>
      </c>
      <c r="AT579" s="143" t="s">
        <v>143</v>
      </c>
      <c r="AU579" s="143" t="s">
        <v>89</v>
      </c>
      <c r="AY579" s="17" t="s">
        <v>140</v>
      </c>
      <c r="BE579" s="144">
        <f>IF(N579="základní",J579,0)</f>
        <v>0</v>
      </c>
      <c r="BF579" s="144">
        <f>IF(N579="snížená",J579,0)</f>
        <v>0</v>
      </c>
      <c r="BG579" s="144">
        <f>IF(N579="zákl. přenesená",J579,0)</f>
        <v>0</v>
      </c>
      <c r="BH579" s="144">
        <f>IF(N579="sníž. přenesená",J579,0)</f>
        <v>0</v>
      </c>
      <c r="BI579" s="144">
        <f>IF(N579="nulová",J579,0)</f>
        <v>0</v>
      </c>
      <c r="BJ579" s="17" t="s">
        <v>87</v>
      </c>
      <c r="BK579" s="144">
        <f>ROUND(I579*H579,2)</f>
        <v>0</v>
      </c>
      <c r="BL579" s="17" t="s">
        <v>148</v>
      </c>
      <c r="BM579" s="143" t="s">
        <v>720</v>
      </c>
    </row>
    <row r="580" spans="2:65" s="1" customFormat="1" ht="10">
      <c r="B580" s="32"/>
      <c r="D580" s="145" t="s">
        <v>149</v>
      </c>
      <c r="F580" s="146" t="s">
        <v>719</v>
      </c>
      <c r="I580" s="147"/>
      <c r="L580" s="32"/>
      <c r="M580" s="148"/>
      <c r="T580" s="56"/>
      <c r="AT580" s="17" t="s">
        <v>149</v>
      </c>
      <c r="AU580" s="17" t="s">
        <v>89</v>
      </c>
    </row>
    <row r="581" spans="2:65" s="1" customFormat="1" ht="24.15" customHeight="1">
      <c r="B581" s="32"/>
      <c r="C581" s="132" t="s">
        <v>320</v>
      </c>
      <c r="D581" s="132" t="s">
        <v>143</v>
      </c>
      <c r="E581" s="133" t="s">
        <v>721</v>
      </c>
      <c r="F581" s="134" t="s">
        <v>722</v>
      </c>
      <c r="G581" s="135" t="s">
        <v>359</v>
      </c>
      <c r="H581" s="136">
        <v>1</v>
      </c>
      <c r="I581" s="137"/>
      <c r="J581" s="138">
        <f>ROUND(I581*H581,2)</f>
        <v>0</v>
      </c>
      <c r="K581" s="134" t="s">
        <v>1</v>
      </c>
      <c r="L581" s="32"/>
      <c r="M581" s="139" t="s">
        <v>1</v>
      </c>
      <c r="N581" s="140" t="s">
        <v>45</v>
      </c>
      <c r="P581" s="141">
        <f>O581*H581</f>
        <v>0</v>
      </c>
      <c r="Q581" s="141">
        <v>0</v>
      </c>
      <c r="R581" s="141">
        <f>Q581*H581</f>
        <v>0</v>
      </c>
      <c r="S581" s="141">
        <v>0</v>
      </c>
      <c r="T581" s="142">
        <f>S581*H581</f>
        <v>0</v>
      </c>
      <c r="AR581" s="143" t="s">
        <v>148</v>
      </c>
      <c r="AT581" s="143" t="s">
        <v>143</v>
      </c>
      <c r="AU581" s="143" t="s">
        <v>89</v>
      </c>
      <c r="AY581" s="17" t="s">
        <v>140</v>
      </c>
      <c r="BE581" s="144">
        <f>IF(N581="základní",J581,0)</f>
        <v>0</v>
      </c>
      <c r="BF581" s="144">
        <f>IF(N581="snížená",J581,0)</f>
        <v>0</v>
      </c>
      <c r="BG581" s="144">
        <f>IF(N581="zákl. přenesená",J581,0)</f>
        <v>0</v>
      </c>
      <c r="BH581" s="144">
        <f>IF(N581="sníž. přenesená",J581,0)</f>
        <v>0</v>
      </c>
      <c r="BI581" s="144">
        <f>IF(N581="nulová",J581,0)</f>
        <v>0</v>
      </c>
      <c r="BJ581" s="17" t="s">
        <v>87</v>
      </c>
      <c r="BK581" s="144">
        <f>ROUND(I581*H581,2)</f>
        <v>0</v>
      </c>
      <c r="BL581" s="17" t="s">
        <v>148</v>
      </c>
      <c r="BM581" s="143" t="s">
        <v>723</v>
      </c>
    </row>
    <row r="582" spans="2:65" s="1" customFormat="1" ht="10">
      <c r="B582" s="32"/>
      <c r="D582" s="145" t="s">
        <v>149</v>
      </c>
      <c r="F582" s="146" t="s">
        <v>722</v>
      </c>
      <c r="I582" s="147"/>
      <c r="L582" s="32"/>
      <c r="M582" s="148"/>
      <c r="T582" s="56"/>
      <c r="AT582" s="17" t="s">
        <v>149</v>
      </c>
      <c r="AU582" s="17" t="s">
        <v>89</v>
      </c>
    </row>
    <row r="583" spans="2:65" s="11" customFormat="1" ht="22.75" customHeight="1">
      <c r="B583" s="120"/>
      <c r="D583" s="121" t="s">
        <v>79</v>
      </c>
      <c r="E583" s="130" t="s">
        <v>316</v>
      </c>
      <c r="F583" s="130" t="s">
        <v>317</v>
      </c>
      <c r="I583" s="123"/>
      <c r="J583" s="131">
        <f>BK583</f>
        <v>0</v>
      </c>
      <c r="L583" s="120"/>
      <c r="M583" s="125"/>
      <c r="P583" s="126">
        <f>SUM(P584:P587)</f>
        <v>0</v>
      </c>
      <c r="R583" s="126">
        <f>SUM(R584:R587)</f>
        <v>0</v>
      </c>
      <c r="T583" s="127">
        <f>SUM(T584:T587)</f>
        <v>0</v>
      </c>
      <c r="AR583" s="121" t="s">
        <v>87</v>
      </c>
      <c r="AT583" s="128" t="s">
        <v>79</v>
      </c>
      <c r="AU583" s="128" t="s">
        <v>87</v>
      </c>
      <c r="AY583" s="121" t="s">
        <v>140</v>
      </c>
      <c r="BK583" s="129">
        <f>SUM(BK584:BK587)</f>
        <v>0</v>
      </c>
    </row>
    <row r="584" spans="2:65" s="1" customFormat="1" ht="55.5" customHeight="1">
      <c r="B584" s="32"/>
      <c r="C584" s="132" t="s">
        <v>724</v>
      </c>
      <c r="D584" s="132" t="s">
        <v>143</v>
      </c>
      <c r="E584" s="133" t="s">
        <v>318</v>
      </c>
      <c r="F584" s="134" t="s">
        <v>319</v>
      </c>
      <c r="G584" s="135" t="s">
        <v>294</v>
      </c>
      <c r="H584" s="136">
        <v>69.108459999999994</v>
      </c>
      <c r="I584" s="137"/>
      <c r="J584" s="138">
        <f>ROUND(I584*H584,2)</f>
        <v>0</v>
      </c>
      <c r="K584" s="134" t="s">
        <v>147</v>
      </c>
      <c r="L584" s="32"/>
      <c r="M584" s="139" t="s">
        <v>1</v>
      </c>
      <c r="N584" s="140" t="s">
        <v>45</v>
      </c>
      <c r="P584" s="141">
        <f>O584*H584</f>
        <v>0</v>
      </c>
      <c r="Q584" s="141">
        <v>0</v>
      </c>
      <c r="R584" s="141">
        <f>Q584*H584</f>
        <v>0</v>
      </c>
      <c r="S584" s="141">
        <v>0</v>
      </c>
      <c r="T584" s="142">
        <f>S584*H584</f>
        <v>0</v>
      </c>
      <c r="AR584" s="143" t="s">
        <v>148</v>
      </c>
      <c r="AT584" s="143" t="s">
        <v>143</v>
      </c>
      <c r="AU584" s="143" t="s">
        <v>89</v>
      </c>
      <c r="AY584" s="17" t="s">
        <v>140</v>
      </c>
      <c r="BE584" s="144">
        <f>IF(N584="základní",J584,0)</f>
        <v>0</v>
      </c>
      <c r="BF584" s="144">
        <f>IF(N584="snížená",J584,0)</f>
        <v>0</v>
      </c>
      <c r="BG584" s="144">
        <f>IF(N584="zákl. přenesená",J584,0)</f>
        <v>0</v>
      </c>
      <c r="BH584" s="144">
        <f>IF(N584="sníž. přenesená",J584,0)</f>
        <v>0</v>
      </c>
      <c r="BI584" s="144">
        <f>IF(N584="nulová",J584,0)</f>
        <v>0</v>
      </c>
      <c r="BJ584" s="17" t="s">
        <v>87</v>
      </c>
      <c r="BK584" s="144">
        <f>ROUND(I584*H584,2)</f>
        <v>0</v>
      </c>
      <c r="BL584" s="17" t="s">
        <v>148</v>
      </c>
      <c r="BM584" s="143" t="s">
        <v>725</v>
      </c>
    </row>
    <row r="585" spans="2:65" s="1" customFormat="1" ht="27">
      <c r="B585" s="32"/>
      <c r="D585" s="145" t="s">
        <v>149</v>
      </c>
      <c r="F585" s="146" t="s">
        <v>319</v>
      </c>
      <c r="I585" s="147"/>
      <c r="L585" s="32"/>
      <c r="M585" s="148"/>
      <c r="T585" s="56"/>
      <c r="AT585" s="17" t="s">
        <v>149</v>
      </c>
      <c r="AU585" s="17" t="s">
        <v>89</v>
      </c>
    </row>
    <row r="586" spans="2:65" s="1" customFormat="1" ht="66.75" customHeight="1">
      <c r="B586" s="32"/>
      <c r="C586" s="132" t="s">
        <v>327</v>
      </c>
      <c r="D586" s="132" t="s">
        <v>143</v>
      </c>
      <c r="E586" s="133" t="s">
        <v>726</v>
      </c>
      <c r="F586" s="134" t="s">
        <v>727</v>
      </c>
      <c r="G586" s="135" t="s">
        <v>294</v>
      </c>
      <c r="H586" s="136">
        <v>69.108459999999994</v>
      </c>
      <c r="I586" s="137"/>
      <c r="J586" s="138">
        <f>ROUND(I586*H586,2)</f>
        <v>0</v>
      </c>
      <c r="K586" s="134" t="s">
        <v>147</v>
      </c>
      <c r="L586" s="32"/>
      <c r="M586" s="139" t="s">
        <v>1</v>
      </c>
      <c r="N586" s="140" t="s">
        <v>45</v>
      </c>
      <c r="P586" s="141">
        <f>O586*H586</f>
        <v>0</v>
      </c>
      <c r="Q586" s="141">
        <v>0</v>
      </c>
      <c r="R586" s="141">
        <f>Q586*H586</f>
        <v>0</v>
      </c>
      <c r="S586" s="141">
        <v>0</v>
      </c>
      <c r="T586" s="142">
        <f>S586*H586</f>
        <v>0</v>
      </c>
      <c r="AR586" s="143" t="s">
        <v>148</v>
      </c>
      <c r="AT586" s="143" t="s">
        <v>143</v>
      </c>
      <c r="AU586" s="143" t="s">
        <v>89</v>
      </c>
      <c r="AY586" s="17" t="s">
        <v>140</v>
      </c>
      <c r="BE586" s="144">
        <f>IF(N586="základní",J586,0)</f>
        <v>0</v>
      </c>
      <c r="BF586" s="144">
        <f>IF(N586="snížená",J586,0)</f>
        <v>0</v>
      </c>
      <c r="BG586" s="144">
        <f>IF(N586="zákl. přenesená",J586,0)</f>
        <v>0</v>
      </c>
      <c r="BH586" s="144">
        <f>IF(N586="sníž. přenesená",J586,0)</f>
        <v>0</v>
      </c>
      <c r="BI586" s="144">
        <f>IF(N586="nulová",J586,0)</f>
        <v>0</v>
      </c>
      <c r="BJ586" s="17" t="s">
        <v>87</v>
      </c>
      <c r="BK586" s="144">
        <f>ROUND(I586*H586,2)</f>
        <v>0</v>
      </c>
      <c r="BL586" s="17" t="s">
        <v>148</v>
      </c>
      <c r="BM586" s="143" t="s">
        <v>728</v>
      </c>
    </row>
    <row r="587" spans="2:65" s="1" customFormat="1" ht="36">
      <c r="B587" s="32"/>
      <c r="D587" s="145" t="s">
        <v>149</v>
      </c>
      <c r="F587" s="146" t="s">
        <v>727</v>
      </c>
      <c r="I587" s="147"/>
      <c r="L587" s="32"/>
      <c r="M587" s="148"/>
      <c r="T587" s="56"/>
      <c r="AT587" s="17" t="s">
        <v>149</v>
      </c>
      <c r="AU587" s="17" t="s">
        <v>89</v>
      </c>
    </row>
    <row r="588" spans="2:65" s="11" customFormat="1" ht="25.9" customHeight="1">
      <c r="B588" s="120"/>
      <c r="D588" s="121" t="s">
        <v>79</v>
      </c>
      <c r="E588" s="122" t="s">
        <v>321</v>
      </c>
      <c r="F588" s="122" t="s">
        <v>322</v>
      </c>
      <c r="I588" s="123"/>
      <c r="J588" s="124">
        <f>BK588</f>
        <v>0</v>
      </c>
      <c r="L588" s="120"/>
      <c r="M588" s="125"/>
      <c r="P588" s="126">
        <f>P589+P603+P628+P837+P1138+P1167+P1299+P1361+P1471+P1663+P1747+P1781</f>
        <v>0</v>
      </c>
      <c r="R588" s="126">
        <f>R589+R603+R628+R837+R1138+R1167+R1299+R1361+R1471+R1663+R1747+R1781</f>
        <v>0</v>
      </c>
      <c r="T588" s="127">
        <f>T589+T603+T628+T837+T1138+T1167+T1299+T1361+T1471+T1663+T1747+T1781</f>
        <v>0</v>
      </c>
      <c r="AR588" s="121" t="s">
        <v>89</v>
      </c>
      <c r="AT588" s="128" t="s">
        <v>79</v>
      </c>
      <c r="AU588" s="128" t="s">
        <v>12</v>
      </c>
      <c r="AY588" s="121" t="s">
        <v>140</v>
      </c>
      <c r="BK588" s="129">
        <f>BK589+BK603+BK628+BK837+BK1138+BK1167+BK1299+BK1361+BK1471+BK1663+BK1747+BK1781</f>
        <v>0</v>
      </c>
    </row>
    <row r="589" spans="2:65" s="11" customFormat="1" ht="22.75" customHeight="1">
      <c r="B589" s="120"/>
      <c r="D589" s="121" t="s">
        <v>79</v>
      </c>
      <c r="E589" s="130" t="s">
        <v>729</v>
      </c>
      <c r="F589" s="130" t="s">
        <v>730</v>
      </c>
      <c r="I589" s="123"/>
      <c r="J589" s="131">
        <f>BK589</f>
        <v>0</v>
      </c>
      <c r="L589" s="120"/>
      <c r="M589" s="125"/>
      <c r="P589" s="126">
        <f>SUM(P590:P602)</f>
        <v>0</v>
      </c>
      <c r="R589" s="126">
        <f>SUM(R590:R602)</f>
        <v>0</v>
      </c>
      <c r="T589" s="127">
        <f>SUM(T590:T602)</f>
        <v>0</v>
      </c>
      <c r="AR589" s="121" t="s">
        <v>89</v>
      </c>
      <c r="AT589" s="128" t="s">
        <v>79</v>
      </c>
      <c r="AU589" s="128" t="s">
        <v>87</v>
      </c>
      <c r="AY589" s="121" t="s">
        <v>140</v>
      </c>
      <c r="BK589" s="129">
        <f>SUM(BK590:BK602)</f>
        <v>0</v>
      </c>
    </row>
    <row r="590" spans="2:65" s="1" customFormat="1" ht="37.75" customHeight="1">
      <c r="B590" s="32"/>
      <c r="C590" s="132" t="s">
        <v>731</v>
      </c>
      <c r="D590" s="132" t="s">
        <v>143</v>
      </c>
      <c r="E590" s="133" t="s">
        <v>732</v>
      </c>
      <c r="F590" s="134" t="s">
        <v>733</v>
      </c>
      <c r="G590" s="135" t="s">
        <v>146</v>
      </c>
      <c r="H590" s="136">
        <v>25.6</v>
      </c>
      <c r="I590" s="137"/>
      <c r="J590" s="138">
        <f>ROUND(I590*H590,2)</f>
        <v>0</v>
      </c>
      <c r="K590" s="134" t="s">
        <v>147</v>
      </c>
      <c r="L590" s="32"/>
      <c r="M590" s="139" t="s">
        <v>1</v>
      </c>
      <c r="N590" s="140" t="s">
        <v>45</v>
      </c>
      <c r="P590" s="141">
        <f>O590*H590</f>
        <v>0</v>
      </c>
      <c r="Q590" s="141">
        <v>0</v>
      </c>
      <c r="R590" s="141">
        <f>Q590*H590</f>
        <v>0</v>
      </c>
      <c r="S590" s="141">
        <v>0</v>
      </c>
      <c r="T590" s="142">
        <f>S590*H590</f>
        <v>0</v>
      </c>
      <c r="AR590" s="143" t="s">
        <v>194</v>
      </c>
      <c r="AT590" s="143" t="s">
        <v>143</v>
      </c>
      <c r="AU590" s="143" t="s">
        <v>89</v>
      </c>
      <c r="AY590" s="17" t="s">
        <v>140</v>
      </c>
      <c r="BE590" s="144">
        <f>IF(N590="základní",J590,0)</f>
        <v>0</v>
      </c>
      <c r="BF590" s="144">
        <f>IF(N590="snížená",J590,0)</f>
        <v>0</v>
      </c>
      <c r="BG590" s="144">
        <f>IF(N590="zákl. přenesená",J590,0)</f>
        <v>0</v>
      </c>
      <c r="BH590" s="144">
        <f>IF(N590="sníž. přenesená",J590,0)</f>
        <v>0</v>
      </c>
      <c r="BI590" s="144">
        <f>IF(N590="nulová",J590,0)</f>
        <v>0</v>
      </c>
      <c r="BJ590" s="17" t="s">
        <v>87</v>
      </c>
      <c r="BK590" s="144">
        <f>ROUND(I590*H590,2)</f>
        <v>0</v>
      </c>
      <c r="BL590" s="17" t="s">
        <v>194</v>
      </c>
      <c r="BM590" s="143" t="s">
        <v>734</v>
      </c>
    </row>
    <row r="591" spans="2:65" s="1" customFormat="1" ht="18">
      <c r="B591" s="32"/>
      <c r="D591" s="145" t="s">
        <v>149</v>
      </c>
      <c r="F591" s="146" t="s">
        <v>733</v>
      </c>
      <c r="I591" s="147"/>
      <c r="L591" s="32"/>
      <c r="M591" s="148"/>
      <c r="T591" s="56"/>
      <c r="AT591" s="17" t="s">
        <v>149</v>
      </c>
      <c r="AU591" s="17" t="s">
        <v>89</v>
      </c>
    </row>
    <row r="592" spans="2:65" s="12" customFormat="1" ht="10">
      <c r="B592" s="149"/>
      <c r="D592" s="145" t="s">
        <v>150</v>
      </c>
      <c r="E592" s="150" t="s">
        <v>1</v>
      </c>
      <c r="F592" s="151" t="s">
        <v>634</v>
      </c>
      <c r="H592" s="150" t="s">
        <v>1</v>
      </c>
      <c r="I592" s="152"/>
      <c r="L592" s="149"/>
      <c r="M592" s="153"/>
      <c r="T592" s="154"/>
      <c r="AT592" s="150" t="s">
        <v>150</v>
      </c>
      <c r="AU592" s="150" t="s">
        <v>89</v>
      </c>
      <c r="AV592" s="12" t="s">
        <v>87</v>
      </c>
      <c r="AW592" s="12" t="s">
        <v>38</v>
      </c>
      <c r="AX592" s="12" t="s">
        <v>12</v>
      </c>
      <c r="AY592" s="150" t="s">
        <v>140</v>
      </c>
    </row>
    <row r="593" spans="2:65" s="13" customFormat="1" ht="10">
      <c r="B593" s="155"/>
      <c r="D593" s="145" t="s">
        <v>150</v>
      </c>
      <c r="E593" s="156" t="s">
        <v>1</v>
      </c>
      <c r="F593" s="157" t="s">
        <v>635</v>
      </c>
      <c r="H593" s="158">
        <v>25.6</v>
      </c>
      <c r="I593" s="159"/>
      <c r="L593" s="155"/>
      <c r="M593" s="160"/>
      <c r="T593" s="161"/>
      <c r="AT593" s="156" t="s">
        <v>150</v>
      </c>
      <c r="AU593" s="156" t="s">
        <v>89</v>
      </c>
      <c r="AV593" s="13" t="s">
        <v>89</v>
      </c>
      <c r="AW593" s="13" t="s">
        <v>38</v>
      </c>
      <c r="AX593" s="13" t="s">
        <v>12</v>
      </c>
      <c r="AY593" s="156" t="s">
        <v>140</v>
      </c>
    </row>
    <row r="594" spans="2:65" s="14" customFormat="1" ht="10">
      <c r="B594" s="162"/>
      <c r="D594" s="145" t="s">
        <v>150</v>
      </c>
      <c r="E594" s="163" t="s">
        <v>1</v>
      </c>
      <c r="F594" s="164" t="s">
        <v>157</v>
      </c>
      <c r="H594" s="165">
        <v>25.6</v>
      </c>
      <c r="I594" s="166"/>
      <c r="L594" s="162"/>
      <c r="M594" s="167"/>
      <c r="T594" s="168"/>
      <c r="AT594" s="163" t="s">
        <v>150</v>
      </c>
      <c r="AU594" s="163" t="s">
        <v>89</v>
      </c>
      <c r="AV594" s="14" t="s">
        <v>148</v>
      </c>
      <c r="AW594" s="14" t="s">
        <v>38</v>
      </c>
      <c r="AX594" s="14" t="s">
        <v>87</v>
      </c>
      <c r="AY594" s="163" t="s">
        <v>140</v>
      </c>
    </row>
    <row r="595" spans="2:65" s="1" customFormat="1" ht="24.15" customHeight="1">
      <c r="B595" s="32"/>
      <c r="C595" s="179" t="s">
        <v>333</v>
      </c>
      <c r="D595" s="179" t="s">
        <v>645</v>
      </c>
      <c r="E595" s="180" t="s">
        <v>735</v>
      </c>
      <c r="F595" s="181" t="s">
        <v>736</v>
      </c>
      <c r="G595" s="182" t="s">
        <v>146</v>
      </c>
      <c r="H595" s="183">
        <v>53.76</v>
      </c>
      <c r="I595" s="184"/>
      <c r="J595" s="185">
        <f>ROUND(I595*H595,2)</f>
        <v>0</v>
      </c>
      <c r="K595" s="181" t="s">
        <v>147</v>
      </c>
      <c r="L595" s="186"/>
      <c r="M595" s="187" t="s">
        <v>1</v>
      </c>
      <c r="N595" s="188" t="s">
        <v>45</v>
      </c>
      <c r="P595" s="141">
        <f>O595*H595</f>
        <v>0</v>
      </c>
      <c r="Q595" s="141">
        <v>0</v>
      </c>
      <c r="R595" s="141">
        <f>Q595*H595</f>
        <v>0</v>
      </c>
      <c r="S595" s="141">
        <v>0</v>
      </c>
      <c r="T595" s="142">
        <f>S595*H595</f>
        <v>0</v>
      </c>
      <c r="AR595" s="143" t="s">
        <v>256</v>
      </c>
      <c r="AT595" s="143" t="s">
        <v>645</v>
      </c>
      <c r="AU595" s="143" t="s">
        <v>89</v>
      </c>
      <c r="AY595" s="17" t="s">
        <v>140</v>
      </c>
      <c r="BE595" s="144">
        <f>IF(N595="základní",J595,0)</f>
        <v>0</v>
      </c>
      <c r="BF595" s="144">
        <f>IF(N595="snížená",J595,0)</f>
        <v>0</v>
      </c>
      <c r="BG595" s="144">
        <f>IF(N595="zákl. přenesená",J595,0)</f>
        <v>0</v>
      </c>
      <c r="BH595" s="144">
        <f>IF(N595="sníž. přenesená",J595,0)</f>
        <v>0</v>
      </c>
      <c r="BI595" s="144">
        <f>IF(N595="nulová",J595,0)</f>
        <v>0</v>
      </c>
      <c r="BJ595" s="17" t="s">
        <v>87</v>
      </c>
      <c r="BK595" s="144">
        <f>ROUND(I595*H595,2)</f>
        <v>0</v>
      </c>
      <c r="BL595" s="17" t="s">
        <v>194</v>
      </c>
      <c r="BM595" s="143" t="s">
        <v>737</v>
      </c>
    </row>
    <row r="596" spans="2:65" s="1" customFormat="1" ht="10">
      <c r="B596" s="32"/>
      <c r="D596" s="145" t="s">
        <v>149</v>
      </c>
      <c r="F596" s="146" t="s">
        <v>738</v>
      </c>
      <c r="I596" s="147"/>
      <c r="L596" s="32"/>
      <c r="M596" s="148"/>
      <c r="T596" s="56"/>
      <c r="AT596" s="17" t="s">
        <v>149</v>
      </c>
      <c r="AU596" s="17" t="s">
        <v>89</v>
      </c>
    </row>
    <row r="597" spans="2:65" s="13" customFormat="1" ht="10">
      <c r="B597" s="155"/>
      <c r="D597" s="145" t="s">
        <v>150</v>
      </c>
      <c r="E597" s="156" t="s">
        <v>1</v>
      </c>
      <c r="F597" s="157" t="s">
        <v>739</v>
      </c>
      <c r="H597" s="158">
        <v>53.760000000000005</v>
      </c>
      <c r="I597" s="159"/>
      <c r="L597" s="155"/>
      <c r="M597" s="160"/>
      <c r="T597" s="161"/>
      <c r="AT597" s="156" t="s">
        <v>150</v>
      </c>
      <c r="AU597" s="156" t="s">
        <v>89</v>
      </c>
      <c r="AV597" s="13" t="s">
        <v>89</v>
      </c>
      <c r="AW597" s="13" t="s">
        <v>38</v>
      </c>
      <c r="AX597" s="13" t="s">
        <v>12</v>
      </c>
      <c r="AY597" s="156" t="s">
        <v>140</v>
      </c>
    </row>
    <row r="598" spans="2:65" s="14" customFormat="1" ht="10">
      <c r="B598" s="162"/>
      <c r="D598" s="145" t="s">
        <v>150</v>
      </c>
      <c r="E598" s="163" t="s">
        <v>1</v>
      </c>
      <c r="F598" s="164" t="s">
        <v>157</v>
      </c>
      <c r="H598" s="165">
        <v>53.760000000000005</v>
      </c>
      <c r="I598" s="166"/>
      <c r="L598" s="162"/>
      <c r="M598" s="167"/>
      <c r="T598" s="168"/>
      <c r="AT598" s="163" t="s">
        <v>150</v>
      </c>
      <c r="AU598" s="163" t="s">
        <v>89</v>
      </c>
      <c r="AV598" s="14" t="s">
        <v>148</v>
      </c>
      <c r="AW598" s="14" t="s">
        <v>38</v>
      </c>
      <c r="AX598" s="14" t="s">
        <v>87</v>
      </c>
      <c r="AY598" s="163" t="s">
        <v>140</v>
      </c>
    </row>
    <row r="599" spans="2:65" s="1" customFormat="1" ht="49" customHeight="1">
      <c r="B599" s="32"/>
      <c r="C599" s="132" t="s">
        <v>740</v>
      </c>
      <c r="D599" s="132" t="s">
        <v>143</v>
      </c>
      <c r="E599" s="133" t="s">
        <v>741</v>
      </c>
      <c r="F599" s="134" t="s">
        <v>742</v>
      </c>
      <c r="G599" s="135" t="s">
        <v>294</v>
      </c>
      <c r="H599" s="136">
        <v>8.0640000000000003E-2</v>
      </c>
      <c r="I599" s="137"/>
      <c r="J599" s="138">
        <f>ROUND(I599*H599,2)</f>
        <v>0</v>
      </c>
      <c r="K599" s="134" t="s">
        <v>147</v>
      </c>
      <c r="L599" s="32"/>
      <c r="M599" s="139" t="s">
        <v>1</v>
      </c>
      <c r="N599" s="140" t="s">
        <v>45</v>
      </c>
      <c r="P599" s="141">
        <f>O599*H599</f>
        <v>0</v>
      </c>
      <c r="Q599" s="141">
        <v>0</v>
      </c>
      <c r="R599" s="141">
        <f>Q599*H599</f>
        <v>0</v>
      </c>
      <c r="S599" s="141">
        <v>0</v>
      </c>
      <c r="T599" s="142">
        <f>S599*H599</f>
        <v>0</v>
      </c>
      <c r="AR599" s="143" t="s">
        <v>194</v>
      </c>
      <c r="AT599" s="143" t="s">
        <v>143</v>
      </c>
      <c r="AU599" s="143" t="s">
        <v>89</v>
      </c>
      <c r="AY599" s="17" t="s">
        <v>140</v>
      </c>
      <c r="BE599" s="144">
        <f>IF(N599="základní",J599,0)</f>
        <v>0</v>
      </c>
      <c r="BF599" s="144">
        <f>IF(N599="snížená",J599,0)</f>
        <v>0</v>
      </c>
      <c r="BG599" s="144">
        <f>IF(N599="zákl. přenesená",J599,0)</f>
        <v>0</v>
      </c>
      <c r="BH599" s="144">
        <f>IF(N599="sníž. přenesená",J599,0)</f>
        <v>0</v>
      </c>
      <c r="BI599" s="144">
        <f>IF(N599="nulová",J599,0)</f>
        <v>0</v>
      </c>
      <c r="BJ599" s="17" t="s">
        <v>87</v>
      </c>
      <c r="BK599" s="144">
        <f>ROUND(I599*H599,2)</f>
        <v>0</v>
      </c>
      <c r="BL599" s="17" t="s">
        <v>194</v>
      </c>
      <c r="BM599" s="143" t="s">
        <v>743</v>
      </c>
    </row>
    <row r="600" spans="2:65" s="1" customFormat="1" ht="27">
      <c r="B600" s="32"/>
      <c r="D600" s="145" t="s">
        <v>149</v>
      </c>
      <c r="F600" s="146" t="s">
        <v>742</v>
      </c>
      <c r="I600" s="147"/>
      <c r="L600" s="32"/>
      <c r="M600" s="148"/>
      <c r="T600" s="56"/>
      <c r="AT600" s="17" t="s">
        <v>149</v>
      </c>
      <c r="AU600" s="17" t="s">
        <v>89</v>
      </c>
    </row>
    <row r="601" spans="2:65" s="1" customFormat="1" ht="49" customHeight="1">
      <c r="B601" s="32"/>
      <c r="C601" s="132" t="s">
        <v>338</v>
      </c>
      <c r="D601" s="132" t="s">
        <v>143</v>
      </c>
      <c r="E601" s="133" t="s">
        <v>744</v>
      </c>
      <c r="F601" s="134" t="s">
        <v>745</v>
      </c>
      <c r="G601" s="135" t="s">
        <v>294</v>
      </c>
      <c r="H601" s="136">
        <v>8.0640000000000003E-2</v>
      </c>
      <c r="I601" s="137"/>
      <c r="J601" s="138">
        <f>ROUND(I601*H601,2)</f>
        <v>0</v>
      </c>
      <c r="K601" s="134" t="s">
        <v>746</v>
      </c>
      <c r="L601" s="32"/>
      <c r="M601" s="139" t="s">
        <v>1</v>
      </c>
      <c r="N601" s="140" t="s">
        <v>45</v>
      </c>
      <c r="P601" s="141">
        <f>O601*H601</f>
        <v>0</v>
      </c>
      <c r="Q601" s="141">
        <v>0</v>
      </c>
      <c r="R601" s="141">
        <f>Q601*H601</f>
        <v>0</v>
      </c>
      <c r="S601" s="141">
        <v>0</v>
      </c>
      <c r="T601" s="142">
        <f>S601*H601</f>
        <v>0</v>
      </c>
      <c r="AR601" s="143" t="s">
        <v>194</v>
      </c>
      <c r="AT601" s="143" t="s">
        <v>143</v>
      </c>
      <c r="AU601" s="143" t="s">
        <v>89</v>
      </c>
      <c r="AY601" s="17" t="s">
        <v>140</v>
      </c>
      <c r="BE601" s="144">
        <f>IF(N601="základní",J601,0)</f>
        <v>0</v>
      </c>
      <c r="BF601" s="144">
        <f>IF(N601="snížená",J601,0)</f>
        <v>0</v>
      </c>
      <c r="BG601" s="144">
        <f>IF(N601="zákl. přenesená",J601,0)</f>
        <v>0</v>
      </c>
      <c r="BH601" s="144">
        <f>IF(N601="sníž. přenesená",J601,0)</f>
        <v>0</v>
      </c>
      <c r="BI601" s="144">
        <f>IF(N601="nulová",J601,0)</f>
        <v>0</v>
      </c>
      <c r="BJ601" s="17" t="s">
        <v>87</v>
      </c>
      <c r="BK601" s="144">
        <f>ROUND(I601*H601,2)</f>
        <v>0</v>
      </c>
      <c r="BL601" s="17" t="s">
        <v>194</v>
      </c>
      <c r="BM601" s="143" t="s">
        <v>747</v>
      </c>
    </row>
    <row r="602" spans="2:65" s="1" customFormat="1" ht="27">
      <c r="B602" s="32"/>
      <c r="D602" s="145" t="s">
        <v>149</v>
      </c>
      <c r="F602" s="146" t="s">
        <v>745</v>
      </c>
      <c r="I602" s="147"/>
      <c r="L602" s="32"/>
      <c r="M602" s="148"/>
      <c r="T602" s="56"/>
      <c r="AT602" s="17" t="s">
        <v>149</v>
      </c>
      <c r="AU602" s="17" t="s">
        <v>89</v>
      </c>
    </row>
    <row r="603" spans="2:65" s="11" customFormat="1" ht="22.75" customHeight="1">
      <c r="B603" s="120"/>
      <c r="D603" s="121" t="s">
        <v>79</v>
      </c>
      <c r="E603" s="130" t="s">
        <v>748</v>
      </c>
      <c r="F603" s="130" t="s">
        <v>749</v>
      </c>
      <c r="I603" s="123"/>
      <c r="J603" s="131">
        <f>BK603</f>
        <v>0</v>
      </c>
      <c r="L603" s="120"/>
      <c r="M603" s="125"/>
      <c r="P603" s="126">
        <f>SUM(P604:P627)</f>
        <v>0</v>
      </c>
      <c r="R603" s="126">
        <f>SUM(R604:R627)</f>
        <v>0</v>
      </c>
      <c r="T603" s="127">
        <f>SUM(T604:T627)</f>
        <v>0</v>
      </c>
      <c r="AR603" s="121" t="s">
        <v>89</v>
      </c>
      <c r="AT603" s="128" t="s">
        <v>79</v>
      </c>
      <c r="AU603" s="128" t="s">
        <v>87</v>
      </c>
      <c r="AY603" s="121" t="s">
        <v>140</v>
      </c>
      <c r="BK603" s="129">
        <f>SUM(BK604:BK627)</f>
        <v>0</v>
      </c>
    </row>
    <row r="604" spans="2:65" s="1" customFormat="1" ht="24.15" customHeight="1">
      <c r="B604" s="32"/>
      <c r="C604" s="132" t="s">
        <v>750</v>
      </c>
      <c r="D604" s="132" t="s">
        <v>143</v>
      </c>
      <c r="E604" s="133" t="s">
        <v>751</v>
      </c>
      <c r="F604" s="134" t="s">
        <v>752</v>
      </c>
      <c r="G604" s="135" t="s">
        <v>753</v>
      </c>
      <c r="H604" s="136">
        <v>4</v>
      </c>
      <c r="I604" s="137"/>
      <c r="J604" s="138">
        <f>ROUND(I604*H604,2)</f>
        <v>0</v>
      </c>
      <c r="K604" s="134" t="s">
        <v>746</v>
      </c>
      <c r="L604" s="32"/>
      <c r="M604" s="139" t="s">
        <v>1</v>
      </c>
      <c r="N604" s="140" t="s">
        <v>45</v>
      </c>
      <c r="P604" s="141">
        <f>O604*H604</f>
        <v>0</v>
      </c>
      <c r="Q604" s="141">
        <v>0</v>
      </c>
      <c r="R604" s="141">
        <f>Q604*H604</f>
        <v>0</v>
      </c>
      <c r="S604" s="141">
        <v>0</v>
      </c>
      <c r="T604" s="142">
        <f>S604*H604</f>
        <v>0</v>
      </c>
      <c r="AR604" s="143" t="s">
        <v>194</v>
      </c>
      <c r="AT604" s="143" t="s">
        <v>143</v>
      </c>
      <c r="AU604" s="143" t="s">
        <v>89</v>
      </c>
      <c r="AY604" s="17" t="s">
        <v>140</v>
      </c>
      <c r="BE604" s="144">
        <f>IF(N604="základní",J604,0)</f>
        <v>0</v>
      </c>
      <c r="BF604" s="144">
        <f>IF(N604="snížená",J604,0)</f>
        <v>0</v>
      </c>
      <c r="BG604" s="144">
        <f>IF(N604="zákl. přenesená",J604,0)</f>
        <v>0</v>
      </c>
      <c r="BH604" s="144">
        <f>IF(N604="sníž. přenesená",J604,0)</f>
        <v>0</v>
      </c>
      <c r="BI604" s="144">
        <f>IF(N604="nulová",J604,0)</f>
        <v>0</v>
      </c>
      <c r="BJ604" s="17" t="s">
        <v>87</v>
      </c>
      <c r="BK604" s="144">
        <f>ROUND(I604*H604,2)</f>
        <v>0</v>
      </c>
      <c r="BL604" s="17" t="s">
        <v>194</v>
      </c>
      <c r="BM604" s="143" t="s">
        <v>754</v>
      </c>
    </row>
    <row r="605" spans="2:65" s="1" customFormat="1" ht="18">
      <c r="B605" s="32"/>
      <c r="D605" s="145" t="s">
        <v>149</v>
      </c>
      <c r="F605" s="146" t="s">
        <v>752</v>
      </c>
      <c r="I605" s="147"/>
      <c r="L605" s="32"/>
      <c r="M605" s="148"/>
      <c r="T605" s="56"/>
      <c r="AT605" s="17" t="s">
        <v>149</v>
      </c>
      <c r="AU605" s="17" t="s">
        <v>89</v>
      </c>
    </row>
    <row r="606" spans="2:65" s="12" customFormat="1" ht="10">
      <c r="B606" s="149"/>
      <c r="D606" s="145" t="s">
        <v>150</v>
      </c>
      <c r="E606" s="150" t="s">
        <v>1</v>
      </c>
      <c r="F606" s="151" t="s">
        <v>755</v>
      </c>
      <c r="H606" s="150" t="s">
        <v>1</v>
      </c>
      <c r="I606" s="152"/>
      <c r="L606" s="149"/>
      <c r="M606" s="153"/>
      <c r="T606" s="154"/>
      <c r="AT606" s="150" t="s">
        <v>150</v>
      </c>
      <c r="AU606" s="150" t="s">
        <v>89</v>
      </c>
      <c r="AV606" s="12" t="s">
        <v>87</v>
      </c>
      <c r="AW606" s="12" t="s">
        <v>38</v>
      </c>
      <c r="AX606" s="12" t="s">
        <v>12</v>
      </c>
      <c r="AY606" s="150" t="s">
        <v>140</v>
      </c>
    </row>
    <row r="607" spans="2:65" s="13" customFormat="1" ht="10">
      <c r="B607" s="155"/>
      <c r="D607" s="145" t="s">
        <v>150</v>
      </c>
      <c r="E607" s="156" t="s">
        <v>1</v>
      </c>
      <c r="F607" s="157" t="s">
        <v>148</v>
      </c>
      <c r="H607" s="158">
        <v>4</v>
      </c>
      <c r="I607" s="159"/>
      <c r="L607" s="155"/>
      <c r="M607" s="160"/>
      <c r="T607" s="161"/>
      <c r="AT607" s="156" t="s">
        <v>150</v>
      </c>
      <c r="AU607" s="156" t="s">
        <v>89</v>
      </c>
      <c r="AV607" s="13" t="s">
        <v>89</v>
      </c>
      <c r="AW607" s="13" t="s">
        <v>38</v>
      </c>
      <c r="AX607" s="13" t="s">
        <v>12</v>
      </c>
      <c r="AY607" s="156" t="s">
        <v>140</v>
      </c>
    </row>
    <row r="608" spans="2:65" s="14" customFormat="1" ht="10">
      <c r="B608" s="162"/>
      <c r="D608" s="145" t="s">
        <v>150</v>
      </c>
      <c r="E608" s="163" t="s">
        <v>1</v>
      </c>
      <c r="F608" s="164" t="s">
        <v>157</v>
      </c>
      <c r="H608" s="165">
        <v>4</v>
      </c>
      <c r="I608" s="166"/>
      <c r="L608" s="162"/>
      <c r="M608" s="167"/>
      <c r="T608" s="168"/>
      <c r="AT608" s="163" t="s">
        <v>150</v>
      </c>
      <c r="AU608" s="163" t="s">
        <v>89</v>
      </c>
      <c r="AV608" s="14" t="s">
        <v>148</v>
      </c>
      <c r="AW608" s="14" t="s">
        <v>38</v>
      </c>
      <c r="AX608" s="14" t="s">
        <v>87</v>
      </c>
      <c r="AY608" s="163" t="s">
        <v>140</v>
      </c>
    </row>
    <row r="609" spans="2:65" s="1" customFormat="1" ht="24.15" customHeight="1">
      <c r="B609" s="32"/>
      <c r="C609" s="132" t="s">
        <v>346</v>
      </c>
      <c r="D609" s="132" t="s">
        <v>143</v>
      </c>
      <c r="E609" s="133" t="s">
        <v>756</v>
      </c>
      <c r="F609" s="134" t="s">
        <v>757</v>
      </c>
      <c r="G609" s="135" t="s">
        <v>753</v>
      </c>
      <c r="H609" s="136">
        <v>9</v>
      </c>
      <c r="I609" s="137"/>
      <c r="J609" s="138">
        <f>ROUND(I609*H609,2)</f>
        <v>0</v>
      </c>
      <c r="K609" s="134" t="s">
        <v>746</v>
      </c>
      <c r="L609" s="32"/>
      <c r="M609" s="139" t="s">
        <v>1</v>
      </c>
      <c r="N609" s="140" t="s">
        <v>45</v>
      </c>
      <c r="P609" s="141">
        <f>O609*H609</f>
        <v>0</v>
      </c>
      <c r="Q609" s="141">
        <v>0</v>
      </c>
      <c r="R609" s="141">
        <f>Q609*H609</f>
        <v>0</v>
      </c>
      <c r="S609" s="141">
        <v>0</v>
      </c>
      <c r="T609" s="142">
        <f>S609*H609</f>
        <v>0</v>
      </c>
      <c r="AR609" s="143" t="s">
        <v>194</v>
      </c>
      <c r="AT609" s="143" t="s">
        <v>143</v>
      </c>
      <c r="AU609" s="143" t="s">
        <v>89</v>
      </c>
      <c r="AY609" s="17" t="s">
        <v>140</v>
      </c>
      <c r="BE609" s="144">
        <f>IF(N609="základní",J609,0)</f>
        <v>0</v>
      </c>
      <c r="BF609" s="144">
        <f>IF(N609="snížená",J609,0)</f>
        <v>0</v>
      </c>
      <c r="BG609" s="144">
        <f>IF(N609="zákl. přenesená",J609,0)</f>
        <v>0</v>
      </c>
      <c r="BH609" s="144">
        <f>IF(N609="sníž. přenesená",J609,0)</f>
        <v>0</v>
      </c>
      <c r="BI609" s="144">
        <f>IF(N609="nulová",J609,0)</f>
        <v>0</v>
      </c>
      <c r="BJ609" s="17" t="s">
        <v>87</v>
      </c>
      <c r="BK609" s="144">
        <f>ROUND(I609*H609,2)</f>
        <v>0</v>
      </c>
      <c r="BL609" s="17" t="s">
        <v>194</v>
      </c>
      <c r="BM609" s="143" t="s">
        <v>758</v>
      </c>
    </row>
    <row r="610" spans="2:65" s="1" customFormat="1" ht="18">
      <c r="B610" s="32"/>
      <c r="D610" s="145" t="s">
        <v>149</v>
      </c>
      <c r="F610" s="146" t="s">
        <v>757</v>
      </c>
      <c r="I610" s="147"/>
      <c r="L610" s="32"/>
      <c r="M610" s="148"/>
      <c r="T610" s="56"/>
      <c r="AT610" s="17" t="s">
        <v>149</v>
      </c>
      <c r="AU610" s="17" t="s">
        <v>89</v>
      </c>
    </row>
    <row r="611" spans="2:65" s="12" customFormat="1" ht="10">
      <c r="B611" s="149"/>
      <c r="D611" s="145" t="s">
        <v>150</v>
      </c>
      <c r="E611" s="150" t="s">
        <v>1</v>
      </c>
      <c r="F611" s="151" t="s">
        <v>759</v>
      </c>
      <c r="H611" s="150" t="s">
        <v>1</v>
      </c>
      <c r="I611" s="152"/>
      <c r="L611" s="149"/>
      <c r="M611" s="153"/>
      <c r="T611" s="154"/>
      <c r="AT611" s="150" t="s">
        <v>150</v>
      </c>
      <c r="AU611" s="150" t="s">
        <v>89</v>
      </c>
      <c r="AV611" s="12" t="s">
        <v>87</v>
      </c>
      <c r="AW611" s="12" t="s">
        <v>38</v>
      </c>
      <c r="AX611" s="12" t="s">
        <v>12</v>
      </c>
      <c r="AY611" s="150" t="s">
        <v>140</v>
      </c>
    </row>
    <row r="612" spans="2:65" s="13" customFormat="1" ht="10">
      <c r="B612" s="155"/>
      <c r="D612" s="145" t="s">
        <v>150</v>
      </c>
      <c r="E612" s="156" t="s">
        <v>1</v>
      </c>
      <c r="F612" s="157" t="s">
        <v>158</v>
      </c>
      <c r="H612" s="158">
        <v>9</v>
      </c>
      <c r="I612" s="159"/>
      <c r="L612" s="155"/>
      <c r="M612" s="160"/>
      <c r="T612" s="161"/>
      <c r="AT612" s="156" t="s">
        <v>150</v>
      </c>
      <c r="AU612" s="156" t="s">
        <v>89</v>
      </c>
      <c r="AV612" s="13" t="s">
        <v>89</v>
      </c>
      <c r="AW612" s="13" t="s">
        <v>38</v>
      </c>
      <c r="AX612" s="13" t="s">
        <v>12</v>
      </c>
      <c r="AY612" s="156" t="s">
        <v>140</v>
      </c>
    </row>
    <row r="613" spans="2:65" s="14" customFormat="1" ht="10">
      <c r="B613" s="162"/>
      <c r="D613" s="145" t="s">
        <v>150</v>
      </c>
      <c r="E613" s="163" t="s">
        <v>1</v>
      </c>
      <c r="F613" s="164" t="s">
        <v>157</v>
      </c>
      <c r="H613" s="165">
        <v>9</v>
      </c>
      <c r="I613" s="166"/>
      <c r="L613" s="162"/>
      <c r="M613" s="167"/>
      <c r="T613" s="168"/>
      <c r="AT613" s="163" t="s">
        <v>150</v>
      </c>
      <c r="AU613" s="163" t="s">
        <v>89</v>
      </c>
      <c r="AV613" s="14" t="s">
        <v>148</v>
      </c>
      <c r="AW613" s="14" t="s">
        <v>38</v>
      </c>
      <c r="AX613" s="14" t="s">
        <v>87</v>
      </c>
      <c r="AY613" s="163" t="s">
        <v>140</v>
      </c>
    </row>
    <row r="614" spans="2:65" s="1" customFormat="1" ht="21.75" customHeight="1">
      <c r="B614" s="32"/>
      <c r="C614" s="132" t="s">
        <v>760</v>
      </c>
      <c r="D614" s="132" t="s">
        <v>143</v>
      </c>
      <c r="E614" s="133" t="s">
        <v>761</v>
      </c>
      <c r="F614" s="134" t="s">
        <v>762</v>
      </c>
      <c r="G614" s="135" t="s">
        <v>231</v>
      </c>
      <c r="H614" s="136">
        <v>4</v>
      </c>
      <c r="I614" s="137"/>
      <c r="J614" s="138">
        <f>ROUND(I614*H614,2)</f>
        <v>0</v>
      </c>
      <c r="K614" s="134" t="s">
        <v>1</v>
      </c>
      <c r="L614" s="32"/>
      <c r="M614" s="139" t="s">
        <v>1</v>
      </c>
      <c r="N614" s="140" t="s">
        <v>45</v>
      </c>
      <c r="P614" s="141">
        <f>O614*H614</f>
        <v>0</v>
      </c>
      <c r="Q614" s="141">
        <v>0</v>
      </c>
      <c r="R614" s="141">
        <f>Q614*H614</f>
        <v>0</v>
      </c>
      <c r="S614" s="141">
        <v>0</v>
      </c>
      <c r="T614" s="142">
        <f>S614*H614</f>
        <v>0</v>
      </c>
      <c r="AR614" s="143" t="s">
        <v>194</v>
      </c>
      <c r="AT614" s="143" t="s">
        <v>143</v>
      </c>
      <c r="AU614" s="143" t="s">
        <v>89</v>
      </c>
      <c r="AY614" s="17" t="s">
        <v>140</v>
      </c>
      <c r="BE614" s="144">
        <f>IF(N614="základní",J614,0)</f>
        <v>0</v>
      </c>
      <c r="BF614" s="144">
        <f>IF(N614="snížená",J614,0)</f>
        <v>0</v>
      </c>
      <c r="BG614" s="144">
        <f>IF(N614="zákl. přenesená",J614,0)</f>
        <v>0</v>
      </c>
      <c r="BH614" s="144">
        <f>IF(N614="sníž. přenesená",J614,0)</f>
        <v>0</v>
      </c>
      <c r="BI614" s="144">
        <f>IF(N614="nulová",J614,0)</f>
        <v>0</v>
      </c>
      <c r="BJ614" s="17" t="s">
        <v>87</v>
      </c>
      <c r="BK614" s="144">
        <f>ROUND(I614*H614,2)</f>
        <v>0</v>
      </c>
      <c r="BL614" s="17" t="s">
        <v>194</v>
      </c>
      <c r="BM614" s="143" t="s">
        <v>763</v>
      </c>
    </row>
    <row r="615" spans="2:65" s="1" customFormat="1" ht="10">
      <c r="B615" s="32"/>
      <c r="D615" s="145" t="s">
        <v>149</v>
      </c>
      <c r="F615" s="146" t="s">
        <v>762</v>
      </c>
      <c r="I615" s="147"/>
      <c r="L615" s="32"/>
      <c r="M615" s="148"/>
      <c r="T615" s="56"/>
      <c r="AT615" s="17" t="s">
        <v>149</v>
      </c>
      <c r="AU615" s="17" t="s">
        <v>89</v>
      </c>
    </row>
    <row r="616" spans="2:65" s="1" customFormat="1" ht="24.15" customHeight="1">
      <c r="B616" s="32"/>
      <c r="C616" s="132" t="s">
        <v>349</v>
      </c>
      <c r="D616" s="132" t="s">
        <v>143</v>
      </c>
      <c r="E616" s="133" t="s">
        <v>764</v>
      </c>
      <c r="F616" s="134" t="s">
        <v>765</v>
      </c>
      <c r="G616" s="135" t="s">
        <v>231</v>
      </c>
      <c r="H616" s="136">
        <v>9</v>
      </c>
      <c r="I616" s="137"/>
      <c r="J616" s="138">
        <f>ROUND(I616*H616,2)</f>
        <v>0</v>
      </c>
      <c r="K616" s="134" t="s">
        <v>1</v>
      </c>
      <c r="L616" s="32"/>
      <c r="M616" s="139" t="s">
        <v>1</v>
      </c>
      <c r="N616" s="140" t="s">
        <v>45</v>
      </c>
      <c r="P616" s="141">
        <f>O616*H616</f>
        <v>0</v>
      </c>
      <c r="Q616" s="141">
        <v>0</v>
      </c>
      <c r="R616" s="141">
        <f>Q616*H616</f>
        <v>0</v>
      </c>
      <c r="S616" s="141">
        <v>0</v>
      </c>
      <c r="T616" s="142">
        <f>S616*H616</f>
        <v>0</v>
      </c>
      <c r="AR616" s="143" t="s">
        <v>194</v>
      </c>
      <c r="AT616" s="143" t="s">
        <v>143</v>
      </c>
      <c r="AU616" s="143" t="s">
        <v>89</v>
      </c>
      <c r="AY616" s="17" t="s">
        <v>140</v>
      </c>
      <c r="BE616" s="144">
        <f>IF(N616="základní",J616,0)</f>
        <v>0</v>
      </c>
      <c r="BF616" s="144">
        <f>IF(N616="snížená",J616,0)</f>
        <v>0</v>
      </c>
      <c r="BG616" s="144">
        <f>IF(N616="zákl. přenesená",J616,0)</f>
        <v>0</v>
      </c>
      <c r="BH616" s="144">
        <f>IF(N616="sníž. přenesená",J616,0)</f>
        <v>0</v>
      </c>
      <c r="BI616" s="144">
        <f>IF(N616="nulová",J616,0)</f>
        <v>0</v>
      </c>
      <c r="BJ616" s="17" t="s">
        <v>87</v>
      </c>
      <c r="BK616" s="144">
        <f>ROUND(I616*H616,2)</f>
        <v>0</v>
      </c>
      <c r="BL616" s="17" t="s">
        <v>194</v>
      </c>
      <c r="BM616" s="143" t="s">
        <v>766</v>
      </c>
    </row>
    <row r="617" spans="2:65" s="1" customFormat="1" ht="18">
      <c r="B617" s="32"/>
      <c r="D617" s="145" t="s">
        <v>149</v>
      </c>
      <c r="F617" s="146" t="s">
        <v>765</v>
      </c>
      <c r="I617" s="147"/>
      <c r="L617" s="32"/>
      <c r="M617" s="148"/>
      <c r="T617" s="56"/>
      <c r="AT617" s="17" t="s">
        <v>149</v>
      </c>
      <c r="AU617" s="17" t="s">
        <v>89</v>
      </c>
    </row>
    <row r="618" spans="2:65" s="1" customFormat="1" ht="24.15" customHeight="1">
      <c r="B618" s="32"/>
      <c r="C618" s="132" t="s">
        <v>767</v>
      </c>
      <c r="D618" s="132" t="s">
        <v>143</v>
      </c>
      <c r="E618" s="133" t="s">
        <v>768</v>
      </c>
      <c r="F618" s="134" t="s">
        <v>769</v>
      </c>
      <c r="G618" s="135" t="s">
        <v>231</v>
      </c>
      <c r="H618" s="136">
        <v>9</v>
      </c>
      <c r="I618" s="137"/>
      <c r="J618" s="138">
        <f>ROUND(I618*H618,2)</f>
        <v>0</v>
      </c>
      <c r="K618" s="134" t="s">
        <v>1</v>
      </c>
      <c r="L618" s="32"/>
      <c r="M618" s="139" t="s">
        <v>1</v>
      </c>
      <c r="N618" s="140" t="s">
        <v>45</v>
      </c>
      <c r="P618" s="141">
        <f>O618*H618</f>
        <v>0</v>
      </c>
      <c r="Q618" s="141">
        <v>0</v>
      </c>
      <c r="R618" s="141">
        <f>Q618*H618</f>
        <v>0</v>
      </c>
      <c r="S618" s="141">
        <v>0</v>
      </c>
      <c r="T618" s="142">
        <f>S618*H618</f>
        <v>0</v>
      </c>
      <c r="AR618" s="143" t="s">
        <v>194</v>
      </c>
      <c r="AT618" s="143" t="s">
        <v>143</v>
      </c>
      <c r="AU618" s="143" t="s">
        <v>89</v>
      </c>
      <c r="AY618" s="17" t="s">
        <v>140</v>
      </c>
      <c r="BE618" s="144">
        <f>IF(N618="základní",J618,0)</f>
        <v>0</v>
      </c>
      <c r="BF618" s="144">
        <f>IF(N618="snížená",J618,0)</f>
        <v>0</v>
      </c>
      <c r="BG618" s="144">
        <f>IF(N618="zákl. přenesená",J618,0)</f>
        <v>0</v>
      </c>
      <c r="BH618" s="144">
        <f>IF(N618="sníž. přenesená",J618,0)</f>
        <v>0</v>
      </c>
      <c r="BI618" s="144">
        <f>IF(N618="nulová",J618,0)</f>
        <v>0</v>
      </c>
      <c r="BJ618" s="17" t="s">
        <v>87</v>
      </c>
      <c r="BK618" s="144">
        <f>ROUND(I618*H618,2)</f>
        <v>0</v>
      </c>
      <c r="BL618" s="17" t="s">
        <v>194</v>
      </c>
      <c r="BM618" s="143" t="s">
        <v>770</v>
      </c>
    </row>
    <row r="619" spans="2:65" s="1" customFormat="1" ht="10">
      <c r="B619" s="32"/>
      <c r="D619" s="145" t="s">
        <v>149</v>
      </c>
      <c r="F619" s="146" t="s">
        <v>769</v>
      </c>
      <c r="I619" s="147"/>
      <c r="L619" s="32"/>
      <c r="M619" s="148"/>
      <c r="T619" s="56"/>
      <c r="AT619" s="17" t="s">
        <v>149</v>
      </c>
      <c r="AU619" s="17" t="s">
        <v>89</v>
      </c>
    </row>
    <row r="620" spans="2:65" s="1" customFormat="1" ht="24.15" customHeight="1">
      <c r="B620" s="32"/>
      <c r="C620" s="132" t="s">
        <v>355</v>
      </c>
      <c r="D620" s="132" t="s">
        <v>143</v>
      </c>
      <c r="E620" s="133" t="s">
        <v>771</v>
      </c>
      <c r="F620" s="134" t="s">
        <v>772</v>
      </c>
      <c r="G620" s="135" t="s">
        <v>231</v>
      </c>
      <c r="H620" s="136">
        <v>2</v>
      </c>
      <c r="I620" s="137"/>
      <c r="J620" s="138">
        <f>ROUND(I620*H620,2)</f>
        <v>0</v>
      </c>
      <c r="K620" s="134" t="s">
        <v>1</v>
      </c>
      <c r="L620" s="32"/>
      <c r="M620" s="139" t="s">
        <v>1</v>
      </c>
      <c r="N620" s="140" t="s">
        <v>45</v>
      </c>
      <c r="P620" s="141">
        <f>O620*H620</f>
        <v>0</v>
      </c>
      <c r="Q620" s="141">
        <v>0</v>
      </c>
      <c r="R620" s="141">
        <f>Q620*H620</f>
        <v>0</v>
      </c>
      <c r="S620" s="141">
        <v>0</v>
      </c>
      <c r="T620" s="142">
        <f>S620*H620</f>
        <v>0</v>
      </c>
      <c r="AR620" s="143" t="s">
        <v>194</v>
      </c>
      <c r="AT620" s="143" t="s">
        <v>143</v>
      </c>
      <c r="AU620" s="143" t="s">
        <v>89</v>
      </c>
      <c r="AY620" s="17" t="s">
        <v>140</v>
      </c>
      <c r="BE620" s="144">
        <f>IF(N620="základní",J620,0)</f>
        <v>0</v>
      </c>
      <c r="BF620" s="144">
        <f>IF(N620="snížená",J620,0)</f>
        <v>0</v>
      </c>
      <c r="BG620" s="144">
        <f>IF(N620="zákl. přenesená",J620,0)</f>
        <v>0</v>
      </c>
      <c r="BH620" s="144">
        <f>IF(N620="sníž. přenesená",J620,0)</f>
        <v>0</v>
      </c>
      <c r="BI620" s="144">
        <f>IF(N620="nulová",J620,0)</f>
        <v>0</v>
      </c>
      <c r="BJ620" s="17" t="s">
        <v>87</v>
      </c>
      <c r="BK620" s="144">
        <f>ROUND(I620*H620,2)</f>
        <v>0</v>
      </c>
      <c r="BL620" s="17" t="s">
        <v>194</v>
      </c>
      <c r="BM620" s="143" t="s">
        <v>773</v>
      </c>
    </row>
    <row r="621" spans="2:65" s="1" customFormat="1" ht="10">
      <c r="B621" s="32"/>
      <c r="D621" s="145" t="s">
        <v>149</v>
      </c>
      <c r="F621" s="146" t="s">
        <v>772</v>
      </c>
      <c r="I621" s="147"/>
      <c r="L621" s="32"/>
      <c r="M621" s="148"/>
      <c r="T621" s="56"/>
      <c r="AT621" s="17" t="s">
        <v>149</v>
      </c>
      <c r="AU621" s="17" t="s">
        <v>89</v>
      </c>
    </row>
    <row r="622" spans="2:65" s="1" customFormat="1" ht="21.75" customHeight="1">
      <c r="B622" s="32"/>
      <c r="C622" s="132" t="s">
        <v>774</v>
      </c>
      <c r="D622" s="132" t="s">
        <v>143</v>
      </c>
      <c r="E622" s="133" t="s">
        <v>775</v>
      </c>
      <c r="F622" s="134" t="s">
        <v>776</v>
      </c>
      <c r="G622" s="135" t="s">
        <v>231</v>
      </c>
      <c r="H622" s="136">
        <v>2</v>
      </c>
      <c r="I622" s="137"/>
      <c r="J622" s="138">
        <f>ROUND(I622*H622,2)</f>
        <v>0</v>
      </c>
      <c r="K622" s="134" t="s">
        <v>1</v>
      </c>
      <c r="L622" s="32"/>
      <c r="M622" s="139" t="s">
        <v>1</v>
      </c>
      <c r="N622" s="140" t="s">
        <v>45</v>
      </c>
      <c r="P622" s="141">
        <f>O622*H622</f>
        <v>0</v>
      </c>
      <c r="Q622" s="141">
        <v>0</v>
      </c>
      <c r="R622" s="141">
        <f>Q622*H622</f>
        <v>0</v>
      </c>
      <c r="S622" s="141">
        <v>0</v>
      </c>
      <c r="T622" s="142">
        <f>S622*H622</f>
        <v>0</v>
      </c>
      <c r="AR622" s="143" t="s">
        <v>194</v>
      </c>
      <c r="AT622" s="143" t="s">
        <v>143</v>
      </c>
      <c r="AU622" s="143" t="s">
        <v>89</v>
      </c>
      <c r="AY622" s="17" t="s">
        <v>140</v>
      </c>
      <c r="BE622" s="144">
        <f>IF(N622="základní",J622,0)</f>
        <v>0</v>
      </c>
      <c r="BF622" s="144">
        <f>IF(N622="snížená",J622,0)</f>
        <v>0</v>
      </c>
      <c r="BG622" s="144">
        <f>IF(N622="zákl. přenesená",J622,0)</f>
        <v>0</v>
      </c>
      <c r="BH622" s="144">
        <f>IF(N622="sníž. přenesená",J622,0)</f>
        <v>0</v>
      </c>
      <c r="BI622" s="144">
        <f>IF(N622="nulová",J622,0)</f>
        <v>0</v>
      </c>
      <c r="BJ622" s="17" t="s">
        <v>87</v>
      </c>
      <c r="BK622" s="144">
        <f>ROUND(I622*H622,2)</f>
        <v>0</v>
      </c>
      <c r="BL622" s="17" t="s">
        <v>194</v>
      </c>
      <c r="BM622" s="143" t="s">
        <v>777</v>
      </c>
    </row>
    <row r="623" spans="2:65" s="1" customFormat="1" ht="10">
      <c r="B623" s="32"/>
      <c r="D623" s="145" t="s">
        <v>149</v>
      </c>
      <c r="F623" s="146" t="s">
        <v>776</v>
      </c>
      <c r="I623" s="147"/>
      <c r="L623" s="32"/>
      <c r="M623" s="148"/>
      <c r="T623" s="56"/>
      <c r="AT623" s="17" t="s">
        <v>149</v>
      </c>
      <c r="AU623" s="17" t="s">
        <v>89</v>
      </c>
    </row>
    <row r="624" spans="2:65" s="1" customFormat="1" ht="49" customHeight="1">
      <c r="B624" s="32"/>
      <c r="C624" s="132" t="s">
        <v>360</v>
      </c>
      <c r="D624" s="132" t="s">
        <v>143</v>
      </c>
      <c r="E624" s="133" t="s">
        <v>778</v>
      </c>
      <c r="F624" s="134" t="s">
        <v>779</v>
      </c>
      <c r="G624" s="135" t="s">
        <v>294</v>
      </c>
      <c r="H624" s="136">
        <v>6.7600000000000004E-3</v>
      </c>
      <c r="I624" s="137"/>
      <c r="J624" s="138">
        <f>ROUND(I624*H624,2)</f>
        <v>0</v>
      </c>
      <c r="K624" s="134" t="s">
        <v>147</v>
      </c>
      <c r="L624" s="32"/>
      <c r="M624" s="139" t="s">
        <v>1</v>
      </c>
      <c r="N624" s="140" t="s">
        <v>45</v>
      </c>
      <c r="P624" s="141">
        <f>O624*H624</f>
        <v>0</v>
      </c>
      <c r="Q624" s="141">
        <v>0</v>
      </c>
      <c r="R624" s="141">
        <f>Q624*H624</f>
        <v>0</v>
      </c>
      <c r="S624" s="141">
        <v>0</v>
      </c>
      <c r="T624" s="142">
        <f>S624*H624</f>
        <v>0</v>
      </c>
      <c r="AR624" s="143" t="s">
        <v>194</v>
      </c>
      <c r="AT624" s="143" t="s">
        <v>143</v>
      </c>
      <c r="AU624" s="143" t="s">
        <v>89</v>
      </c>
      <c r="AY624" s="17" t="s">
        <v>140</v>
      </c>
      <c r="BE624" s="144">
        <f>IF(N624="základní",J624,0)</f>
        <v>0</v>
      </c>
      <c r="BF624" s="144">
        <f>IF(N624="snížená",J624,0)</f>
        <v>0</v>
      </c>
      <c r="BG624" s="144">
        <f>IF(N624="zákl. přenesená",J624,0)</f>
        <v>0</v>
      </c>
      <c r="BH624" s="144">
        <f>IF(N624="sníž. přenesená",J624,0)</f>
        <v>0</v>
      </c>
      <c r="BI624" s="144">
        <f>IF(N624="nulová",J624,0)</f>
        <v>0</v>
      </c>
      <c r="BJ624" s="17" t="s">
        <v>87</v>
      </c>
      <c r="BK624" s="144">
        <f>ROUND(I624*H624,2)</f>
        <v>0</v>
      </c>
      <c r="BL624" s="17" t="s">
        <v>194</v>
      </c>
      <c r="BM624" s="143" t="s">
        <v>780</v>
      </c>
    </row>
    <row r="625" spans="2:65" s="1" customFormat="1" ht="27">
      <c r="B625" s="32"/>
      <c r="D625" s="145" t="s">
        <v>149</v>
      </c>
      <c r="F625" s="146" t="s">
        <v>779</v>
      </c>
      <c r="I625" s="147"/>
      <c r="L625" s="32"/>
      <c r="M625" s="148"/>
      <c r="T625" s="56"/>
      <c r="AT625" s="17" t="s">
        <v>149</v>
      </c>
      <c r="AU625" s="17" t="s">
        <v>89</v>
      </c>
    </row>
    <row r="626" spans="2:65" s="1" customFormat="1" ht="49" customHeight="1">
      <c r="B626" s="32"/>
      <c r="C626" s="132" t="s">
        <v>781</v>
      </c>
      <c r="D626" s="132" t="s">
        <v>143</v>
      </c>
      <c r="E626" s="133" t="s">
        <v>782</v>
      </c>
      <c r="F626" s="134" t="s">
        <v>783</v>
      </c>
      <c r="G626" s="135" t="s">
        <v>294</v>
      </c>
      <c r="H626" s="136">
        <v>6.7600000000000004E-3</v>
      </c>
      <c r="I626" s="137"/>
      <c r="J626" s="138">
        <f>ROUND(I626*H626,2)</f>
        <v>0</v>
      </c>
      <c r="K626" s="134" t="s">
        <v>746</v>
      </c>
      <c r="L626" s="32"/>
      <c r="M626" s="139" t="s">
        <v>1</v>
      </c>
      <c r="N626" s="140" t="s">
        <v>45</v>
      </c>
      <c r="P626" s="141">
        <f>O626*H626</f>
        <v>0</v>
      </c>
      <c r="Q626" s="141">
        <v>0</v>
      </c>
      <c r="R626" s="141">
        <f>Q626*H626</f>
        <v>0</v>
      </c>
      <c r="S626" s="141">
        <v>0</v>
      </c>
      <c r="T626" s="142">
        <f>S626*H626</f>
        <v>0</v>
      </c>
      <c r="AR626" s="143" t="s">
        <v>194</v>
      </c>
      <c r="AT626" s="143" t="s">
        <v>143</v>
      </c>
      <c r="AU626" s="143" t="s">
        <v>89</v>
      </c>
      <c r="AY626" s="17" t="s">
        <v>140</v>
      </c>
      <c r="BE626" s="144">
        <f>IF(N626="základní",J626,0)</f>
        <v>0</v>
      </c>
      <c r="BF626" s="144">
        <f>IF(N626="snížená",J626,0)</f>
        <v>0</v>
      </c>
      <c r="BG626" s="144">
        <f>IF(N626="zákl. přenesená",J626,0)</f>
        <v>0</v>
      </c>
      <c r="BH626" s="144">
        <f>IF(N626="sníž. přenesená",J626,0)</f>
        <v>0</v>
      </c>
      <c r="BI626" s="144">
        <f>IF(N626="nulová",J626,0)</f>
        <v>0</v>
      </c>
      <c r="BJ626" s="17" t="s">
        <v>87</v>
      </c>
      <c r="BK626" s="144">
        <f>ROUND(I626*H626,2)</f>
        <v>0</v>
      </c>
      <c r="BL626" s="17" t="s">
        <v>194</v>
      </c>
      <c r="BM626" s="143" t="s">
        <v>784</v>
      </c>
    </row>
    <row r="627" spans="2:65" s="1" customFormat="1" ht="27">
      <c r="B627" s="32"/>
      <c r="D627" s="145" t="s">
        <v>149</v>
      </c>
      <c r="F627" s="146" t="s">
        <v>783</v>
      </c>
      <c r="I627" s="147"/>
      <c r="L627" s="32"/>
      <c r="M627" s="148"/>
      <c r="T627" s="56"/>
      <c r="AT627" s="17" t="s">
        <v>149</v>
      </c>
      <c r="AU627" s="17" t="s">
        <v>89</v>
      </c>
    </row>
    <row r="628" spans="2:65" s="11" customFormat="1" ht="22.75" customHeight="1">
      <c r="B628" s="120"/>
      <c r="D628" s="121" t="s">
        <v>79</v>
      </c>
      <c r="E628" s="130" t="s">
        <v>328</v>
      </c>
      <c r="F628" s="130" t="s">
        <v>329</v>
      </c>
      <c r="I628" s="123"/>
      <c r="J628" s="131">
        <f>BK628</f>
        <v>0</v>
      </c>
      <c r="L628" s="120"/>
      <c r="M628" s="125"/>
      <c r="P628" s="126">
        <f>SUM(P629:P836)</f>
        <v>0</v>
      </c>
      <c r="R628" s="126">
        <f>SUM(R629:R836)</f>
        <v>0</v>
      </c>
      <c r="T628" s="127">
        <f>SUM(T629:T836)</f>
        <v>0</v>
      </c>
      <c r="AR628" s="121" t="s">
        <v>89</v>
      </c>
      <c r="AT628" s="128" t="s">
        <v>79</v>
      </c>
      <c r="AU628" s="128" t="s">
        <v>87</v>
      </c>
      <c r="AY628" s="121" t="s">
        <v>140</v>
      </c>
      <c r="BK628" s="129">
        <f>SUM(BK629:BK836)</f>
        <v>0</v>
      </c>
    </row>
    <row r="629" spans="2:65" s="1" customFormat="1" ht="62.75" customHeight="1">
      <c r="B629" s="32"/>
      <c r="C629" s="132" t="s">
        <v>364</v>
      </c>
      <c r="D629" s="132" t="s">
        <v>143</v>
      </c>
      <c r="E629" s="133" t="s">
        <v>785</v>
      </c>
      <c r="F629" s="134" t="s">
        <v>786</v>
      </c>
      <c r="G629" s="135" t="s">
        <v>146</v>
      </c>
      <c r="H629" s="136">
        <v>149.63300000000001</v>
      </c>
      <c r="I629" s="137"/>
      <c r="J629" s="138">
        <f>ROUND(I629*H629,2)</f>
        <v>0</v>
      </c>
      <c r="K629" s="134" t="s">
        <v>147</v>
      </c>
      <c r="L629" s="32"/>
      <c r="M629" s="139" t="s">
        <v>1</v>
      </c>
      <c r="N629" s="140" t="s">
        <v>45</v>
      </c>
      <c r="P629" s="141">
        <f>O629*H629</f>
        <v>0</v>
      </c>
      <c r="Q629" s="141">
        <v>0</v>
      </c>
      <c r="R629" s="141">
        <f>Q629*H629</f>
        <v>0</v>
      </c>
      <c r="S629" s="141">
        <v>0</v>
      </c>
      <c r="T629" s="142">
        <f>S629*H629</f>
        <v>0</v>
      </c>
      <c r="AR629" s="143" t="s">
        <v>194</v>
      </c>
      <c r="AT629" s="143" t="s">
        <v>143</v>
      </c>
      <c r="AU629" s="143" t="s">
        <v>89</v>
      </c>
      <c r="AY629" s="17" t="s">
        <v>140</v>
      </c>
      <c r="BE629" s="144">
        <f>IF(N629="základní",J629,0)</f>
        <v>0</v>
      </c>
      <c r="BF629" s="144">
        <f>IF(N629="snížená",J629,0)</f>
        <v>0</v>
      </c>
      <c r="BG629" s="144">
        <f>IF(N629="zákl. přenesená",J629,0)</f>
        <v>0</v>
      </c>
      <c r="BH629" s="144">
        <f>IF(N629="sníž. přenesená",J629,0)</f>
        <v>0</v>
      </c>
      <c r="BI629" s="144">
        <f>IF(N629="nulová",J629,0)</f>
        <v>0</v>
      </c>
      <c r="BJ629" s="17" t="s">
        <v>87</v>
      </c>
      <c r="BK629" s="144">
        <f>ROUND(I629*H629,2)</f>
        <v>0</v>
      </c>
      <c r="BL629" s="17" t="s">
        <v>194</v>
      </c>
      <c r="BM629" s="143" t="s">
        <v>787</v>
      </c>
    </row>
    <row r="630" spans="2:65" s="1" customFormat="1" ht="36">
      <c r="B630" s="32"/>
      <c r="D630" s="145" t="s">
        <v>149</v>
      </c>
      <c r="F630" s="146" t="s">
        <v>786</v>
      </c>
      <c r="I630" s="147"/>
      <c r="L630" s="32"/>
      <c r="M630" s="148"/>
      <c r="T630" s="56"/>
      <c r="AT630" s="17" t="s">
        <v>149</v>
      </c>
      <c r="AU630" s="17" t="s">
        <v>89</v>
      </c>
    </row>
    <row r="631" spans="2:65" s="1" customFormat="1" ht="54">
      <c r="B631" s="32"/>
      <c r="D631" s="145" t="s">
        <v>788</v>
      </c>
      <c r="F631" s="189" t="s">
        <v>789</v>
      </c>
      <c r="I631" s="147"/>
      <c r="L631" s="32"/>
      <c r="M631" s="148"/>
      <c r="T631" s="56"/>
      <c r="AT631" s="17" t="s">
        <v>788</v>
      </c>
      <c r="AU631" s="17" t="s">
        <v>89</v>
      </c>
    </row>
    <row r="632" spans="2:65" s="12" customFormat="1" ht="10">
      <c r="B632" s="149"/>
      <c r="D632" s="145" t="s">
        <v>150</v>
      </c>
      <c r="E632" s="150" t="s">
        <v>1</v>
      </c>
      <c r="F632" s="151" t="s">
        <v>790</v>
      </c>
      <c r="H632" s="150" t="s">
        <v>1</v>
      </c>
      <c r="I632" s="152"/>
      <c r="L632" s="149"/>
      <c r="M632" s="153"/>
      <c r="T632" s="154"/>
      <c r="AT632" s="150" t="s">
        <v>150</v>
      </c>
      <c r="AU632" s="150" t="s">
        <v>89</v>
      </c>
      <c r="AV632" s="12" t="s">
        <v>87</v>
      </c>
      <c r="AW632" s="12" t="s">
        <v>38</v>
      </c>
      <c r="AX632" s="12" t="s">
        <v>12</v>
      </c>
      <c r="AY632" s="150" t="s">
        <v>140</v>
      </c>
    </row>
    <row r="633" spans="2:65" s="12" customFormat="1" ht="10">
      <c r="B633" s="149"/>
      <c r="D633" s="145" t="s">
        <v>150</v>
      </c>
      <c r="E633" s="150" t="s">
        <v>1</v>
      </c>
      <c r="F633" s="151" t="s">
        <v>791</v>
      </c>
      <c r="H633" s="150" t="s">
        <v>1</v>
      </c>
      <c r="I633" s="152"/>
      <c r="L633" s="149"/>
      <c r="M633" s="153"/>
      <c r="T633" s="154"/>
      <c r="AT633" s="150" t="s">
        <v>150</v>
      </c>
      <c r="AU633" s="150" t="s">
        <v>89</v>
      </c>
      <c r="AV633" s="12" t="s">
        <v>87</v>
      </c>
      <c r="AW633" s="12" t="s">
        <v>38</v>
      </c>
      <c r="AX633" s="12" t="s">
        <v>12</v>
      </c>
      <c r="AY633" s="150" t="s">
        <v>140</v>
      </c>
    </row>
    <row r="634" spans="2:65" s="13" customFormat="1" ht="10">
      <c r="B634" s="155"/>
      <c r="D634" s="145" t="s">
        <v>150</v>
      </c>
      <c r="E634" s="156" t="s">
        <v>1</v>
      </c>
      <c r="F634" s="157" t="s">
        <v>792</v>
      </c>
      <c r="H634" s="158">
        <v>42.735000000000007</v>
      </c>
      <c r="I634" s="159"/>
      <c r="L634" s="155"/>
      <c r="M634" s="160"/>
      <c r="T634" s="161"/>
      <c r="AT634" s="156" t="s">
        <v>150</v>
      </c>
      <c r="AU634" s="156" t="s">
        <v>89</v>
      </c>
      <c r="AV634" s="13" t="s">
        <v>89</v>
      </c>
      <c r="AW634" s="13" t="s">
        <v>38</v>
      </c>
      <c r="AX634" s="13" t="s">
        <v>12</v>
      </c>
      <c r="AY634" s="156" t="s">
        <v>140</v>
      </c>
    </row>
    <row r="635" spans="2:65" s="13" customFormat="1" ht="10">
      <c r="B635" s="155"/>
      <c r="D635" s="145" t="s">
        <v>150</v>
      </c>
      <c r="E635" s="156" t="s">
        <v>1</v>
      </c>
      <c r="F635" s="157" t="s">
        <v>596</v>
      </c>
      <c r="H635" s="158">
        <v>-3.5459999999999998</v>
      </c>
      <c r="I635" s="159"/>
      <c r="L635" s="155"/>
      <c r="M635" s="160"/>
      <c r="T635" s="161"/>
      <c r="AT635" s="156" t="s">
        <v>150</v>
      </c>
      <c r="AU635" s="156" t="s">
        <v>89</v>
      </c>
      <c r="AV635" s="13" t="s">
        <v>89</v>
      </c>
      <c r="AW635" s="13" t="s">
        <v>38</v>
      </c>
      <c r="AX635" s="13" t="s">
        <v>12</v>
      </c>
      <c r="AY635" s="156" t="s">
        <v>140</v>
      </c>
    </row>
    <row r="636" spans="2:65" s="15" customFormat="1" ht="10">
      <c r="B636" s="172"/>
      <c r="D636" s="145" t="s">
        <v>150</v>
      </c>
      <c r="E636" s="173" t="s">
        <v>1</v>
      </c>
      <c r="F636" s="174" t="s">
        <v>466</v>
      </c>
      <c r="H636" s="175">
        <v>39.189000000000007</v>
      </c>
      <c r="I636" s="176"/>
      <c r="L636" s="172"/>
      <c r="M636" s="177"/>
      <c r="T636" s="178"/>
      <c r="AT636" s="173" t="s">
        <v>150</v>
      </c>
      <c r="AU636" s="173" t="s">
        <v>89</v>
      </c>
      <c r="AV636" s="15" t="s">
        <v>164</v>
      </c>
      <c r="AW636" s="15" t="s">
        <v>38</v>
      </c>
      <c r="AX636" s="15" t="s">
        <v>12</v>
      </c>
      <c r="AY636" s="173" t="s">
        <v>140</v>
      </c>
    </row>
    <row r="637" spans="2:65" s="12" customFormat="1" ht="10">
      <c r="B637" s="149"/>
      <c r="D637" s="145" t="s">
        <v>150</v>
      </c>
      <c r="E637" s="150" t="s">
        <v>1</v>
      </c>
      <c r="F637" s="151" t="s">
        <v>793</v>
      </c>
      <c r="H637" s="150" t="s">
        <v>1</v>
      </c>
      <c r="I637" s="152"/>
      <c r="L637" s="149"/>
      <c r="M637" s="153"/>
      <c r="T637" s="154"/>
      <c r="AT637" s="150" t="s">
        <v>150</v>
      </c>
      <c r="AU637" s="150" t="s">
        <v>89</v>
      </c>
      <c r="AV637" s="12" t="s">
        <v>87</v>
      </c>
      <c r="AW637" s="12" t="s">
        <v>38</v>
      </c>
      <c r="AX637" s="12" t="s">
        <v>12</v>
      </c>
      <c r="AY637" s="150" t="s">
        <v>140</v>
      </c>
    </row>
    <row r="638" spans="2:65" s="13" customFormat="1" ht="10">
      <c r="B638" s="155"/>
      <c r="D638" s="145" t="s">
        <v>150</v>
      </c>
      <c r="E638" s="156" t="s">
        <v>1</v>
      </c>
      <c r="F638" s="157" t="s">
        <v>794</v>
      </c>
      <c r="H638" s="158">
        <v>5.5919999999999996</v>
      </c>
      <c r="I638" s="159"/>
      <c r="L638" s="155"/>
      <c r="M638" s="160"/>
      <c r="T638" s="161"/>
      <c r="AT638" s="156" t="s">
        <v>150</v>
      </c>
      <c r="AU638" s="156" t="s">
        <v>89</v>
      </c>
      <c r="AV638" s="13" t="s">
        <v>89</v>
      </c>
      <c r="AW638" s="13" t="s">
        <v>38</v>
      </c>
      <c r="AX638" s="13" t="s">
        <v>12</v>
      </c>
      <c r="AY638" s="156" t="s">
        <v>140</v>
      </c>
    </row>
    <row r="639" spans="2:65" s="13" customFormat="1" ht="10">
      <c r="B639" s="155"/>
      <c r="D639" s="145" t="s">
        <v>150</v>
      </c>
      <c r="E639" s="156" t="s">
        <v>1</v>
      </c>
      <c r="F639" s="157" t="s">
        <v>795</v>
      </c>
      <c r="H639" s="158">
        <v>3.4950000000000001</v>
      </c>
      <c r="I639" s="159"/>
      <c r="L639" s="155"/>
      <c r="M639" s="160"/>
      <c r="T639" s="161"/>
      <c r="AT639" s="156" t="s">
        <v>150</v>
      </c>
      <c r="AU639" s="156" t="s">
        <v>89</v>
      </c>
      <c r="AV639" s="13" t="s">
        <v>89</v>
      </c>
      <c r="AW639" s="13" t="s">
        <v>38</v>
      </c>
      <c r="AX639" s="13" t="s">
        <v>12</v>
      </c>
      <c r="AY639" s="156" t="s">
        <v>140</v>
      </c>
    </row>
    <row r="640" spans="2:65" s="13" customFormat="1" ht="10">
      <c r="B640" s="155"/>
      <c r="D640" s="145" t="s">
        <v>150</v>
      </c>
      <c r="E640" s="156" t="s">
        <v>1</v>
      </c>
      <c r="F640" s="157" t="s">
        <v>475</v>
      </c>
      <c r="H640" s="158">
        <v>-1.7729999999999999</v>
      </c>
      <c r="I640" s="159"/>
      <c r="L640" s="155"/>
      <c r="M640" s="160"/>
      <c r="T640" s="161"/>
      <c r="AT640" s="156" t="s">
        <v>150</v>
      </c>
      <c r="AU640" s="156" t="s">
        <v>89</v>
      </c>
      <c r="AV640" s="13" t="s">
        <v>89</v>
      </c>
      <c r="AW640" s="13" t="s">
        <v>38</v>
      </c>
      <c r="AX640" s="13" t="s">
        <v>12</v>
      </c>
      <c r="AY640" s="156" t="s">
        <v>140</v>
      </c>
    </row>
    <row r="641" spans="2:51" s="15" customFormat="1" ht="10">
      <c r="B641" s="172"/>
      <c r="D641" s="145" t="s">
        <v>150</v>
      </c>
      <c r="E641" s="173" t="s">
        <v>1</v>
      </c>
      <c r="F641" s="174" t="s">
        <v>466</v>
      </c>
      <c r="H641" s="175">
        <v>7.3140000000000001</v>
      </c>
      <c r="I641" s="176"/>
      <c r="L641" s="172"/>
      <c r="M641" s="177"/>
      <c r="T641" s="178"/>
      <c r="AT641" s="173" t="s">
        <v>150</v>
      </c>
      <c r="AU641" s="173" t="s">
        <v>89</v>
      </c>
      <c r="AV641" s="15" t="s">
        <v>164</v>
      </c>
      <c r="AW641" s="15" t="s">
        <v>38</v>
      </c>
      <c r="AX641" s="15" t="s">
        <v>12</v>
      </c>
      <c r="AY641" s="173" t="s">
        <v>140</v>
      </c>
    </row>
    <row r="642" spans="2:51" s="12" customFormat="1" ht="10">
      <c r="B642" s="149"/>
      <c r="D642" s="145" t="s">
        <v>150</v>
      </c>
      <c r="E642" s="150" t="s">
        <v>1</v>
      </c>
      <c r="F642" s="151" t="s">
        <v>796</v>
      </c>
      <c r="H642" s="150" t="s">
        <v>1</v>
      </c>
      <c r="I642" s="152"/>
      <c r="L642" s="149"/>
      <c r="M642" s="153"/>
      <c r="T642" s="154"/>
      <c r="AT642" s="150" t="s">
        <v>150</v>
      </c>
      <c r="AU642" s="150" t="s">
        <v>89</v>
      </c>
      <c r="AV642" s="12" t="s">
        <v>87</v>
      </c>
      <c r="AW642" s="12" t="s">
        <v>38</v>
      </c>
      <c r="AX642" s="12" t="s">
        <v>12</v>
      </c>
      <c r="AY642" s="150" t="s">
        <v>140</v>
      </c>
    </row>
    <row r="643" spans="2:51" s="13" customFormat="1" ht="10">
      <c r="B643" s="155"/>
      <c r="D643" s="145" t="s">
        <v>150</v>
      </c>
      <c r="E643" s="156" t="s">
        <v>1</v>
      </c>
      <c r="F643" s="157" t="s">
        <v>797</v>
      </c>
      <c r="H643" s="158">
        <v>17.709999999999997</v>
      </c>
      <c r="I643" s="159"/>
      <c r="L643" s="155"/>
      <c r="M643" s="160"/>
      <c r="T643" s="161"/>
      <c r="AT643" s="156" t="s">
        <v>150</v>
      </c>
      <c r="AU643" s="156" t="s">
        <v>89</v>
      </c>
      <c r="AV643" s="13" t="s">
        <v>89</v>
      </c>
      <c r="AW643" s="13" t="s">
        <v>38</v>
      </c>
      <c r="AX643" s="13" t="s">
        <v>12</v>
      </c>
      <c r="AY643" s="156" t="s">
        <v>140</v>
      </c>
    </row>
    <row r="644" spans="2:51" s="13" customFormat="1" ht="10">
      <c r="B644" s="155"/>
      <c r="D644" s="145" t="s">
        <v>150</v>
      </c>
      <c r="E644" s="156" t="s">
        <v>1</v>
      </c>
      <c r="F644" s="157" t="s">
        <v>567</v>
      </c>
      <c r="H644" s="158">
        <v>-1.5760000000000001</v>
      </c>
      <c r="I644" s="159"/>
      <c r="L644" s="155"/>
      <c r="M644" s="160"/>
      <c r="T644" s="161"/>
      <c r="AT644" s="156" t="s">
        <v>150</v>
      </c>
      <c r="AU644" s="156" t="s">
        <v>89</v>
      </c>
      <c r="AV644" s="13" t="s">
        <v>89</v>
      </c>
      <c r="AW644" s="13" t="s">
        <v>38</v>
      </c>
      <c r="AX644" s="13" t="s">
        <v>12</v>
      </c>
      <c r="AY644" s="156" t="s">
        <v>140</v>
      </c>
    </row>
    <row r="645" spans="2:51" s="15" customFormat="1" ht="10">
      <c r="B645" s="172"/>
      <c r="D645" s="145" t="s">
        <v>150</v>
      </c>
      <c r="E645" s="173" t="s">
        <v>1</v>
      </c>
      <c r="F645" s="174" t="s">
        <v>466</v>
      </c>
      <c r="H645" s="175">
        <v>16.133999999999997</v>
      </c>
      <c r="I645" s="176"/>
      <c r="L645" s="172"/>
      <c r="M645" s="177"/>
      <c r="T645" s="178"/>
      <c r="AT645" s="173" t="s">
        <v>150</v>
      </c>
      <c r="AU645" s="173" t="s">
        <v>89</v>
      </c>
      <c r="AV645" s="15" t="s">
        <v>164</v>
      </c>
      <c r="AW645" s="15" t="s">
        <v>38</v>
      </c>
      <c r="AX645" s="15" t="s">
        <v>12</v>
      </c>
      <c r="AY645" s="173" t="s">
        <v>140</v>
      </c>
    </row>
    <row r="646" spans="2:51" s="12" customFormat="1" ht="10">
      <c r="B646" s="149"/>
      <c r="D646" s="145" t="s">
        <v>150</v>
      </c>
      <c r="E646" s="150" t="s">
        <v>1</v>
      </c>
      <c r="F646" s="151" t="s">
        <v>798</v>
      </c>
      <c r="H646" s="150" t="s">
        <v>1</v>
      </c>
      <c r="I646" s="152"/>
      <c r="L646" s="149"/>
      <c r="M646" s="153"/>
      <c r="T646" s="154"/>
      <c r="AT646" s="150" t="s">
        <v>150</v>
      </c>
      <c r="AU646" s="150" t="s">
        <v>89</v>
      </c>
      <c r="AV646" s="12" t="s">
        <v>87</v>
      </c>
      <c r="AW646" s="12" t="s">
        <v>38</v>
      </c>
      <c r="AX646" s="12" t="s">
        <v>12</v>
      </c>
      <c r="AY646" s="150" t="s">
        <v>140</v>
      </c>
    </row>
    <row r="647" spans="2:51" s="13" customFormat="1" ht="10">
      <c r="B647" s="155"/>
      <c r="D647" s="145" t="s">
        <v>150</v>
      </c>
      <c r="E647" s="156" t="s">
        <v>1</v>
      </c>
      <c r="F647" s="157" t="s">
        <v>799</v>
      </c>
      <c r="H647" s="158">
        <v>27.547999999999998</v>
      </c>
      <c r="I647" s="159"/>
      <c r="L647" s="155"/>
      <c r="M647" s="160"/>
      <c r="T647" s="161"/>
      <c r="AT647" s="156" t="s">
        <v>150</v>
      </c>
      <c r="AU647" s="156" t="s">
        <v>89</v>
      </c>
      <c r="AV647" s="13" t="s">
        <v>89</v>
      </c>
      <c r="AW647" s="13" t="s">
        <v>38</v>
      </c>
      <c r="AX647" s="13" t="s">
        <v>12</v>
      </c>
      <c r="AY647" s="156" t="s">
        <v>140</v>
      </c>
    </row>
    <row r="648" spans="2:51" s="13" customFormat="1" ht="10">
      <c r="B648" s="155"/>
      <c r="D648" s="145" t="s">
        <v>150</v>
      </c>
      <c r="E648" s="156" t="s">
        <v>1</v>
      </c>
      <c r="F648" s="157" t="s">
        <v>567</v>
      </c>
      <c r="H648" s="158">
        <v>-1.5760000000000001</v>
      </c>
      <c r="I648" s="159"/>
      <c r="L648" s="155"/>
      <c r="M648" s="160"/>
      <c r="T648" s="161"/>
      <c r="AT648" s="156" t="s">
        <v>150</v>
      </c>
      <c r="AU648" s="156" t="s">
        <v>89</v>
      </c>
      <c r="AV648" s="13" t="s">
        <v>89</v>
      </c>
      <c r="AW648" s="13" t="s">
        <v>38</v>
      </c>
      <c r="AX648" s="13" t="s">
        <v>12</v>
      </c>
      <c r="AY648" s="156" t="s">
        <v>140</v>
      </c>
    </row>
    <row r="649" spans="2:51" s="15" customFormat="1" ht="10">
      <c r="B649" s="172"/>
      <c r="D649" s="145" t="s">
        <v>150</v>
      </c>
      <c r="E649" s="173" t="s">
        <v>1</v>
      </c>
      <c r="F649" s="174" t="s">
        <v>466</v>
      </c>
      <c r="H649" s="175">
        <v>25.971999999999998</v>
      </c>
      <c r="I649" s="176"/>
      <c r="L649" s="172"/>
      <c r="M649" s="177"/>
      <c r="T649" s="178"/>
      <c r="AT649" s="173" t="s">
        <v>150</v>
      </c>
      <c r="AU649" s="173" t="s">
        <v>89</v>
      </c>
      <c r="AV649" s="15" t="s">
        <v>164</v>
      </c>
      <c r="AW649" s="15" t="s">
        <v>38</v>
      </c>
      <c r="AX649" s="15" t="s">
        <v>12</v>
      </c>
      <c r="AY649" s="173" t="s">
        <v>140</v>
      </c>
    </row>
    <row r="650" spans="2:51" s="12" customFormat="1" ht="10">
      <c r="B650" s="149"/>
      <c r="D650" s="145" t="s">
        <v>150</v>
      </c>
      <c r="E650" s="150" t="s">
        <v>1</v>
      </c>
      <c r="F650" s="151" t="s">
        <v>800</v>
      </c>
      <c r="H650" s="150" t="s">
        <v>1</v>
      </c>
      <c r="I650" s="152"/>
      <c r="L650" s="149"/>
      <c r="M650" s="153"/>
      <c r="T650" s="154"/>
      <c r="AT650" s="150" t="s">
        <v>150</v>
      </c>
      <c r="AU650" s="150" t="s">
        <v>89</v>
      </c>
      <c r="AV650" s="12" t="s">
        <v>87</v>
      </c>
      <c r="AW650" s="12" t="s">
        <v>38</v>
      </c>
      <c r="AX650" s="12" t="s">
        <v>12</v>
      </c>
      <c r="AY650" s="150" t="s">
        <v>140</v>
      </c>
    </row>
    <row r="651" spans="2:51" s="13" customFormat="1" ht="10">
      <c r="B651" s="155"/>
      <c r="D651" s="145" t="s">
        <v>150</v>
      </c>
      <c r="E651" s="156" t="s">
        <v>1</v>
      </c>
      <c r="F651" s="157" t="s">
        <v>801</v>
      </c>
      <c r="H651" s="158">
        <v>16.170000000000002</v>
      </c>
      <c r="I651" s="159"/>
      <c r="L651" s="155"/>
      <c r="M651" s="160"/>
      <c r="T651" s="161"/>
      <c r="AT651" s="156" t="s">
        <v>150</v>
      </c>
      <c r="AU651" s="156" t="s">
        <v>89</v>
      </c>
      <c r="AV651" s="13" t="s">
        <v>89</v>
      </c>
      <c r="AW651" s="13" t="s">
        <v>38</v>
      </c>
      <c r="AX651" s="13" t="s">
        <v>12</v>
      </c>
      <c r="AY651" s="156" t="s">
        <v>140</v>
      </c>
    </row>
    <row r="652" spans="2:51" s="13" customFormat="1" ht="10">
      <c r="B652" s="155"/>
      <c r="D652" s="145" t="s">
        <v>150</v>
      </c>
      <c r="E652" s="156" t="s">
        <v>1</v>
      </c>
      <c r="F652" s="157" t="s">
        <v>802</v>
      </c>
      <c r="H652" s="158">
        <v>-3.4474999999999998</v>
      </c>
      <c r="I652" s="159"/>
      <c r="L652" s="155"/>
      <c r="M652" s="160"/>
      <c r="T652" s="161"/>
      <c r="AT652" s="156" t="s">
        <v>150</v>
      </c>
      <c r="AU652" s="156" t="s">
        <v>89</v>
      </c>
      <c r="AV652" s="13" t="s">
        <v>89</v>
      </c>
      <c r="AW652" s="13" t="s">
        <v>38</v>
      </c>
      <c r="AX652" s="13" t="s">
        <v>12</v>
      </c>
      <c r="AY652" s="156" t="s">
        <v>140</v>
      </c>
    </row>
    <row r="653" spans="2:51" s="15" customFormat="1" ht="10">
      <c r="B653" s="172"/>
      <c r="D653" s="145" t="s">
        <v>150</v>
      </c>
      <c r="E653" s="173" t="s">
        <v>1</v>
      </c>
      <c r="F653" s="174" t="s">
        <v>466</v>
      </c>
      <c r="H653" s="175">
        <v>12.722500000000002</v>
      </c>
      <c r="I653" s="176"/>
      <c r="L653" s="172"/>
      <c r="M653" s="177"/>
      <c r="T653" s="178"/>
      <c r="AT653" s="173" t="s">
        <v>150</v>
      </c>
      <c r="AU653" s="173" t="s">
        <v>89</v>
      </c>
      <c r="AV653" s="15" t="s">
        <v>164</v>
      </c>
      <c r="AW653" s="15" t="s">
        <v>38</v>
      </c>
      <c r="AX653" s="15" t="s">
        <v>12</v>
      </c>
      <c r="AY653" s="173" t="s">
        <v>140</v>
      </c>
    </row>
    <row r="654" spans="2:51" s="12" customFormat="1" ht="10">
      <c r="B654" s="149"/>
      <c r="D654" s="145" t="s">
        <v>150</v>
      </c>
      <c r="E654" s="150" t="s">
        <v>1</v>
      </c>
      <c r="F654" s="151" t="s">
        <v>803</v>
      </c>
      <c r="H654" s="150" t="s">
        <v>1</v>
      </c>
      <c r="I654" s="152"/>
      <c r="L654" s="149"/>
      <c r="M654" s="153"/>
      <c r="T654" s="154"/>
      <c r="AT654" s="150" t="s">
        <v>150</v>
      </c>
      <c r="AU654" s="150" t="s">
        <v>89</v>
      </c>
      <c r="AV654" s="12" t="s">
        <v>87</v>
      </c>
      <c r="AW654" s="12" t="s">
        <v>38</v>
      </c>
      <c r="AX654" s="12" t="s">
        <v>12</v>
      </c>
      <c r="AY654" s="150" t="s">
        <v>140</v>
      </c>
    </row>
    <row r="655" spans="2:51" s="13" customFormat="1" ht="10">
      <c r="B655" s="155"/>
      <c r="D655" s="145" t="s">
        <v>150</v>
      </c>
      <c r="E655" s="156" t="s">
        <v>1</v>
      </c>
      <c r="F655" s="157" t="s">
        <v>804</v>
      </c>
      <c r="H655" s="158">
        <v>47.547500000000007</v>
      </c>
      <c r="I655" s="159"/>
      <c r="L655" s="155"/>
      <c r="M655" s="160"/>
      <c r="T655" s="161"/>
      <c r="AT655" s="156" t="s">
        <v>150</v>
      </c>
      <c r="AU655" s="156" t="s">
        <v>89</v>
      </c>
      <c r="AV655" s="13" t="s">
        <v>89</v>
      </c>
      <c r="AW655" s="13" t="s">
        <v>38</v>
      </c>
      <c r="AX655" s="13" t="s">
        <v>12</v>
      </c>
      <c r="AY655" s="156" t="s">
        <v>140</v>
      </c>
    </row>
    <row r="656" spans="2:51" s="13" customFormat="1" ht="10">
      <c r="B656" s="155"/>
      <c r="D656" s="145" t="s">
        <v>150</v>
      </c>
      <c r="E656" s="156" t="s">
        <v>1</v>
      </c>
      <c r="F656" s="157" t="s">
        <v>475</v>
      </c>
      <c r="H656" s="158">
        <v>-1.7729999999999999</v>
      </c>
      <c r="I656" s="159"/>
      <c r="L656" s="155"/>
      <c r="M656" s="160"/>
      <c r="T656" s="161"/>
      <c r="AT656" s="156" t="s">
        <v>150</v>
      </c>
      <c r="AU656" s="156" t="s">
        <v>89</v>
      </c>
      <c r="AV656" s="13" t="s">
        <v>89</v>
      </c>
      <c r="AW656" s="13" t="s">
        <v>38</v>
      </c>
      <c r="AX656" s="13" t="s">
        <v>12</v>
      </c>
      <c r="AY656" s="156" t="s">
        <v>140</v>
      </c>
    </row>
    <row r="657" spans="2:65" s="13" customFormat="1" ht="10">
      <c r="B657" s="155"/>
      <c r="D657" s="145" t="s">
        <v>150</v>
      </c>
      <c r="E657" s="156" t="s">
        <v>1</v>
      </c>
      <c r="F657" s="157" t="s">
        <v>567</v>
      </c>
      <c r="H657" s="158">
        <v>-1.5760000000000001</v>
      </c>
      <c r="I657" s="159"/>
      <c r="L657" s="155"/>
      <c r="M657" s="160"/>
      <c r="T657" s="161"/>
      <c r="AT657" s="156" t="s">
        <v>150</v>
      </c>
      <c r="AU657" s="156" t="s">
        <v>89</v>
      </c>
      <c r="AV657" s="13" t="s">
        <v>89</v>
      </c>
      <c r="AW657" s="13" t="s">
        <v>38</v>
      </c>
      <c r="AX657" s="13" t="s">
        <v>12</v>
      </c>
      <c r="AY657" s="156" t="s">
        <v>140</v>
      </c>
    </row>
    <row r="658" spans="2:65" s="12" customFormat="1" ht="10">
      <c r="B658" s="149"/>
      <c r="D658" s="145" t="s">
        <v>150</v>
      </c>
      <c r="E658" s="150" t="s">
        <v>1</v>
      </c>
      <c r="F658" s="151" t="s">
        <v>805</v>
      </c>
      <c r="H658" s="150" t="s">
        <v>1</v>
      </c>
      <c r="I658" s="152"/>
      <c r="L658" s="149"/>
      <c r="M658" s="153"/>
      <c r="T658" s="154"/>
      <c r="AT658" s="150" t="s">
        <v>150</v>
      </c>
      <c r="AU658" s="150" t="s">
        <v>89</v>
      </c>
      <c r="AV658" s="12" t="s">
        <v>87</v>
      </c>
      <c r="AW658" s="12" t="s">
        <v>38</v>
      </c>
      <c r="AX658" s="12" t="s">
        <v>12</v>
      </c>
      <c r="AY658" s="150" t="s">
        <v>140</v>
      </c>
    </row>
    <row r="659" spans="2:65" s="13" customFormat="1" ht="10">
      <c r="B659" s="155"/>
      <c r="D659" s="145" t="s">
        <v>150</v>
      </c>
      <c r="E659" s="156" t="s">
        <v>1</v>
      </c>
      <c r="F659" s="157" t="s">
        <v>806</v>
      </c>
      <c r="H659" s="158">
        <v>6.27</v>
      </c>
      <c r="I659" s="159"/>
      <c r="L659" s="155"/>
      <c r="M659" s="160"/>
      <c r="T659" s="161"/>
      <c r="AT659" s="156" t="s">
        <v>150</v>
      </c>
      <c r="AU659" s="156" t="s">
        <v>89</v>
      </c>
      <c r="AV659" s="13" t="s">
        <v>89</v>
      </c>
      <c r="AW659" s="13" t="s">
        <v>38</v>
      </c>
      <c r="AX659" s="13" t="s">
        <v>12</v>
      </c>
      <c r="AY659" s="156" t="s">
        <v>140</v>
      </c>
    </row>
    <row r="660" spans="2:65" s="13" customFormat="1" ht="10">
      <c r="B660" s="155"/>
      <c r="D660" s="145" t="s">
        <v>150</v>
      </c>
      <c r="E660" s="156" t="s">
        <v>1</v>
      </c>
      <c r="F660" s="157" t="s">
        <v>807</v>
      </c>
      <c r="H660" s="158">
        <v>-2.1670000000000003</v>
      </c>
      <c r="I660" s="159"/>
      <c r="L660" s="155"/>
      <c r="M660" s="160"/>
      <c r="T660" s="161"/>
      <c r="AT660" s="156" t="s">
        <v>150</v>
      </c>
      <c r="AU660" s="156" t="s">
        <v>89</v>
      </c>
      <c r="AV660" s="13" t="s">
        <v>89</v>
      </c>
      <c r="AW660" s="13" t="s">
        <v>38</v>
      </c>
      <c r="AX660" s="13" t="s">
        <v>12</v>
      </c>
      <c r="AY660" s="156" t="s">
        <v>140</v>
      </c>
    </row>
    <row r="661" spans="2:65" s="15" customFormat="1" ht="10">
      <c r="B661" s="172"/>
      <c r="D661" s="145" t="s">
        <v>150</v>
      </c>
      <c r="E661" s="173" t="s">
        <v>1</v>
      </c>
      <c r="F661" s="174" t="s">
        <v>466</v>
      </c>
      <c r="H661" s="175">
        <v>48.301500000000004</v>
      </c>
      <c r="I661" s="176"/>
      <c r="L661" s="172"/>
      <c r="M661" s="177"/>
      <c r="T661" s="178"/>
      <c r="AT661" s="173" t="s">
        <v>150</v>
      </c>
      <c r="AU661" s="173" t="s">
        <v>89</v>
      </c>
      <c r="AV661" s="15" t="s">
        <v>164</v>
      </c>
      <c r="AW661" s="15" t="s">
        <v>38</v>
      </c>
      <c r="AX661" s="15" t="s">
        <v>12</v>
      </c>
      <c r="AY661" s="173" t="s">
        <v>140</v>
      </c>
    </row>
    <row r="662" spans="2:65" s="14" customFormat="1" ht="10">
      <c r="B662" s="162"/>
      <c r="D662" s="145" t="s">
        <v>150</v>
      </c>
      <c r="E662" s="163" t="s">
        <v>1</v>
      </c>
      <c r="F662" s="164" t="s">
        <v>157</v>
      </c>
      <c r="H662" s="165">
        <v>149.63300000000001</v>
      </c>
      <c r="I662" s="166"/>
      <c r="L662" s="162"/>
      <c r="M662" s="167"/>
      <c r="T662" s="168"/>
      <c r="AT662" s="163" t="s">
        <v>150</v>
      </c>
      <c r="AU662" s="163" t="s">
        <v>89</v>
      </c>
      <c r="AV662" s="14" t="s">
        <v>148</v>
      </c>
      <c r="AW662" s="14" t="s">
        <v>38</v>
      </c>
      <c r="AX662" s="14" t="s">
        <v>87</v>
      </c>
      <c r="AY662" s="163" t="s">
        <v>140</v>
      </c>
    </row>
    <row r="663" spans="2:65" s="1" customFormat="1" ht="33" customHeight="1">
      <c r="B663" s="32"/>
      <c r="C663" s="132" t="s">
        <v>808</v>
      </c>
      <c r="D663" s="132" t="s">
        <v>143</v>
      </c>
      <c r="E663" s="133" t="s">
        <v>809</v>
      </c>
      <c r="F663" s="134" t="s">
        <v>810</v>
      </c>
      <c r="G663" s="135" t="s">
        <v>255</v>
      </c>
      <c r="H663" s="136">
        <v>39.450000000000003</v>
      </c>
      <c r="I663" s="137"/>
      <c r="J663" s="138">
        <f>ROUND(I663*H663,2)</f>
        <v>0</v>
      </c>
      <c r="K663" s="134" t="s">
        <v>147</v>
      </c>
      <c r="L663" s="32"/>
      <c r="M663" s="139" t="s">
        <v>1</v>
      </c>
      <c r="N663" s="140" t="s">
        <v>45</v>
      </c>
      <c r="P663" s="141">
        <f>O663*H663</f>
        <v>0</v>
      </c>
      <c r="Q663" s="141">
        <v>0</v>
      </c>
      <c r="R663" s="141">
        <f>Q663*H663</f>
        <v>0</v>
      </c>
      <c r="S663" s="141">
        <v>0</v>
      </c>
      <c r="T663" s="142">
        <f>S663*H663</f>
        <v>0</v>
      </c>
      <c r="AR663" s="143" t="s">
        <v>194</v>
      </c>
      <c r="AT663" s="143" t="s">
        <v>143</v>
      </c>
      <c r="AU663" s="143" t="s">
        <v>89</v>
      </c>
      <c r="AY663" s="17" t="s">
        <v>140</v>
      </c>
      <c r="BE663" s="144">
        <f>IF(N663="základní",J663,0)</f>
        <v>0</v>
      </c>
      <c r="BF663" s="144">
        <f>IF(N663="snížená",J663,0)</f>
        <v>0</v>
      </c>
      <c r="BG663" s="144">
        <f>IF(N663="zákl. přenesená",J663,0)</f>
        <v>0</v>
      </c>
      <c r="BH663" s="144">
        <f>IF(N663="sníž. přenesená",J663,0)</f>
        <v>0</v>
      </c>
      <c r="BI663" s="144">
        <f>IF(N663="nulová",J663,0)</f>
        <v>0</v>
      </c>
      <c r="BJ663" s="17" t="s">
        <v>87</v>
      </c>
      <c r="BK663" s="144">
        <f>ROUND(I663*H663,2)</f>
        <v>0</v>
      </c>
      <c r="BL663" s="17" t="s">
        <v>194</v>
      </c>
      <c r="BM663" s="143" t="s">
        <v>811</v>
      </c>
    </row>
    <row r="664" spans="2:65" s="1" customFormat="1" ht="18">
      <c r="B664" s="32"/>
      <c r="D664" s="145" t="s">
        <v>149</v>
      </c>
      <c r="F664" s="146" t="s">
        <v>810</v>
      </c>
      <c r="I664" s="147"/>
      <c r="L664" s="32"/>
      <c r="M664" s="148"/>
      <c r="T664" s="56"/>
      <c r="AT664" s="17" t="s">
        <v>149</v>
      </c>
      <c r="AU664" s="17" t="s">
        <v>89</v>
      </c>
    </row>
    <row r="665" spans="2:65" s="12" customFormat="1" ht="10">
      <c r="B665" s="149"/>
      <c r="D665" s="145" t="s">
        <v>150</v>
      </c>
      <c r="E665" s="150" t="s">
        <v>1</v>
      </c>
      <c r="F665" s="151" t="s">
        <v>790</v>
      </c>
      <c r="H665" s="150" t="s">
        <v>1</v>
      </c>
      <c r="I665" s="152"/>
      <c r="L665" s="149"/>
      <c r="M665" s="153"/>
      <c r="T665" s="154"/>
      <c r="AT665" s="150" t="s">
        <v>150</v>
      </c>
      <c r="AU665" s="150" t="s">
        <v>89</v>
      </c>
      <c r="AV665" s="12" t="s">
        <v>87</v>
      </c>
      <c r="AW665" s="12" t="s">
        <v>38</v>
      </c>
      <c r="AX665" s="12" t="s">
        <v>12</v>
      </c>
      <c r="AY665" s="150" t="s">
        <v>140</v>
      </c>
    </row>
    <row r="666" spans="2:65" s="12" customFormat="1" ht="10">
      <c r="B666" s="149"/>
      <c r="D666" s="145" t="s">
        <v>150</v>
      </c>
      <c r="E666" s="150" t="s">
        <v>1</v>
      </c>
      <c r="F666" s="151" t="s">
        <v>791</v>
      </c>
      <c r="H666" s="150" t="s">
        <v>1</v>
      </c>
      <c r="I666" s="152"/>
      <c r="L666" s="149"/>
      <c r="M666" s="153"/>
      <c r="T666" s="154"/>
      <c r="AT666" s="150" t="s">
        <v>150</v>
      </c>
      <c r="AU666" s="150" t="s">
        <v>89</v>
      </c>
      <c r="AV666" s="12" t="s">
        <v>87</v>
      </c>
      <c r="AW666" s="12" t="s">
        <v>38</v>
      </c>
      <c r="AX666" s="12" t="s">
        <v>12</v>
      </c>
      <c r="AY666" s="150" t="s">
        <v>140</v>
      </c>
    </row>
    <row r="667" spans="2:65" s="13" customFormat="1" ht="10">
      <c r="B667" s="155"/>
      <c r="D667" s="145" t="s">
        <v>150</v>
      </c>
      <c r="E667" s="156" t="s">
        <v>1</v>
      </c>
      <c r="F667" s="157" t="s">
        <v>812</v>
      </c>
      <c r="H667" s="158">
        <v>11.100000000000001</v>
      </c>
      <c r="I667" s="159"/>
      <c r="L667" s="155"/>
      <c r="M667" s="160"/>
      <c r="T667" s="161"/>
      <c r="AT667" s="156" t="s">
        <v>150</v>
      </c>
      <c r="AU667" s="156" t="s">
        <v>89</v>
      </c>
      <c r="AV667" s="13" t="s">
        <v>89</v>
      </c>
      <c r="AW667" s="13" t="s">
        <v>38</v>
      </c>
      <c r="AX667" s="13" t="s">
        <v>12</v>
      </c>
      <c r="AY667" s="156" t="s">
        <v>140</v>
      </c>
    </row>
    <row r="668" spans="2:65" s="15" customFormat="1" ht="10">
      <c r="B668" s="172"/>
      <c r="D668" s="145" t="s">
        <v>150</v>
      </c>
      <c r="E668" s="173" t="s">
        <v>1</v>
      </c>
      <c r="F668" s="174" t="s">
        <v>466</v>
      </c>
      <c r="H668" s="175">
        <v>11.100000000000001</v>
      </c>
      <c r="I668" s="176"/>
      <c r="L668" s="172"/>
      <c r="M668" s="177"/>
      <c r="T668" s="178"/>
      <c r="AT668" s="173" t="s">
        <v>150</v>
      </c>
      <c r="AU668" s="173" t="s">
        <v>89</v>
      </c>
      <c r="AV668" s="15" t="s">
        <v>164</v>
      </c>
      <c r="AW668" s="15" t="s">
        <v>38</v>
      </c>
      <c r="AX668" s="15" t="s">
        <v>12</v>
      </c>
      <c r="AY668" s="173" t="s">
        <v>140</v>
      </c>
    </row>
    <row r="669" spans="2:65" s="12" customFormat="1" ht="10">
      <c r="B669" s="149"/>
      <c r="D669" s="145" t="s">
        <v>150</v>
      </c>
      <c r="E669" s="150" t="s">
        <v>1</v>
      </c>
      <c r="F669" s="151" t="s">
        <v>793</v>
      </c>
      <c r="H669" s="150" t="s">
        <v>1</v>
      </c>
      <c r="I669" s="152"/>
      <c r="L669" s="149"/>
      <c r="M669" s="153"/>
      <c r="T669" s="154"/>
      <c r="AT669" s="150" t="s">
        <v>150</v>
      </c>
      <c r="AU669" s="150" t="s">
        <v>89</v>
      </c>
      <c r="AV669" s="12" t="s">
        <v>87</v>
      </c>
      <c r="AW669" s="12" t="s">
        <v>38</v>
      </c>
      <c r="AX669" s="12" t="s">
        <v>12</v>
      </c>
      <c r="AY669" s="150" t="s">
        <v>140</v>
      </c>
    </row>
    <row r="670" spans="2:65" s="13" customFormat="1" ht="10">
      <c r="B670" s="155"/>
      <c r="D670" s="145" t="s">
        <v>150</v>
      </c>
      <c r="E670" s="156" t="s">
        <v>1</v>
      </c>
      <c r="F670" s="157" t="s">
        <v>813</v>
      </c>
      <c r="H670" s="158">
        <v>2.4</v>
      </c>
      <c r="I670" s="159"/>
      <c r="L670" s="155"/>
      <c r="M670" s="160"/>
      <c r="T670" s="161"/>
      <c r="AT670" s="156" t="s">
        <v>150</v>
      </c>
      <c r="AU670" s="156" t="s">
        <v>89</v>
      </c>
      <c r="AV670" s="13" t="s">
        <v>89</v>
      </c>
      <c r="AW670" s="13" t="s">
        <v>38</v>
      </c>
      <c r="AX670" s="13" t="s">
        <v>12</v>
      </c>
      <c r="AY670" s="156" t="s">
        <v>140</v>
      </c>
    </row>
    <row r="671" spans="2:65" s="13" customFormat="1" ht="10">
      <c r="B671" s="155"/>
      <c r="D671" s="145" t="s">
        <v>150</v>
      </c>
      <c r="E671" s="156" t="s">
        <v>1</v>
      </c>
      <c r="F671" s="157" t="s">
        <v>814</v>
      </c>
      <c r="H671" s="158">
        <v>1.5</v>
      </c>
      <c r="I671" s="159"/>
      <c r="L671" s="155"/>
      <c r="M671" s="160"/>
      <c r="T671" s="161"/>
      <c r="AT671" s="156" t="s">
        <v>150</v>
      </c>
      <c r="AU671" s="156" t="s">
        <v>89</v>
      </c>
      <c r="AV671" s="13" t="s">
        <v>89</v>
      </c>
      <c r="AW671" s="13" t="s">
        <v>38</v>
      </c>
      <c r="AX671" s="13" t="s">
        <v>12</v>
      </c>
      <c r="AY671" s="156" t="s">
        <v>140</v>
      </c>
    </row>
    <row r="672" spans="2:65" s="15" customFormat="1" ht="10">
      <c r="B672" s="172"/>
      <c r="D672" s="145" t="s">
        <v>150</v>
      </c>
      <c r="E672" s="173" t="s">
        <v>1</v>
      </c>
      <c r="F672" s="174" t="s">
        <v>466</v>
      </c>
      <c r="H672" s="175">
        <v>3.9</v>
      </c>
      <c r="I672" s="176"/>
      <c r="L672" s="172"/>
      <c r="M672" s="177"/>
      <c r="T672" s="178"/>
      <c r="AT672" s="173" t="s">
        <v>150</v>
      </c>
      <c r="AU672" s="173" t="s">
        <v>89</v>
      </c>
      <c r="AV672" s="15" t="s">
        <v>164</v>
      </c>
      <c r="AW672" s="15" t="s">
        <v>38</v>
      </c>
      <c r="AX672" s="15" t="s">
        <v>12</v>
      </c>
      <c r="AY672" s="173" t="s">
        <v>140</v>
      </c>
    </row>
    <row r="673" spans="2:65" s="12" customFormat="1" ht="10">
      <c r="B673" s="149"/>
      <c r="D673" s="145" t="s">
        <v>150</v>
      </c>
      <c r="E673" s="150" t="s">
        <v>1</v>
      </c>
      <c r="F673" s="151" t="s">
        <v>796</v>
      </c>
      <c r="H673" s="150" t="s">
        <v>1</v>
      </c>
      <c r="I673" s="152"/>
      <c r="L673" s="149"/>
      <c r="M673" s="153"/>
      <c r="T673" s="154"/>
      <c r="AT673" s="150" t="s">
        <v>150</v>
      </c>
      <c r="AU673" s="150" t="s">
        <v>89</v>
      </c>
      <c r="AV673" s="12" t="s">
        <v>87</v>
      </c>
      <c r="AW673" s="12" t="s">
        <v>38</v>
      </c>
      <c r="AX673" s="12" t="s">
        <v>12</v>
      </c>
      <c r="AY673" s="150" t="s">
        <v>140</v>
      </c>
    </row>
    <row r="674" spans="2:65" s="13" customFormat="1" ht="10">
      <c r="B674" s="155"/>
      <c r="D674" s="145" t="s">
        <v>150</v>
      </c>
      <c r="E674" s="156" t="s">
        <v>1</v>
      </c>
      <c r="F674" s="157" t="s">
        <v>815</v>
      </c>
      <c r="H674" s="158">
        <v>4.5999999999999996</v>
      </c>
      <c r="I674" s="159"/>
      <c r="L674" s="155"/>
      <c r="M674" s="160"/>
      <c r="T674" s="161"/>
      <c r="AT674" s="156" t="s">
        <v>150</v>
      </c>
      <c r="AU674" s="156" t="s">
        <v>89</v>
      </c>
      <c r="AV674" s="13" t="s">
        <v>89</v>
      </c>
      <c r="AW674" s="13" t="s">
        <v>38</v>
      </c>
      <c r="AX674" s="13" t="s">
        <v>12</v>
      </c>
      <c r="AY674" s="156" t="s">
        <v>140</v>
      </c>
    </row>
    <row r="675" spans="2:65" s="15" customFormat="1" ht="10">
      <c r="B675" s="172"/>
      <c r="D675" s="145" t="s">
        <v>150</v>
      </c>
      <c r="E675" s="173" t="s">
        <v>1</v>
      </c>
      <c r="F675" s="174" t="s">
        <v>466</v>
      </c>
      <c r="H675" s="175">
        <v>4.5999999999999996</v>
      </c>
      <c r="I675" s="176"/>
      <c r="L675" s="172"/>
      <c r="M675" s="177"/>
      <c r="T675" s="178"/>
      <c r="AT675" s="173" t="s">
        <v>150</v>
      </c>
      <c r="AU675" s="173" t="s">
        <v>89</v>
      </c>
      <c r="AV675" s="15" t="s">
        <v>164</v>
      </c>
      <c r="AW675" s="15" t="s">
        <v>38</v>
      </c>
      <c r="AX675" s="15" t="s">
        <v>12</v>
      </c>
      <c r="AY675" s="173" t="s">
        <v>140</v>
      </c>
    </row>
    <row r="676" spans="2:65" s="12" customFormat="1" ht="10">
      <c r="B676" s="149"/>
      <c r="D676" s="145" t="s">
        <v>150</v>
      </c>
      <c r="E676" s="150" t="s">
        <v>1</v>
      </c>
      <c r="F676" s="151" t="s">
        <v>798</v>
      </c>
      <c r="H676" s="150" t="s">
        <v>1</v>
      </c>
      <c r="I676" s="152"/>
      <c r="L676" s="149"/>
      <c r="M676" s="153"/>
      <c r="T676" s="154"/>
      <c r="AT676" s="150" t="s">
        <v>150</v>
      </c>
      <c r="AU676" s="150" t="s">
        <v>89</v>
      </c>
      <c r="AV676" s="12" t="s">
        <v>87</v>
      </c>
      <c r="AW676" s="12" t="s">
        <v>38</v>
      </c>
      <c r="AX676" s="12" t="s">
        <v>12</v>
      </c>
      <c r="AY676" s="150" t="s">
        <v>140</v>
      </c>
    </row>
    <row r="677" spans="2:65" s="13" customFormat="1" ht="10">
      <c r="B677" s="155"/>
      <c r="D677" s="145" t="s">
        <v>150</v>
      </c>
      <c r="E677" s="156" t="s">
        <v>1</v>
      </c>
      <c r="F677" s="157" t="s">
        <v>816</v>
      </c>
      <c r="H677" s="158">
        <v>7.1</v>
      </c>
      <c r="I677" s="159"/>
      <c r="L677" s="155"/>
      <c r="M677" s="160"/>
      <c r="T677" s="161"/>
      <c r="AT677" s="156" t="s">
        <v>150</v>
      </c>
      <c r="AU677" s="156" t="s">
        <v>89</v>
      </c>
      <c r="AV677" s="13" t="s">
        <v>89</v>
      </c>
      <c r="AW677" s="13" t="s">
        <v>38</v>
      </c>
      <c r="AX677" s="13" t="s">
        <v>12</v>
      </c>
      <c r="AY677" s="156" t="s">
        <v>140</v>
      </c>
    </row>
    <row r="678" spans="2:65" s="15" customFormat="1" ht="10">
      <c r="B678" s="172"/>
      <c r="D678" s="145" t="s">
        <v>150</v>
      </c>
      <c r="E678" s="173" t="s">
        <v>1</v>
      </c>
      <c r="F678" s="174" t="s">
        <v>466</v>
      </c>
      <c r="H678" s="175">
        <v>7.1</v>
      </c>
      <c r="I678" s="176"/>
      <c r="L678" s="172"/>
      <c r="M678" s="177"/>
      <c r="T678" s="178"/>
      <c r="AT678" s="173" t="s">
        <v>150</v>
      </c>
      <c r="AU678" s="173" t="s">
        <v>89</v>
      </c>
      <c r="AV678" s="15" t="s">
        <v>164</v>
      </c>
      <c r="AW678" s="15" t="s">
        <v>38</v>
      </c>
      <c r="AX678" s="15" t="s">
        <v>12</v>
      </c>
      <c r="AY678" s="173" t="s">
        <v>140</v>
      </c>
    </row>
    <row r="679" spans="2:65" s="12" customFormat="1" ht="10">
      <c r="B679" s="149"/>
      <c r="D679" s="145" t="s">
        <v>150</v>
      </c>
      <c r="E679" s="150" t="s">
        <v>1</v>
      </c>
      <c r="F679" s="151" t="s">
        <v>800</v>
      </c>
      <c r="H679" s="150" t="s">
        <v>1</v>
      </c>
      <c r="I679" s="152"/>
      <c r="L679" s="149"/>
      <c r="M679" s="153"/>
      <c r="T679" s="154"/>
      <c r="AT679" s="150" t="s">
        <v>150</v>
      </c>
      <c r="AU679" s="150" t="s">
        <v>89</v>
      </c>
      <c r="AV679" s="12" t="s">
        <v>87</v>
      </c>
      <c r="AW679" s="12" t="s">
        <v>38</v>
      </c>
      <c r="AX679" s="12" t="s">
        <v>12</v>
      </c>
      <c r="AY679" s="150" t="s">
        <v>140</v>
      </c>
    </row>
    <row r="680" spans="2:65" s="13" customFormat="1" ht="10">
      <c r="B680" s="155"/>
      <c r="D680" s="145" t="s">
        <v>150</v>
      </c>
      <c r="E680" s="156" t="s">
        <v>1</v>
      </c>
      <c r="F680" s="157" t="s">
        <v>817</v>
      </c>
      <c r="H680" s="158">
        <v>4.2</v>
      </c>
      <c r="I680" s="159"/>
      <c r="L680" s="155"/>
      <c r="M680" s="160"/>
      <c r="T680" s="161"/>
      <c r="AT680" s="156" t="s">
        <v>150</v>
      </c>
      <c r="AU680" s="156" t="s">
        <v>89</v>
      </c>
      <c r="AV680" s="13" t="s">
        <v>89</v>
      </c>
      <c r="AW680" s="13" t="s">
        <v>38</v>
      </c>
      <c r="AX680" s="13" t="s">
        <v>12</v>
      </c>
      <c r="AY680" s="156" t="s">
        <v>140</v>
      </c>
    </row>
    <row r="681" spans="2:65" s="15" customFormat="1" ht="10">
      <c r="B681" s="172"/>
      <c r="D681" s="145" t="s">
        <v>150</v>
      </c>
      <c r="E681" s="173" t="s">
        <v>1</v>
      </c>
      <c r="F681" s="174" t="s">
        <v>466</v>
      </c>
      <c r="H681" s="175">
        <v>4.2</v>
      </c>
      <c r="I681" s="176"/>
      <c r="L681" s="172"/>
      <c r="M681" s="177"/>
      <c r="T681" s="178"/>
      <c r="AT681" s="173" t="s">
        <v>150</v>
      </c>
      <c r="AU681" s="173" t="s">
        <v>89</v>
      </c>
      <c r="AV681" s="15" t="s">
        <v>164</v>
      </c>
      <c r="AW681" s="15" t="s">
        <v>38</v>
      </c>
      <c r="AX681" s="15" t="s">
        <v>12</v>
      </c>
      <c r="AY681" s="173" t="s">
        <v>140</v>
      </c>
    </row>
    <row r="682" spans="2:65" s="12" customFormat="1" ht="10">
      <c r="B682" s="149"/>
      <c r="D682" s="145" t="s">
        <v>150</v>
      </c>
      <c r="E682" s="150" t="s">
        <v>1</v>
      </c>
      <c r="F682" s="151" t="s">
        <v>803</v>
      </c>
      <c r="H682" s="150" t="s">
        <v>1</v>
      </c>
      <c r="I682" s="152"/>
      <c r="L682" s="149"/>
      <c r="M682" s="153"/>
      <c r="T682" s="154"/>
      <c r="AT682" s="150" t="s">
        <v>150</v>
      </c>
      <c r="AU682" s="150" t="s">
        <v>89</v>
      </c>
      <c r="AV682" s="12" t="s">
        <v>87</v>
      </c>
      <c r="AW682" s="12" t="s">
        <v>38</v>
      </c>
      <c r="AX682" s="12" t="s">
        <v>12</v>
      </c>
      <c r="AY682" s="150" t="s">
        <v>140</v>
      </c>
    </row>
    <row r="683" spans="2:65" s="13" customFormat="1" ht="10">
      <c r="B683" s="155"/>
      <c r="D683" s="145" t="s">
        <v>150</v>
      </c>
      <c r="E683" s="156" t="s">
        <v>1</v>
      </c>
      <c r="F683" s="157" t="s">
        <v>818</v>
      </c>
      <c r="H683" s="158">
        <v>6.65</v>
      </c>
      <c r="I683" s="159"/>
      <c r="L683" s="155"/>
      <c r="M683" s="160"/>
      <c r="T683" s="161"/>
      <c r="AT683" s="156" t="s">
        <v>150</v>
      </c>
      <c r="AU683" s="156" t="s">
        <v>89</v>
      </c>
      <c r="AV683" s="13" t="s">
        <v>89</v>
      </c>
      <c r="AW683" s="13" t="s">
        <v>38</v>
      </c>
      <c r="AX683" s="13" t="s">
        <v>12</v>
      </c>
      <c r="AY683" s="156" t="s">
        <v>140</v>
      </c>
    </row>
    <row r="684" spans="2:65" s="12" customFormat="1" ht="10">
      <c r="B684" s="149"/>
      <c r="D684" s="145" t="s">
        <v>150</v>
      </c>
      <c r="E684" s="150" t="s">
        <v>1</v>
      </c>
      <c r="F684" s="151" t="s">
        <v>805</v>
      </c>
      <c r="H684" s="150" t="s">
        <v>1</v>
      </c>
      <c r="I684" s="152"/>
      <c r="L684" s="149"/>
      <c r="M684" s="153"/>
      <c r="T684" s="154"/>
      <c r="AT684" s="150" t="s">
        <v>150</v>
      </c>
      <c r="AU684" s="150" t="s">
        <v>89</v>
      </c>
      <c r="AV684" s="12" t="s">
        <v>87</v>
      </c>
      <c r="AW684" s="12" t="s">
        <v>38</v>
      </c>
      <c r="AX684" s="12" t="s">
        <v>12</v>
      </c>
      <c r="AY684" s="150" t="s">
        <v>140</v>
      </c>
    </row>
    <row r="685" spans="2:65" s="13" customFormat="1" ht="10">
      <c r="B685" s="155"/>
      <c r="D685" s="145" t="s">
        <v>150</v>
      </c>
      <c r="E685" s="156" t="s">
        <v>1</v>
      </c>
      <c r="F685" s="157" t="s">
        <v>819</v>
      </c>
      <c r="H685" s="158">
        <v>1.9</v>
      </c>
      <c r="I685" s="159"/>
      <c r="L685" s="155"/>
      <c r="M685" s="160"/>
      <c r="T685" s="161"/>
      <c r="AT685" s="156" t="s">
        <v>150</v>
      </c>
      <c r="AU685" s="156" t="s">
        <v>89</v>
      </c>
      <c r="AV685" s="13" t="s">
        <v>89</v>
      </c>
      <c r="AW685" s="13" t="s">
        <v>38</v>
      </c>
      <c r="AX685" s="13" t="s">
        <v>12</v>
      </c>
      <c r="AY685" s="156" t="s">
        <v>140</v>
      </c>
    </row>
    <row r="686" spans="2:65" s="15" customFormat="1" ht="10">
      <c r="B686" s="172"/>
      <c r="D686" s="145" t="s">
        <v>150</v>
      </c>
      <c r="E686" s="173" t="s">
        <v>1</v>
      </c>
      <c r="F686" s="174" t="s">
        <v>466</v>
      </c>
      <c r="H686" s="175">
        <v>8.5500000000000007</v>
      </c>
      <c r="I686" s="176"/>
      <c r="L686" s="172"/>
      <c r="M686" s="177"/>
      <c r="T686" s="178"/>
      <c r="AT686" s="173" t="s">
        <v>150</v>
      </c>
      <c r="AU686" s="173" t="s">
        <v>89</v>
      </c>
      <c r="AV686" s="15" t="s">
        <v>164</v>
      </c>
      <c r="AW686" s="15" t="s">
        <v>38</v>
      </c>
      <c r="AX686" s="15" t="s">
        <v>12</v>
      </c>
      <c r="AY686" s="173" t="s">
        <v>140</v>
      </c>
    </row>
    <row r="687" spans="2:65" s="14" customFormat="1" ht="10">
      <c r="B687" s="162"/>
      <c r="D687" s="145" t="s">
        <v>150</v>
      </c>
      <c r="E687" s="163" t="s">
        <v>1</v>
      </c>
      <c r="F687" s="164" t="s">
        <v>157</v>
      </c>
      <c r="H687" s="165">
        <v>39.450000000000003</v>
      </c>
      <c r="I687" s="166"/>
      <c r="L687" s="162"/>
      <c r="M687" s="167"/>
      <c r="T687" s="168"/>
      <c r="AT687" s="163" t="s">
        <v>150</v>
      </c>
      <c r="AU687" s="163" t="s">
        <v>89</v>
      </c>
      <c r="AV687" s="14" t="s">
        <v>148</v>
      </c>
      <c r="AW687" s="14" t="s">
        <v>38</v>
      </c>
      <c r="AX687" s="14" t="s">
        <v>87</v>
      </c>
      <c r="AY687" s="163" t="s">
        <v>140</v>
      </c>
    </row>
    <row r="688" spans="2:65" s="1" customFormat="1" ht="44.25" customHeight="1">
      <c r="B688" s="32"/>
      <c r="C688" s="132" t="s">
        <v>369</v>
      </c>
      <c r="D688" s="132" t="s">
        <v>143</v>
      </c>
      <c r="E688" s="133" t="s">
        <v>820</v>
      </c>
      <c r="F688" s="134" t="s">
        <v>821</v>
      </c>
      <c r="G688" s="135" t="s">
        <v>255</v>
      </c>
      <c r="H688" s="136">
        <v>39.450000000000003</v>
      </c>
      <c r="I688" s="137"/>
      <c r="J688" s="138">
        <f>ROUND(I688*H688,2)</f>
        <v>0</v>
      </c>
      <c r="K688" s="134" t="s">
        <v>147</v>
      </c>
      <c r="L688" s="32"/>
      <c r="M688" s="139" t="s">
        <v>1</v>
      </c>
      <c r="N688" s="140" t="s">
        <v>45</v>
      </c>
      <c r="P688" s="141">
        <f>O688*H688</f>
        <v>0</v>
      </c>
      <c r="Q688" s="141">
        <v>0</v>
      </c>
      <c r="R688" s="141">
        <f>Q688*H688</f>
        <v>0</v>
      </c>
      <c r="S688" s="141">
        <v>0</v>
      </c>
      <c r="T688" s="142">
        <f>S688*H688</f>
        <v>0</v>
      </c>
      <c r="AR688" s="143" t="s">
        <v>194</v>
      </c>
      <c r="AT688" s="143" t="s">
        <v>143</v>
      </c>
      <c r="AU688" s="143" t="s">
        <v>89</v>
      </c>
      <c r="AY688" s="17" t="s">
        <v>140</v>
      </c>
      <c r="BE688" s="144">
        <f>IF(N688="základní",J688,0)</f>
        <v>0</v>
      </c>
      <c r="BF688" s="144">
        <f>IF(N688="snížená",J688,0)</f>
        <v>0</v>
      </c>
      <c r="BG688" s="144">
        <f>IF(N688="zákl. přenesená",J688,0)</f>
        <v>0</v>
      </c>
      <c r="BH688" s="144">
        <f>IF(N688="sníž. přenesená",J688,0)</f>
        <v>0</v>
      </c>
      <c r="BI688" s="144">
        <f>IF(N688="nulová",J688,0)</f>
        <v>0</v>
      </c>
      <c r="BJ688" s="17" t="s">
        <v>87</v>
      </c>
      <c r="BK688" s="144">
        <f>ROUND(I688*H688,2)</f>
        <v>0</v>
      </c>
      <c r="BL688" s="17" t="s">
        <v>194</v>
      </c>
      <c r="BM688" s="143" t="s">
        <v>822</v>
      </c>
    </row>
    <row r="689" spans="2:51" s="1" customFormat="1" ht="18">
      <c r="B689" s="32"/>
      <c r="D689" s="145" t="s">
        <v>149</v>
      </c>
      <c r="F689" s="146" t="s">
        <v>821</v>
      </c>
      <c r="I689" s="147"/>
      <c r="L689" s="32"/>
      <c r="M689" s="148"/>
      <c r="T689" s="56"/>
      <c r="AT689" s="17" t="s">
        <v>149</v>
      </c>
      <c r="AU689" s="17" t="s">
        <v>89</v>
      </c>
    </row>
    <row r="690" spans="2:51" s="12" customFormat="1" ht="10">
      <c r="B690" s="149"/>
      <c r="D690" s="145" t="s">
        <v>150</v>
      </c>
      <c r="E690" s="150" t="s">
        <v>1</v>
      </c>
      <c r="F690" s="151" t="s">
        <v>790</v>
      </c>
      <c r="H690" s="150" t="s">
        <v>1</v>
      </c>
      <c r="I690" s="152"/>
      <c r="L690" s="149"/>
      <c r="M690" s="153"/>
      <c r="T690" s="154"/>
      <c r="AT690" s="150" t="s">
        <v>150</v>
      </c>
      <c r="AU690" s="150" t="s">
        <v>89</v>
      </c>
      <c r="AV690" s="12" t="s">
        <v>87</v>
      </c>
      <c r="AW690" s="12" t="s">
        <v>38</v>
      </c>
      <c r="AX690" s="12" t="s">
        <v>12</v>
      </c>
      <c r="AY690" s="150" t="s">
        <v>140</v>
      </c>
    </row>
    <row r="691" spans="2:51" s="12" customFormat="1" ht="10">
      <c r="B691" s="149"/>
      <c r="D691" s="145" t="s">
        <v>150</v>
      </c>
      <c r="E691" s="150" t="s">
        <v>1</v>
      </c>
      <c r="F691" s="151" t="s">
        <v>791</v>
      </c>
      <c r="H691" s="150" t="s">
        <v>1</v>
      </c>
      <c r="I691" s="152"/>
      <c r="L691" s="149"/>
      <c r="M691" s="153"/>
      <c r="T691" s="154"/>
      <c r="AT691" s="150" t="s">
        <v>150</v>
      </c>
      <c r="AU691" s="150" t="s">
        <v>89</v>
      </c>
      <c r="AV691" s="12" t="s">
        <v>87</v>
      </c>
      <c r="AW691" s="12" t="s">
        <v>38</v>
      </c>
      <c r="AX691" s="12" t="s">
        <v>12</v>
      </c>
      <c r="AY691" s="150" t="s">
        <v>140</v>
      </c>
    </row>
    <row r="692" spans="2:51" s="13" customFormat="1" ht="10">
      <c r="B692" s="155"/>
      <c r="D692" s="145" t="s">
        <v>150</v>
      </c>
      <c r="E692" s="156" t="s">
        <v>1</v>
      </c>
      <c r="F692" s="157" t="s">
        <v>812</v>
      </c>
      <c r="H692" s="158">
        <v>11.100000000000001</v>
      </c>
      <c r="I692" s="159"/>
      <c r="L692" s="155"/>
      <c r="M692" s="160"/>
      <c r="T692" s="161"/>
      <c r="AT692" s="156" t="s">
        <v>150</v>
      </c>
      <c r="AU692" s="156" t="s">
        <v>89</v>
      </c>
      <c r="AV692" s="13" t="s">
        <v>89</v>
      </c>
      <c r="AW692" s="13" t="s">
        <v>38</v>
      </c>
      <c r="AX692" s="13" t="s">
        <v>12</v>
      </c>
      <c r="AY692" s="156" t="s">
        <v>140</v>
      </c>
    </row>
    <row r="693" spans="2:51" s="15" customFormat="1" ht="10">
      <c r="B693" s="172"/>
      <c r="D693" s="145" t="s">
        <v>150</v>
      </c>
      <c r="E693" s="173" t="s">
        <v>1</v>
      </c>
      <c r="F693" s="174" t="s">
        <v>466</v>
      </c>
      <c r="H693" s="175">
        <v>11.100000000000001</v>
      </c>
      <c r="I693" s="176"/>
      <c r="L693" s="172"/>
      <c r="M693" s="177"/>
      <c r="T693" s="178"/>
      <c r="AT693" s="173" t="s">
        <v>150</v>
      </c>
      <c r="AU693" s="173" t="s">
        <v>89</v>
      </c>
      <c r="AV693" s="15" t="s">
        <v>164</v>
      </c>
      <c r="AW693" s="15" t="s">
        <v>38</v>
      </c>
      <c r="AX693" s="15" t="s">
        <v>12</v>
      </c>
      <c r="AY693" s="173" t="s">
        <v>140</v>
      </c>
    </row>
    <row r="694" spans="2:51" s="12" customFormat="1" ht="10">
      <c r="B694" s="149"/>
      <c r="D694" s="145" t="s">
        <v>150</v>
      </c>
      <c r="E694" s="150" t="s">
        <v>1</v>
      </c>
      <c r="F694" s="151" t="s">
        <v>793</v>
      </c>
      <c r="H694" s="150" t="s">
        <v>1</v>
      </c>
      <c r="I694" s="152"/>
      <c r="L694" s="149"/>
      <c r="M694" s="153"/>
      <c r="T694" s="154"/>
      <c r="AT694" s="150" t="s">
        <v>150</v>
      </c>
      <c r="AU694" s="150" t="s">
        <v>89</v>
      </c>
      <c r="AV694" s="12" t="s">
        <v>87</v>
      </c>
      <c r="AW694" s="12" t="s">
        <v>38</v>
      </c>
      <c r="AX694" s="12" t="s">
        <v>12</v>
      </c>
      <c r="AY694" s="150" t="s">
        <v>140</v>
      </c>
    </row>
    <row r="695" spans="2:51" s="13" customFormat="1" ht="10">
      <c r="B695" s="155"/>
      <c r="D695" s="145" t="s">
        <v>150</v>
      </c>
      <c r="E695" s="156" t="s">
        <v>1</v>
      </c>
      <c r="F695" s="157" t="s">
        <v>813</v>
      </c>
      <c r="H695" s="158">
        <v>2.4</v>
      </c>
      <c r="I695" s="159"/>
      <c r="L695" s="155"/>
      <c r="M695" s="160"/>
      <c r="T695" s="161"/>
      <c r="AT695" s="156" t="s">
        <v>150</v>
      </c>
      <c r="AU695" s="156" t="s">
        <v>89</v>
      </c>
      <c r="AV695" s="13" t="s">
        <v>89</v>
      </c>
      <c r="AW695" s="13" t="s">
        <v>38</v>
      </c>
      <c r="AX695" s="13" t="s">
        <v>12</v>
      </c>
      <c r="AY695" s="156" t="s">
        <v>140</v>
      </c>
    </row>
    <row r="696" spans="2:51" s="13" customFormat="1" ht="10">
      <c r="B696" s="155"/>
      <c r="D696" s="145" t="s">
        <v>150</v>
      </c>
      <c r="E696" s="156" t="s">
        <v>1</v>
      </c>
      <c r="F696" s="157" t="s">
        <v>814</v>
      </c>
      <c r="H696" s="158">
        <v>1.5</v>
      </c>
      <c r="I696" s="159"/>
      <c r="L696" s="155"/>
      <c r="M696" s="160"/>
      <c r="T696" s="161"/>
      <c r="AT696" s="156" t="s">
        <v>150</v>
      </c>
      <c r="AU696" s="156" t="s">
        <v>89</v>
      </c>
      <c r="AV696" s="13" t="s">
        <v>89</v>
      </c>
      <c r="AW696" s="13" t="s">
        <v>38</v>
      </c>
      <c r="AX696" s="13" t="s">
        <v>12</v>
      </c>
      <c r="AY696" s="156" t="s">
        <v>140</v>
      </c>
    </row>
    <row r="697" spans="2:51" s="15" customFormat="1" ht="10">
      <c r="B697" s="172"/>
      <c r="D697" s="145" t="s">
        <v>150</v>
      </c>
      <c r="E697" s="173" t="s">
        <v>1</v>
      </c>
      <c r="F697" s="174" t="s">
        <v>466</v>
      </c>
      <c r="H697" s="175">
        <v>3.9</v>
      </c>
      <c r="I697" s="176"/>
      <c r="L697" s="172"/>
      <c r="M697" s="177"/>
      <c r="T697" s="178"/>
      <c r="AT697" s="173" t="s">
        <v>150</v>
      </c>
      <c r="AU697" s="173" t="s">
        <v>89</v>
      </c>
      <c r="AV697" s="15" t="s">
        <v>164</v>
      </c>
      <c r="AW697" s="15" t="s">
        <v>38</v>
      </c>
      <c r="AX697" s="15" t="s">
        <v>12</v>
      </c>
      <c r="AY697" s="173" t="s">
        <v>140</v>
      </c>
    </row>
    <row r="698" spans="2:51" s="12" customFormat="1" ht="10">
      <c r="B698" s="149"/>
      <c r="D698" s="145" t="s">
        <v>150</v>
      </c>
      <c r="E698" s="150" t="s">
        <v>1</v>
      </c>
      <c r="F698" s="151" t="s">
        <v>796</v>
      </c>
      <c r="H698" s="150" t="s">
        <v>1</v>
      </c>
      <c r="I698" s="152"/>
      <c r="L698" s="149"/>
      <c r="M698" s="153"/>
      <c r="T698" s="154"/>
      <c r="AT698" s="150" t="s">
        <v>150</v>
      </c>
      <c r="AU698" s="150" t="s">
        <v>89</v>
      </c>
      <c r="AV698" s="12" t="s">
        <v>87</v>
      </c>
      <c r="AW698" s="12" t="s">
        <v>38</v>
      </c>
      <c r="AX698" s="12" t="s">
        <v>12</v>
      </c>
      <c r="AY698" s="150" t="s">
        <v>140</v>
      </c>
    </row>
    <row r="699" spans="2:51" s="13" customFormat="1" ht="10">
      <c r="B699" s="155"/>
      <c r="D699" s="145" t="s">
        <v>150</v>
      </c>
      <c r="E699" s="156" t="s">
        <v>1</v>
      </c>
      <c r="F699" s="157" t="s">
        <v>815</v>
      </c>
      <c r="H699" s="158">
        <v>4.5999999999999996</v>
      </c>
      <c r="I699" s="159"/>
      <c r="L699" s="155"/>
      <c r="M699" s="160"/>
      <c r="T699" s="161"/>
      <c r="AT699" s="156" t="s">
        <v>150</v>
      </c>
      <c r="AU699" s="156" t="s">
        <v>89</v>
      </c>
      <c r="AV699" s="13" t="s">
        <v>89</v>
      </c>
      <c r="AW699" s="13" t="s">
        <v>38</v>
      </c>
      <c r="AX699" s="13" t="s">
        <v>12</v>
      </c>
      <c r="AY699" s="156" t="s">
        <v>140</v>
      </c>
    </row>
    <row r="700" spans="2:51" s="15" customFormat="1" ht="10">
      <c r="B700" s="172"/>
      <c r="D700" s="145" t="s">
        <v>150</v>
      </c>
      <c r="E700" s="173" t="s">
        <v>1</v>
      </c>
      <c r="F700" s="174" t="s">
        <v>466</v>
      </c>
      <c r="H700" s="175">
        <v>4.5999999999999996</v>
      </c>
      <c r="I700" s="176"/>
      <c r="L700" s="172"/>
      <c r="M700" s="177"/>
      <c r="T700" s="178"/>
      <c r="AT700" s="173" t="s">
        <v>150</v>
      </c>
      <c r="AU700" s="173" t="s">
        <v>89</v>
      </c>
      <c r="AV700" s="15" t="s">
        <v>164</v>
      </c>
      <c r="AW700" s="15" t="s">
        <v>38</v>
      </c>
      <c r="AX700" s="15" t="s">
        <v>12</v>
      </c>
      <c r="AY700" s="173" t="s">
        <v>140</v>
      </c>
    </row>
    <row r="701" spans="2:51" s="12" customFormat="1" ht="10">
      <c r="B701" s="149"/>
      <c r="D701" s="145" t="s">
        <v>150</v>
      </c>
      <c r="E701" s="150" t="s">
        <v>1</v>
      </c>
      <c r="F701" s="151" t="s">
        <v>798</v>
      </c>
      <c r="H701" s="150" t="s">
        <v>1</v>
      </c>
      <c r="I701" s="152"/>
      <c r="L701" s="149"/>
      <c r="M701" s="153"/>
      <c r="T701" s="154"/>
      <c r="AT701" s="150" t="s">
        <v>150</v>
      </c>
      <c r="AU701" s="150" t="s">
        <v>89</v>
      </c>
      <c r="AV701" s="12" t="s">
        <v>87</v>
      </c>
      <c r="AW701" s="12" t="s">
        <v>38</v>
      </c>
      <c r="AX701" s="12" t="s">
        <v>12</v>
      </c>
      <c r="AY701" s="150" t="s">
        <v>140</v>
      </c>
    </row>
    <row r="702" spans="2:51" s="13" customFormat="1" ht="10">
      <c r="B702" s="155"/>
      <c r="D702" s="145" t="s">
        <v>150</v>
      </c>
      <c r="E702" s="156" t="s">
        <v>1</v>
      </c>
      <c r="F702" s="157" t="s">
        <v>816</v>
      </c>
      <c r="H702" s="158">
        <v>7.1</v>
      </c>
      <c r="I702" s="159"/>
      <c r="L702" s="155"/>
      <c r="M702" s="160"/>
      <c r="T702" s="161"/>
      <c r="AT702" s="156" t="s">
        <v>150</v>
      </c>
      <c r="AU702" s="156" t="s">
        <v>89</v>
      </c>
      <c r="AV702" s="13" t="s">
        <v>89</v>
      </c>
      <c r="AW702" s="13" t="s">
        <v>38</v>
      </c>
      <c r="AX702" s="13" t="s">
        <v>12</v>
      </c>
      <c r="AY702" s="156" t="s">
        <v>140</v>
      </c>
    </row>
    <row r="703" spans="2:51" s="15" customFormat="1" ht="10">
      <c r="B703" s="172"/>
      <c r="D703" s="145" t="s">
        <v>150</v>
      </c>
      <c r="E703" s="173" t="s">
        <v>1</v>
      </c>
      <c r="F703" s="174" t="s">
        <v>466</v>
      </c>
      <c r="H703" s="175">
        <v>7.1</v>
      </c>
      <c r="I703" s="176"/>
      <c r="L703" s="172"/>
      <c r="M703" s="177"/>
      <c r="T703" s="178"/>
      <c r="AT703" s="173" t="s">
        <v>150</v>
      </c>
      <c r="AU703" s="173" t="s">
        <v>89</v>
      </c>
      <c r="AV703" s="15" t="s">
        <v>164</v>
      </c>
      <c r="AW703" s="15" t="s">
        <v>38</v>
      </c>
      <c r="AX703" s="15" t="s">
        <v>12</v>
      </c>
      <c r="AY703" s="173" t="s">
        <v>140</v>
      </c>
    </row>
    <row r="704" spans="2:51" s="12" customFormat="1" ht="10">
      <c r="B704" s="149"/>
      <c r="D704" s="145" t="s">
        <v>150</v>
      </c>
      <c r="E704" s="150" t="s">
        <v>1</v>
      </c>
      <c r="F704" s="151" t="s">
        <v>800</v>
      </c>
      <c r="H704" s="150" t="s">
        <v>1</v>
      </c>
      <c r="I704" s="152"/>
      <c r="L704" s="149"/>
      <c r="M704" s="153"/>
      <c r="T704" s="154"/>
      <c r="AT704" s="150" t="s">
        <v>150</v>
      </c>
      <c r="AU704" s="150" t="s">
        <v>89</v>
      </c>
      <c r="AV704" s="12" t="s">
        <v>87</v>
      </c>
      <c r="AW704" s="12" t="s">
        <v>38</v>
      </c>
      <c r="AX704" s="12" t="s">
        <v>12</v>
      </c>
      <c r="AY704" s="150" t="s">
        <v>140</v>
      </c>
    </row>
    <row r="705" spans="2:65" s="13" customFormat="1" ht="10">
      <c r="B705" s="155"/>
      <c r="D705" s="145" t="s">
        <v>150</v>
      </c>
      <c r="E705" s="156" t="s">
        <v>1</v>
      </c>
      <c r="F705" s="157" t="s">
        <v>817</v>
      </c>
      <c r="H705" s="158">
        <v>4.2</v>
      </c>
      <c r="I705" s="159"/>
      <c r="L705" s="155"/>
      <c r="M705" s="160"/>
      <c r="T705" s="161"/>
      <c r="AT705" s="156" t="s">
        <v>150</v>
      </c>
      <c r="AU705" s="156" t="s">
        <v>89</v>
      </c>
      <c r="AV705" s="13" t="s">
        <v>89</v>
      </c>
      <c r="AW705" s="13" t="s">
        <v>38</v>
      </c>
      <c r="AX705" s="13" t="s">
        <v>12</v>
      </c>
      <c r="AY705" s="156" t="s">
        <v>140</v>
      </c>
    </row>
    <row r="706" spans="2:65" s="15" customFormat="1" ht="10">
      <c r="B706" s="172"/>
      <c r="D706" s="145" t="s">
        <v>150</v>
      </c>
      <c r="E706" s="173" t="s">
        <v>1</v>
      </c>
      <c r="F706" s="174" t="s">
        <v>466</v>
      </c>
      <c r="H706" s="175">
        <v>4.2</v>
      </c>
      <c r="I706" s="176"/>
      <c r="L706" s="172"/>
      <c r="M706" s="177"/>
      <c r="T706" s="178"/>
      <c r="AT706" s="173" t="s">
        <v>150</v>
      </c>
      <c r="AU706" s="173" t="s">
        <v>89</v>
      </c>
      <c r="AV706" s="15" t="s">
        <v>164</v>
      </c>
      <c r="AW706" s="15" t="s">
        <v>38</v>
      </c>
      <c r="AX706" s="15" t="s">
        <v>12</v>
      </c>
      <c r="AY706" s="173" t="s">
        <v>140</v>
      </c>
    </row>
    <row r="707" spans="2:65" s="12" customFormat="1" ht="10">
      <c r="B707" s="149"/>
      <c r="D707" s="145" t="s">
        <v>150</v>
      </c>
      <c r="E707" s="150" t="s">
        <v>1</v>
      </c>
      <c r="F707" s="151" t="s">
        <v>803</v>
      </c>
      <c r="H707" s="150" t="s">
        <v>1</v>
      </c>
      <c r="I707" s="152"/>
      <c r="L707" s="149"/>
      <c r="M707" s="153"/>
      <c r="T707" s="154"/>
      <c r="AT707" s="150" t="s">
        <v>150</v>
      </c>
      <c r="AU707" s="150" t="s">
        <v>89</v>
      </c>
      <c r="AV707" s="12" t="s">
        <v>87</v>
      </c>
      <c r="AW707" s="12" t="s">
        <v>38</v>
      </c>
      <c r="AX707" s="12" t="s">
        <v>12</v>
      </c>
      <c r="AY707" s="150" t="s">
        <v>140</v>
      </c>
    </row>
    <row r="708" spans="2:65" s="13" customFormat="1" ht="10">
      <c r="B708" s="155"/>
      <c r="D708" s="145" t="s">
        <v>150</v>
      </c>
      <c r="E708" s="156" t="s">
        <v>1</v>
      </c>
      <c r="F708" s="157" t="s">
        <v>818</v>
      </c>
      <c r="H708" s="158">
        <v>6.65</v>
      </c>
      <c r="I708" s="159"/>
      <c r="L708" s="155"/>
      <c r="M708" s="160"/>
      <c r="T708" s="161"/>
      <c r="AT708" s="156" t="s">
        <v>150</v>
      </c>
      <c r="AU708" s="156" t="s">
        <v>89</v>
      </c>
      <c r="AV708" s="13" t="s">
        <v>89</v>
      </c>
      <c r="AW708" s="13" t="s">
        <v>38</v>
      </c>
      <c r="AX708" s="13" t="s">
        <v>12</v>
      </c>
      <c r="AY708" s="156" t="s">
        <v>140</v>
      </c>
    </row>
    <row r="709" spans="2:65" s="12" customFormat="1" ht="10">
      <c r="B709" s="149"/>
      <c r="D709" s="145" t="s">
        <v>150</v>
      </c>
      <c r="E709" s="150" t="s">
        <v>1</v>
      </c>
      <c r="F709" s="151" t="s">
        <v>805</v>
      </c>
      <c r="H709" s="150" t="s">
        <v>1</v>
      </c>
      <c r="I709" s="152"/>
      <c r="L709" s="149"/>
      <c r="M709" s="153"/>
      <c r="T709" s="154"/>
      <c r="AT709" s="150" t="s">
        <v>150</v>
      </c>
      <c r="AU709" s="150" t="s">
        <v>89</v>
      </c>
      <c r="AV709" s="12" t="s">
        <v>87</v>
      </c>
      <c r="AW709" s="12" t="s">
        <v>38</v>
      </c>
      <c r="AX709" s="12" t="s">
        <v>12</v>
      </c>
      <c r="AY709" s="150" t="s">
        <v>140</v>
      </c>
    </row>
    <row r="710" spans="2:65" s="13" customFormat="1" ht="10">
      <c r="B710" s="155"/>
      <c r="D710" s="145" t="s">
        <v>150</v>
      </c>
      <c r="E710" s="156" t="s">
        <v>1</v>
      </c>
      <c r="F710" s="157" t="s">
        <v>819</v>
      </c>
      <c r="H710" s="158">
        <v>1.9</v>
      </c>
      <c r="I710" s="159"/>
      <c r="L710" s="155"/>
      <c r="M710" s="160"/>
      <c r="T710" s="161"/>
      <c r="AT710" s="156" t="s">
        <v>150</v>
      </c>
      <c r="AU710" s="156" t="s">
        <v>89</v>
      </c>
      <c r="AV710" s="13" t="s">
        <v>89</v>
      </c>
      <c r="AW710" s="13" t="s">
        <v>38</v>
      </c>
      <c r="AX710" s="13" t="s">
        <v>12</v>
      </c>
      <c r="AY710" s="156" t="s">
        <v>140</v>
      </c>
    </row>
    <row r="711" spans="2:65" s="15" customFormat="1" ht="10">
      <c r="B711" s="172"/>
      <c r="D711" s="145" t="s">
        <v>150</v>
      </c>
      <c r="E711" s="173" t="s">
        <v>1</v>
      </c>
      <c r="F711" s="174" t="s">
        <v>466</v>
      </c>
      <c r="H711" s="175">
        <v>8.5500000000000007</v>
      </c>
      <c r="I711" s="176"/>
      <c r="L711" s="172"/>
      <c r="M711" s="177"/>
      <c r="T711" s="178"/>
      <c r="AT711" s="173" t="s">
        <v>150</v>
      </c>
      <c r="AU711" s="173" t="s">
        <v>89</v>
      </c>
      <c r="AV711" s="15" t="s">
        <v>164</v>
      </c>
      <c r="AW711" s="15" t="s">
        <v>38</v>
      </c>
      <c r="AX711" s="15" t="s">
        <v>12</v>
      </c>
      <c r="AY711" s="173" t="s">
        <v>140</v>
      </c>
    </row>
    <row r="712" spans="2:65" s="14" customFormat="1" ht="10">
      <c r="B712" s="162"/>
      <c r="D712" s="145" t="s">
        <v>150</v>
      </c>
      <c r="E712" s="163" t="s">
        <v>1</v>
      </c>
      <c r="F712" s="164" t="s">
        <v>157</v>
      </c>
      <c r="H712" s="165">
        <v>39.450000000000003</v>
      </c>
      <c r="I712" s="166"/>
      <c r="L712" s="162"/>
      <c r="M712" s="167"/>
      <c r="T712" s="168"/>
      <c r="AT712" s="163" t="s">
        <v>150</v>
      </c>
      <c r="AU712" s="163" t="s">
        <v>89</v>
      </c>
      <c r="AV712" s="14" t="s">
        <v>148</v>
      </c>
      <c r="AW712" s="14" t="s">
        <v>38</v>
      </c>
      <c r="AX712" s="14" t="s">
        <v>87</v>
      </c>
      <c r="AY712" s="163" t="s">
        <v>140</v>
      </c>
    </row>
    <row r="713" spans="2:65" s="1" customFormat="1" ht="44.25" customHeight="1">
      <c r="B713" s="32"/>
      <c r="C713" s="132" t="s">
        <v>823</v>
      </c>
      <c r="D713" s="132" t="s">
        <v>143</v>
      </c>
      <c r="E713" s="133" t="s">
        <v>824</v>
      </c>
      <c r="F713" s="134" t="s">
        <v>825</v>
      </c>
      <c r="G713" s="135" t="s">
        <v>146</v>
      </c>
      <c r="H713" s="136">
        <v>149.63300000000001</v>
      </c>
      <c r="I713" s="137"/>
      <c r="J713" s="138">
        <f>ROUND(I713*H713,2)</f>
        <v>0</v>
      </c>
      <c r="K713" s="134" t="s">
        <v>147</v>
      </c>
      <c r="L713" s="32"/>
      <c r="M713" s="139" t="s">
        <v>1</v>
      </c>
      <c r="N713" s="140" t="s">
        <v>45</v>
      </c>
      <c r="P713" s="141">
        <f>O713*H713</f>
        <v>0</v>
      </c>
      <c r="Q713" s="141">
        <v>0</v>
      </c>
      <c r="R713" s="141">
        <f>Q713*H713</f>
        <v>0</v>
      </c>
      <c r="S713" s="141">
        <v>0</v>
      </c>
      <c r="T713" s="142">
        <f>S713*H713</f>
        <v>0</v>
      </c>
      <c r="AR713" s="143" t="s">
        <v>194</v>
      </c>
      <c r="AT713" s="143" t="s">
        <v>143</v>
      </c>
      <c r="AU713" s="143" t="s">
        <v>89</v>
      </c>
      <c r="AY713" s="17" t="s">
        <v>140</v>
      </c>
      <c r="BE713" s="144">
        <f>IF(N713="základní",J713,0)</f>
        <v>0</v>
      </c>
      <c r="BF713" s="144">
        <f>IF(N713="snížená",J713,0)</f>
        <v>0</v>
      </c>
      <c r="BG713" s="144">
        <f>IF(N713="zákl. přenesená",J713,0)</f>
        <v>0</v>
      </c>
      <c r="BH713" s="144">
        <f>IF(N713="sníž. přenesená",J713,0)</f>
        <v>0</v>
      </c>
      <c r="BI713" s="144">
        <f>IF(N713="nulová",J713,0)</f>
        <v>0</v>
      </c>
      <c r="BJ713" s="17" t="s">
        <v>87</v>
      </c>
      <c r="BK713" s="144">
        <f>ROUND(I713*H713,2)</f>
        <v>0</v>
      </c>
      <c r="BL713" s="17" t="s">
        <v>194</v>
      </c>
      <c r="BM713" s="143" t="s">
        <v>826</v>
      </c>
    </row>
    <row r="714" spans="2:65" s="1" customFormat="1" ht="27">
      <c r="B714" s="32"/>
      <c r="D714" s="145" t="s">
        <v>149</v>
      </c>
      <c r="F714" s="146" t="s">
        <v>825</v>
      </c>
      <c r="I714" s="147"/>
      <c r="L714" s="32"/>
      <c r="M714" s="148"/>
      <c r="T714" s="56"/>
      <c r="AT714" s="17" t="s">
        <v>149</v>
      </c>
      <c r="AU714" s="17" t="s">
        <v>89</v>
      </c>
    </row>
    <row r="715" spans="2:65" s="13" customFormat="1" ht="10">
      <c r="B715" s="155"/>
      <c r="D715" s="145" t="s">
        <v>150</v>
      </c>
      <c r="E715" s="156" t="s">
        <v>1</v>
      </c>
      <c r="F715" s="157" t="s">
        <v>827</v>
      </c>
      <c r="H715" s="158">
        <v>149.63300000000001</v>
      </c>
      <c r="I715" s="159"/>
      <c r="L715" s="155"/>
      <c r="M715" s="160"/>
      <c r="T715" s="161"/>
      <c r="AT715" s="156" t="s">
        <v>150</v>
      </c>
      <c r="AU715" s="156" t="s">
        <v>89</v>
      </c>
      <c r="AV715" s="13" t="s">
        <v>89</v>
      </c>
      <c r="AW715" s="13" t="s">
        <v>38</v>
      </c>
      <c r="AX715" s="13" t="s">
        <v>12</v>
      </c>
      <c r="AY715" s="156" t="s">
        <v>140</v>
      </c>
    </row>
    <row r="716" spans="2:65" s="14" customFormat="1" ht="10">
      <c r="B716" s="162"/>
      <c r="D716" s="145" t="s">
        <v>150</v>
      </c>
      <c r="E716" s="163" t="s">
        <v>1</v>
      </c>
      <c r="F716" s="164" t="s">
        <v>157</v>
      </c>
      <c r="H716" s="165">
        <v>149.63300000000001</v>
      </c>
      <c r="I716" s="166"/>
      <c r="L716" s="162"/>
      <c r="M716" s="167"/>
      <c r="T716" s="168"/>
      <c r="AT716" s="163" t="s">
        <v>150</v>
      </c>
      <c r="AU716" s="163" t="s">
        <v>89</v>
      </c>
      <c r="AV716" s="14" t="s">
        <v>148</v>
      </c>
      <c r="AW716" s="14" t="s">
        <v>38</v>
      </c>
      <c r="AX716" s="14" t="s">
        <v>87</v>
      </c>
      <c r="AY716" s="163" t="s">
        <v>140</v>
      </c>
    </row>
    <row r="717" spans="2:65" s="1" customFormat="1" ht="44.25" customHeight="1">
      <c r="B717" s="32"/>
      <c r="C717" s="132" t="s">
        <v>403</v>
      </c>
      <c r="D717" s="132" t="s">
        <v>143</v>
      </c>
      <c r="E717" s="133" t="s">
        <v>828</v>
      </c>
      <c r="F717" s="134" t="s">
        <v>829</v>
      </c>
      <c r="G717" s="135" t="s">
        <v>255</v>
      </c>
      <c r="H717" s="136">
        <v>15</v>
      </c>
      <c r="I717" s="137"/>
      <c r="J717" s="138">
        <f>ROUND(I717*H717,2)</f>
        <v>0</v>
      </c>
      <c r="K717" s="134" t="s">
        <v>147</v>
      </c>
      <c r="L717" s="32"/>
      <c r="M717" s="139" t="s">
        <v>1</v>
      </c>
      <c r="N717" s="140" t="s">
        <v>45</v>
      </c>
      <c r="P717" s="141">
        <f>O717*H717</f>
        <v>0</v>
      </c>
      <c r="Q717" s="141">
        <v>0</v>
      </c>
      <c r="R717" s="141">
        <f>Q717*H717</f>
        <v>0</v>
      </c>
      <c r="S717" s="141">
        <v>0</v>
      </c>
      <c r="T717" s="142">
        <f>S717*H717</f>
        <v>0</v>
      </c>
      <c r="AR717" s="143" t="s">
        <v>194</v>
      </c>
      <c r="AT717" s="143" t="s">
        <v>143</v>
      </c>
      <c r="AU717" s="143" t="s">
        <v>89</v>
      </c>
      <c r="AY717" s="17" t="s">
        <v>140</v>
      </c>
      <c r="BE717" s="144">
        <f>IF(N717="základní",J717,0)</f>
        <v>0</v>
      </c>
      <c r="BF717" s="144">
        <f>IF(N717="snížená",J717,0)</f>
        <v>0</v>
      </c>
      <c r="BG717" s="144">
        <f>IF(N717="zákl. přenesená",J717,0)</f>
        <v>0</v>
      </c>
      <c r="BH717" s="144">
        <f>IF(N717="sníž. přenesená",J717,0)</f>
        <v>0</v>
      </c>
      <c r="BI717" s="144">
        <f>IF(N717="nulová",J717,0)</f>
        <v>0</v>
      </c>
      <c r="BJ717" s="17" t="s">
        <v>87</v>
      </c>
      <c r="BK717" s="144">
        <f>ROUND(I717*H717,2)</f>
        <v>0</v>
      </c>
      <c r="BL717" s="17" t="s">
        <v>194</v>
      </c>
      <c r="BM717" s="143" t="s">
        <v>830</v>
      </c>
    </row>
    <row r="718" spans="2:65" s="1" customFormat="1" ht="27">
      <c r="B718" s="32"/>
      <c r="D718" s="145" t="s">
        <v>149</v>
      </c>
      <c r="F718" s="146" t="s">
        <v>829</v>
      </c>
      <c r="I718" s="147"/>
      <c r="L718" s="32"/>
      <c r="M718" s="148"/>
      <c r="T718" s="56"/>
      <c r="AT718" s="17" t="s">
        <v>149</v>
      </c>
      <c r="AU718" s="17" t="s">
        <v>89</v>
      </c>
    </row>
    <row r="719" spans="2:65" s="13" customFormat="1" ht="10">
      <c r="B719" s="155"/>
      <c r="D719" s="145" t="s">
        <v>150</v>
      </c>
      <c r="E719" s="156" t="s">
        <v>1</v>
      </c>
      <c r="F719" s="157" t="s">
        <v>249</v>
      </c>
      <c r="H719" s="158">
        <v>15</v>
      </c>
      <c r="I719" s="159"/>
      <c r="L719" s="155"/>
      <c r="M719" s="160"/>
      <c r="T719" s="161"/>
      <c r="AT719" s="156" t="s">
        <v>150</v>
      </c>
      <c r="AU719" s="156" t="s">
        <v>89</v>
      </c>
      <c r="AV719" s="13" t="s">
        <v>89</v>
      </c>
      <c r="AW719" s="13" t="s">
        <v>38</v>
      </c>
      <c r="AX719" s="13" t="s">
        <v>12</v>
      </c>
      <c r="AY719" s="156" t="s">
        <v>140</v>
      </c>
    </row>
    <row r="720" spans="2:65" s="14" customFormat="1" ht="10">
      <c r="B720" s="162"/>
      <c r="D720" s="145" t="s">
        <v>150</v>
      </c>
      <c r="E720" s="163" t="s">
        <v>1</v>
      </c>
      <c r="F720" s="164" t="s">
        <v>157</v>
      </c>
      <c r="H720" s="165">
        <v>15</v>
      </c>
      <c r="I720" s="166"/>
      <c r="L720" s="162"/>
      <c r="M720" s="167"/>
      <c r="T720" s="168"/>
      <c r="AT720" s="163" t="s">
        <v>150</v>
      </c>
      <c r="AU720" s="163" t="s">
        <v>89</v>
      </c>
      <c r="AV720" s="14" t="s">
        <v>148</v>
      </c>
      <c r="AW720" s="14" t="s">
        <v>38</v>
      </c>
      <c r="AX720" s="14" t="s">
        <v>87</v>
      </c>
      <c r="AY720" s="163" t="s">
        <v>140</v>
      </c>
    </row>
    <row r="721" spans="2:65" s="1" customFormat="1" ht="76.400000000000006" customHeight="1">
      <c r="B721" s="32"/>
      <c r="C721" s="132" t="s">
        <v>831</v>
      </c>
      <c r="D721" s="132" t="s">
        <v>143</v>
      </c>
      <c r="E721" s="133" t="s">
        <v>832</v>
      </c>
      <c r="F721" s="134" t="s">
        <v>833</v>
      </c>
      <c r="G721" s="135" t="s">
        <v>146</v>
      </c>
      <c r="H721" s="136">
        <v>25.315999999999999</v>
      </c>
      <c r="I721" s="137"/>
      <c r="J721" s="138">
        <f>ROUND(I721*H721,2)</f>
        <v>0</v>
      </c>
      <c r="K721" s="134" t="s">
        <v>147</v>
      </c>
      <c r="L721" s="32"/>
      <c r="M721" s="139" t="s">
        <v>1</v>
      </c>
      <c r="N721" s="140" t="s">
        <v>45</v>
      </c>
      <c r="P721" s="141">
        <f>O721*H721</f>
        <v>0</v>
      </c>
      <c r="Q721" s="141">
        <v>0</v>
      </c>
      <c r="R721" s="141">
        <f>Q721*H721</f>
        <v>0</v>
      </c>
      <c r="S721" s="141">
        <v>0</v>
      </c>
      <c r="T721" s="142">
        <f>S721*H721</f>
        <v>0</v>
      </c>
      <c r="AR721" s="143" t="s">
        <v>194</v>
      </c>
      <c r="AT721" s="143" t="s">
        <v>143</v>
      </c>
      <c r="AU721" s="143" t="s">
        <v>89</v>
      </c>
      <c r="AY721" s="17" t="s">
        <v>140</v>
      </c>
      <c r="BE721" s="144">
        <f>IF(N721="základní",J721,0)</f>
        <v>0</v>
      </c>
      <c r="BF721" s="144">
        <f>IF(N721="snížená",J721,0)</f>
        <v>0</v>
      </c>
      <c r="BG721" s="144">
        <f>IF(N721="zákl. přenesená",J721,0)</f>
        <v>0</v>
      </c>
      <c r="BH721" s="144">
        <f>IF(N721="sníž. přenesená",J721,0)</f>
        <v>0</v>
      </c>
      <c r="BI721" s="144">
        <f>IF(N721="nulová",J721,0)</f>
        <v>0</v>
      </c>
      <c r="BJ721" s="17" t="s">
        <v>87</v>
      </c>
      <c r="BK721" s="144">
        <f>ROUND(I721*H721,2)</f>
        <v>0</v>
      </c>
      <c r="BL721" s="17" t="s">
        <v>194</v>
      </c>
      <c r="BM721" s="143" t="s">
        <v>834</v>
      </c>
    </row>
    <row r="722" spans="2:65" s="1" customFormat="1" ht="45">
      <c r="B722" s="32"/>
      <c r="D722" s="145" t="s">
        <v>149</v>
      </c>
      <c r="F722" s="146" t="s">
        <v>835</v>
      </c>
      <c r="I722" s="147"/>
      <c r="L722" s="32"/>
      <c r="M722" s="148"/>
      <c r="T722" s="56"/>
      <c r="AT722" s="17" t="s">
        <v>149</v>
      </c>
      <c r="AU722" s="17" t="s">
        <v>89</v>
      </c>
    </row>
    <row r="723" spans="2:65" s="1" customFormat="1" ht="27">
      <c r="B723" s="32"/>
      <c r="D723" s="145" t="s">
        <v>788</v>
      </c>
      <c r="F723" s="189" t="s">
        <v>836</v>
      </c>
      <c r="I723" s="147"/>
      <c r="L723" s="32"/>
      <c r="M723" s="148"/>
      <c r="T723" s="56"/>
      <c r="AT723" s="17" t="s">
        <v>788</v>
      </c>
      <c r="AU723" s="17" t="s">
        <v>89</v>
      </c>
    </row>
    <row r="724" spans="2:65" s="13" customFormat="1" ht="10">
      <c r="B724" s="155"/>
      <c r="D724" s="145" t="s">
        <v>150</v>
      </c>
      <c r="E724" s="156" t="s">
        <v>1</v>
      </c>
      <c r="F724" s="157" t="s">
        <v>837</v>
      </c>
      <c r="H724" s="158">
        <v>3.85</v>
      </c>
      <c r="I724" s="159"/>
      <c r="L724" s="155"/>
      <c r="M724" s="160"/>
      <c r="T724" s="161"/>
      <c r="AT724" s="156" t="s">
        <v>150</v>
      </c>
      <c r="AU724" s="156" t="s">
        <v>89</v>
      </c>
      <c r="AV724" s="13" t="s">
        <v>89</v>
      </c>
      <c r="AW724" s="13" t="s">
        <v>38</v>
      </c>
      <c r="AX724" s="13" t="s">
        <v>12</v>
      </c>
      <c r="AY724" s="156" t="s">
        <v>140</v>
      </c>
    </row>
    <row r="725" spans="2:65" s="13" customFormat="1" ht="10">
      <c r="B725" s="155"/>
      <c r="D725" s="145" t="s">
        <v>150</v>
      </c>
      <c r="E725" s="156" t="s">
        <v>1</v>
      </c>
      <c r="F725" s="157" t="s">
        <v>838</v>
      </c>
      <c r="H725" s="158">
        <v>3.85</v>
      </c>
      <c r="I725" s="159"/>
      <c r="L725" s="155"/>
      <c r="M725" s="160"/>
      <c r="T725" s="161"/>
      <c r="AT725" s="156" t="s">
        <v>150</v>
      </c>
      <c r="AU725" s="156" t="s">
        <v>89</v>
      </c>
      <c r="AV725" s="13" t="s">
        <v>89</v>
      </c>
      <c r="AW725" s="13" t="s">
        <v>38</v>
      </c>
      <c r="AX725" s="13" t="s">
        <v>12</v>
      </c>
      <c r="AY725" s="156" t="s">
        <v>140</v>
      </c>
    </row>
    <row r="726" spans="2:65" s="13" customFormat="1" ht="10">
      <c r="B726" s="155"/>
      <c r="D726" s="145" t="s">
        <v>150</v>
      </c>
      <c r="E726" s="156" t="s">
        <v>1</v>
      </c>
      <c r="F726" s="157" t="s">
        <v>839</v>
      </c>
      <c r="H726" s="158">
        <v>3.85</v>
      </c>
      <c r="I726" s="159"/>
      <c r="L726" s="155"/>
      <c r="M726" s="160"/>
      <c r="T726" s="161"/>
      <c r="AT726" s="156" t="s">
        <v>150</v>
      </c>
      <c r="AU726" s="156" t="s">
        <v>89</v>
      </c>
      <c r="AV726" s="13" t="s">
        <v>89</v>
      </c>
      <c r="AW726" s="13" t="s">
        <v>38</v>
      </c>
      <c r="AX726" s="13" t="s">
        <v>12</v>
      </c>
      <c r="AY726" s="156" t="s">
        <v>140</v>
      </c>
    </row>
    <row r="727" spans="2:65" s="13" customFormat="1" ht="10">
      <c r="B727" s="155"/>
      <c r="D727" s="145" t="s">
        <v>150</v>
      </c>
      <c r="E727" s="156" t="s">
        <v>1</v>
      </c>
      <c r="F727" s="157" t="s">
        <v>840</v>
      </c>
      <c r="H727" s="158">
        <v>9.02</v>
      </c>
      <c r="I727" s="159"/>
      <c r="L727" s="155"/>
      <c r="M727" s="160"/>
      <c r="T727" s="161"/>
      <c r="AT727" s="156" t="s">
        <v>150</v>
      </c>
      <c r="AU727" s="156" t="s">
        <v>89</v>
      </c>
      <c r="AV727" s="13" t="s">
        <v>89</v>
      </c>
      <c r="AW727" s="13" t="s">
        <v>38</v>
      </c>
      <c r="AX727" s="13" t="s">
        <v>12</v>
      </c>
      <c r="AY727" s="156" t="s">
        <v>140</v>
      </c>
    </row>
    <row r="728" spans="2:65" s="13" customFormat="1" ht="10">
      <c r="B728" s="155"/>
      <c r="D728" s="145" t="s">
        <v>150</v>
      </c>
      <c r="E728" s="156" t="s">
        <v>1</v>
      </c>
      <c r="F728" s="157" t="s">
        <v>841</v>
      </c>
      <c r="H728" s="158">
        <v>4.7459999999999996</v>
      </c>
      <c r="I728" s="159"/>
      <c r="L728" s="155"/>
      <c r="M728" s="160"/>
      <c r="T728" s="161"/>
      <c r="AT728" s="156" t="s">
        <v>150</v>
      </c>
      <c r="AU728" s="156" t="s">
        <v>89</v>
      </c>
      <c r="AV728" s="13" t="s">
        <v>89</v>
      </c>
      <c r="AW728" s="13" t="s">
        <v>38</v>
      </c>
      <c r="AX728" s="13" t="s">
        <v>12</v>
      </c>
      <c r="AY728" s="156" t="s">
        <v>140</v>
      </c>
    </row>
    <row r="729" spans="2:65" s="14" customFormat="1" ht="10">
      <c r="B729" s="162"/>
      <c r="D729" s="145" t="s">
        <v>150</v>
      </c>
      <c r="E729" s="163" t="s">
        <v>1</v>
      </c>
      <c r="F729" s="164" t="s">
        <v>157</v>
      </c>
      <c r="H729" s="165">
        <v>25.315999999999999</v>
      </c>
      <c r="I729" s="166"/>
      <c r="L729" s="162"/>
      <c r="M729" s="167"/>
      <c r="T729" s="168"/>
      <c r="AT729" s="163" t="s">
        <v>150</v>
      </c>
      <c r="AU729" s="163" t="s">
        <v>89</v>
      </c>
      <c r="AV729" s="14" t="s">
        <v>148</v>
      </c>
      <c r="AW729" s="14" t="s">
        <v>38</v>
      </c>
      <c r="AX729" s="14" t="s">
        <v>87</v>
      </c>
      <c r="AY729" s="163" t="s">
        <v>140</v>
      </c>
    </row>
    <row r="730" spans="2:65" s="1" customFormat="1" ht="62.75" customHeight="1">
      <c r="B730" s="32"/>
      <c r="C730" s="132" t="s">
        <v>650</v>
      </c>
      <c r="D730" s="132" t="s">
        <v>143</v>
      </c>
      <c r="E730" s="133" t="s">
        <v>842</v>
      </c>
      <c r="F730" s="134" t="s">
        <v>843</v>
      </c>
      <c r="G730" s="135" t="s">
        <v>146</v>
      </c>
      <c r="H730" s="136">
        <v>75.227000000000004</v>
      </c>
      <c r="I730" s="137"/>
      <c r="J730" s="138">
        <f>ROUND(I730*H730,2)</f>
        <v>0</v>
      </c>
      <c r="K730" s="134" t="s">
        <v>147</v>
      </c>
      <c r="L730" s="32"/>
      <c r="M730" s="139" t="s">
        <v>1</v>
      </c>
      <c r="N730" s="140" t="s">
        <v>45</v>
      </c>
      <c r="P730" s="141">
        <f>O730*H730</f>
        <v>0</v>
      </c>
      <c r="Q730" s="141">
        <v>0</v>
      </c>
      <c r="R730" s="141">
        <f>Q730*H730</f>
        <v>0</v>
      </c>
      <c r="S730" s="141">
        <v>0</v>
      </c>
      <c r="T730" s="142">
        <f>S730*H730</f>
        <v>0</v>
      </c>
      <c r="AR730" s="143" t="s">
        <v>194</v>
      </c>
      <c r="AT730" s="143" t="s">
        <v>143</v>
      </c>
      <c r="AU730" s="143" t="s">
        <v>89</v>
      </c>
      <c r="AY730" s="17" t="s">
        <v>140</v>
      </c>
      <c r="BE730" s="144">
        <f>IF(N730="základní",J730,0)</f>
        <v>0</v>
      </c>
      <c r="BF730" s="144">
        <f>IF(N730="snížená",J730,0)</f>
        <v>0</v>
      </c>
      <c r="BG730" s="144">
        <f>IF(N730="zákl. přenesená",J730,0)</f>
        <v>0</v>
      </c>
      <c r="BH730" s="144">
        <f>IF(N730="sníž. přenesená",J730,0)</f>
        <v>0</v>
      </c>
      <c r="BI730" s="144">
        <f>IF(N730="nulová",J730,0)</f>
        <v>0</v>
      </c>
      <c r="BJ730" s="17" t="s">
        <v>87</v>
      </c>
      <c r="BK730" s="144">
        <f>ROUND(I730*H730,2)</f>
        <v>0</v>
      </c>
      <c r="BL730" s="17" t="s">
        <v>194</v>
      </c>
      <c r="BM730" s="143" t="s">
        <v>844</v>
      </c>
    </row>
    <row r="731" spans="2:65" s="1" customFormat="1" ht="27">
      <c r="B731" s="32"/>
      <c r="D731" s="145" t="s">
        <v>149</v>
      </c>
      <c r="F731" s="146" t="s">
        <v>843</v>
      </c>
      <c r="I731" s="147"/>
      <c r="L731" s="32"/>
      <c r="M731" s="148"/>
      <c r="T731" s="56"/>
      <c r="AT731" s="17" t="s">
        <v>149</v>
      </c>
      <c r="AU731" s="17" t="s">
        <v>89</v>
      </c>
    </row>
    <row r="732" spans="2:65" s="1" customFormat="1" ht="45">
      <c r="B732" s="32"/>
      <c r="D732" s="145" t="s">
        <v>788</v>
      </c>
      <c r="F732" s="189" t="s">
        <v>845</v>
      </c>
      <c r="I732" s="147"/>
      <c r="L732" s="32"/>
      <c r="M732" s="148"/>
      <c r="T732" s="56"/>
      <c r="AT732" s="17" t="s">
        <v>788</v>
      </c>
      <c r="AU732" s="17" t="s">
        <v>89</v>
      </c>
    </row>
    <row r="733" spans="2:65" s="13" customFormat="1" ht="10">
      <c r="B733" s="155"/>
      <c r="D733" s="145" t="s">
        <v>150</v>
      </c>
      <c r="E733" s="156" t="s">
        <v>1</v>
      </c>
      <c r="F733" s="157" t="s">
        <v>846</v>
      </c>
      <c r="H733" s="158">
        <v>19.25</v>
      </c>
      <c r="I733" s="159"/>
      <c r="L733" s="155"/>
      <c r="M733" s="160"/>
      <c r="T733" s="161"/>
      <c r="AT733" s="156" t="s">
        <v>150</v>
      </c>
      <c r="AU733" s="156" t="s">
        <v>89</v>
      </c>
      <c r="AV733" s="13" t="s">
        <v>89</v>
      </c>
      <c r="AW733" s="13" t="s">
        <v>38</v>
      </c>
      <c r="AX733" s="13" t="s">
        <v>12</v>
      </c>
      <c r="AY733" s="156" t="s">
        <v>140</v>
      </c>
    </row>
    <row r="734" spans="2:65" s="13" customFormat="1" ht="10">
      <c r="B734" s="155"/>
      <c r="D734" s="145" t="s">
        <v>150</v>
      </c>
      <c r="E734" s="156" t="s">
        <v>1</v>
      </c>
      <c r="F734" s="157" t="s">
        <v>847</v>
      </c>
      <c r="H734" s="158">
        <v>19.25</v>
      </c>
      <c r="I734" s="159"/>
      <c r="L734" s="155"/>
      <c r="M734" s="160"/>
      <c r="T734" s="161"/>
      <c r="AT734" s="156" t="s">
        <v>150</v>
      </c>
      <c r="AU734" s="156" t="s">
        <v>89</v>
      </c>
      <c r="AV734" s="13" t="s">
        <v>89</v>
      </c>
      <c r="AW734" s="13" t="s">
        <v>38</v>
      </c>
      <c r="AX734" s="13" t="s">
        <v>12</v>
      </c>
      <c r="AY734" s="156" t="s">
        <v>140</v>
      </c>
    </row>
    <row r="735" spans="2:65" s="13" customFormat="1" ht="10">
      <c r="B735" s="155"/>
      <c r="D735" s="145" t="s">
        <v>150</v>
      </c>
      <c r="E735" s="156" t="s">
        <v>1</v>
      </c>
      <c r="F735" s="157" t="s">
        <v>848</v>
      </c>
      <c r="H735" s="158">
        <v>13.242000000000001</v>
      </c>
      <c r="I735" s="159"/>
      <c r="L735" s="155"/>
      <c r="M735" s="160"/>
      <c r="T735" s="161"/>
      <c r="AT735" s="156" t="s">
        <v>150</v>
      </c>
      <c r="AU735" s="156" t="s">
        <v>89</v>
      </c>
      <c r="AV735" s="13" t="s">
        <v>89</v>
      </c>
      <c r="AW735" s="13" t="s">
        <v>38</v>
      </c>
      <c r="AX735" s="13" t="s">
        <v>12</v>
      </c>
      <c r="AY735" s="156" t="s">
        <v>140</v>
      </c>
    </row>
    <row r="736" spans="2:65" s="13" customFormat="1" ht="10">
      <c r="B736" s="155"/>
      <c r="D736" s="145" t="s">
        <v>150</v>
      </c>
      <c r="E736" s="156" t="s">
        <v>1</v>
      </c>
      <c r="F736" s="157" t="s">
        <v>849</v>
      </c>
      <c r="H736" s="158">
        <v>23.484999999999999</v>
      </c>
      <c r="I736" s="159"/>
      <c r="L736" s="155"/>
      <c r="M736" s="160"/>
      <c r="T736" s="161"/>
      <c r="AT736" s="156" t="s">
        <v>150</v>
      </c>
      <c r="AU736" s="156" t="s">
        <v>89</v>
      </c>
      <c r="AV736" s="13" t="s">
        <v>89</v>
      </c>
      <c r="AW736" s="13" t="s">
        <v>38</v>
      </c>
      <c r="AX736" s="13" t="s">
        <v>12</v>
      </c>
      <c r="AY736" s="156" t="s">
        <v>140</v>
      </c>
    </row>
    <row r="737" spans="2:65" s="14" customFormat="1" ht="10">
      <c r="B737" s="162"/>
      <c r="D737" s="145" t="s">
        <v>150</v>
      </c>
      <c r="E737" s="163" t="s">
        <v>1</v>
      </c>
      <c r="F737" s="164" t="s">
        <v>157</v>
      </c>
      <c r="H737" s="165">
        <v>75.227000000000004</v>
      </c>
      <c r="I737" s="166"/>
      <c r="L737" s="162"/>
      <c r="M737" s="167"/>
      <c r="T737" s="168"/>
      <c r="AT737" s="163" t="s">
        <v>150</v>
      </c>
      <c r="AU737" s="163" t="s">
        <v>89</v>
      </c>
      <c r="AV737" s="14" t="s">
        <v>148</v>
      </c>
      <c r="AW737" s="14" t="s">
        <v>38</v>
      </c>
      <c r="AX737" s="14" t="s">
        <v>87</v>
      </c>
      <c r="AY737" s="163" t="s">
        <v>140</v>
      </c>
    </row>
    <row r="738" spans="2:65" s="1" customFormat="1" ht="44.25" customHeight="1">
      <c r="B738" s="32"/>
      <c r="C738" s="132" t="s">
        <v>850</v>
      </c>
      <c r="D738" s="132" t="s">
        <v>143</v>
      </c>
      <c r="E738" s="133" t="s">
        <v>851</v>
      </c>
      <c r="F738" s="134" t="s">
        <v>852</v>
      </c>
      <c r="G738" s="135" t="s">
        <v>146</v>
      </c>
      <c r="H738" s="136">
        <v>100.54300000000001</v>
      </c>
      <c r="I738" s="137"/>
      <c r="J738" s="138">
        <f>ROUND(I738*H738,2)</f>
        <v>0</v>
      </c>
      <c r="K738" s="134" t="s">
        <v>147</v>
      </c>
      <c r="L738" s="32"/>
      <c r="M738" s="139" t="s">
        <v>1</v>
      </c>
      <c r="N738" s="140" t="s">
        <v>45</v>
      </c>
      <c r="P738" s="141">
        <f>O738*H738</f>
        <v>0</v>
      </c>
      <c r="Q738" s="141">
        <v>0</v>
      </c>
      <c r="R738" s="141">
        <f>Q738*H738</f>
        <v>0</v>
      </c>
      <c r="S738" s="141">
        <v>0</v>
      </c>
      <c r="T738" s="142">
        <f>S738*H738</f>
        <v>0</v>
      </c>
      <c r="AR738" s="143" t="s">
        <v>194</v>
      </c>
      <c r="AT738" s="143" t="s">
        <v>143</v>
      </c>
      <c r="AU738" s="143" t="s">
        <v>89</v>
      </c>
      <c r="AY738" s="17" t="s">
        <v>140</v>
      </c>
      <c r="BE738" s="144">
        <f>IF(N738="základní",J738,0)</f>
        <v>0</v>
      </c>
      <c r="BF738" s="144">
        <f>IF(N738="snížená",J738,0)</f>
        <v>0</v>
      </c>
      <c r="BG738" s="144">
        <f>IF(N738="zákl. přenesená",J738,0)</f>
        <v>0</v>
      </c>
      <c r="BH738" s="144">
        <f>IF(N738="sníž. přenesená",J738,0)</f>
        <v>0</v>
      </c>
      <c r="BI738" s="144">
        <f>IF(N738="nulová",J738,0)</f>
        <v>0</v>
      </c>
      <c r="BJ738" s="17" t="s">
        <v>87</v>
      </c>
      <c r="BK738" s="144">
        <f>ROUND(I738*H738,2)</f>
        <v>0</v>
      </c>
      <c r="BL738" s="17" t="s">
        <v>194</v>
      </c>
      <c r="BM738" s="143" t="s">
        <v>853</v>
      </c>
    </row>
    <row r="739" spans="2:65" s="1" customFormat="1" ht="27">
      <c r="B739" s="32"/>
      <c r="D739" s="145" t="s">
        <v>149</v>
      </c>
      <c r="F739" s="146" t="s">
        <v>852</v>
      </c>
      <c r="I739" s="147"/>
      <c r="L739" s="32"/>
      <c r="M739" s="148"/>
      <c r="T739" s="56"/>
      <c r="AT739" s="17" t="s">
        <v>149</v>
      </c>
      <c r="AU739" s="17" t="s">
        <v>89</v>
      </c>
    </row>
    <row r="740" spans="2:65" s="13" customFormat="1" ht="10">
      <c r="B740" s="155"/>
      <c r="D740" s="145" t="s">
        <v>150</v>
      </c>
      <c r="E740" s="156" t="s">
        <v>1</v>
      </c>
      <c r="F740" s="157" t="s">
        <v>854</v>
      </c>
      <c r="H740" s="158">
        <v>100.54300000000001</v>
      </c>
      <c r="I740" s="159"/>
      <c r="L740" s="155"/>
      <c r="M740" s="160"/>
      <c r="T740" s="161"/>
      <c r="AT740" s="156" t="s">
        <v>150</v>
      </c>
      <c r="AU740" s="156" t="s">
        <v>89</v>
      </c>
      <c r="AV740" s="13" t="s">
        <v>89</v>
      </c>
      <c r="AW740" s="13" t="s">
        <v>38</v>
      </c>
      <c r="AX740" s="13" t="s">
        <v>12</v>
      </c>
      <c r="AY740" s="156" t="s">
        <v>140</v>
      </c>
    </row>
    <row r="741" spans="2:65" s="14" customFormat="1" ht="10">
      <c r="B741" s="162"/>
      <c r="D741" s="145" t="s">
        <v>150</v>
      </c>
      <c r="E741" s="163" t="s">
        <v>1</v>
      </c>
      <c r="F741" s="164" t="s">
        <v>157</v>
      </c>
      <c r="H741" s="165">
        <v>100.54300000000001</v>
      </c>
      <c r="I741" s="166"/>
      <c r="L741" s="162"/>
      <c r="M741" s="167"/>
      <c r="T741" s="168"/>
      <c r="AT741" s="163" t="s">
        <v>150</v>
      </c>
      <c r="AU741" s="163" t="s">
        <v>89</v>
      </c>
      <c r="AV741" s="14" t="s">
        <v>148</v>
      </c>
      <c r="AW741" s="14" t="s">
        <v>38</v>
      </c>
      <c r="AX741" s="14" t="s">
        <v>87</v>
      </c>
      <c r="AY741" s="163" t="s">
        <v>140</v>
      </c>
    </row>
    <row r="742" spans="2:65" s="1" customFormat="1" ht="49" customHeight="1">
      <c r="B742" s="32"/>
      <c r="C742" s="132" t="s">
        <v>660</v>
      </c>
      <c r="D742" s="132" t="s">
        <v>143</v>
      </c>
      <c r="E742" s="133" t="s">
        <v>855</v>
      </c>
      <c r="F742" s="134" t="s">
        <v>856</v>
      </c>
      <c r="G742" s="135" t="s">
        <v>146</v>
      </c>
      <c r="H742" s="136">
        <v>12.5</v>
      </c>
      <c r="I742" s="137"/>
      <c r="J742" s="138">
        <f>ROUND(I742*H742,2)</f>
        <v>0</v>
      </c>
      <c r="K742" s="134" t="s">
        <v>147</v>
      </c>
      <c r="L742" s="32"/>
      <c r="M742" s="139" t="s">
        <v>1</v>
      </c>
      <c r="N742" s="140" t="s">
        <v>45</v>
      </c>
      <c r="P742" s="141">
        <f>O742*H742</f>
        <v>0</v>
      </c>
      <c r="Q742" s="141">
        <v>0</v>
      </c>
      <c r="R742" s="141">
        <f>Q742*H742</f>
        <v>0</v>
      </c>
      <c r="S742" s="141">
        <v>0</v>
      </c>
      <c r="T742" s="142">
        <f>S742*H742</f>
        <v>0</v>
      </c>
      <c r="AR742" s="143" t="s">
        <v>194</v>
      </c>
      <c r="AT742" s="143" t="s">
        <v>143</v>
      </c>
      <c r="AU742" s="143" t="s">
        <v>89</v>
      </c>
      <c r="AY742" s="17" t="s">
        <v>140</v>
      </c>
      <c r="BE742" s="144">
        <f>IF(N742="základní",J742,0)</f>
        <v>0</v>
      </c>
      <c r="BF742" s="144">
        <f>IF(N742="snížená",J742,0)</f>
        <v>0</v>
      </c>
      <c r="BG742" s="144">
        <f>IF(N742="zákl. přenesená",J742,0)</f>
        <v>0</v>
      </c>
      <c r="BH742" s="144">
        <f>IF(N742="sníž. přenesená",J742,0)</f>
        <v>0</v>
      </c>
      <c r="BI742" s="144">
        <f>IF(N742="nulová",J742,0)</f>
        <v>0</v>
      </c>
      <c r="BJ742" s="17" t="s">
        <v>87</v>
      </c>
      <c r="BK742" s="144">
        <f>ROUND(I742*H742,2)</f>
        <v>0</v>
      </c>
      <c r="BL742" s="17" t="s">
        <v>194</v>
      </c>
      <c r="BM742" s="143" t="s">
        <v>857</v>
      </c>
    </row>
    <row r="743" spans="2:65" s="1" customFormat="1" ht="27">
      <c r="B743" s="32"/>
      <c r="D743" s="145" t="s">
        <v>149</v>
      </c>
      <c r="F743" s="146" t="s">
        <v>856</v>
      </c>
      <c r="I743" s="147"/>
      <c r="L743" s="32"/>
      <c r="M743" s="148"/>
      <c r="T743" s="56"/>
      <c r="AT743" s="17" t="s">
        <v>149</v>
      </c>
      <c r="AU743" s="17" t="s">
        <v>89</v>
      </c>
    </row>
    <row r="744" spans="2:65" s="12" customFormat="1" ht="10">
      <c r="B744" s="149"/>
      <c r="D744" s="145" t="s">
        <v>150</v>
      </c>
      <c r="E744" s="150" t="s">
        <v>1</v>
      </c>
      <c r="F744" s="151" t="s">
        <v>858</v>
      </c>
      <c r="H744" s="150" t="s">
        <v>1</v>
      </c>
      <c r="I744" s="152"/>
      <c r="L744" s="149"/>
      <c r="M744" s="153"/>
      <c r="T744" s="154"/>
      <c r="AT744" s="150" t="s">
        <v>150</v>
      </c>
      <c r="AU744" s="150" t="s">
        <v>89</v>
      </c>
      <c r="AV744" s="12" t="s">
        <v>87</v>
      </c>
      <c r="AW744" s="12" t="s">
        <v>38</v>
      </c>
      <c r="AX744" s="12" t="s">
        <v>12</v>
      </c>
      <c r="AY744" s="150" t="s">
        <v>140</v>
      </c>
    </row>
    <row r="745" spans="2:65" s="13" customFormat="1" ht="10">
      <c r="B745" s="155"/>
      <c r="D745" s="145" t="s">
        <v>150</v>
      </c>
      <c r="E745" s="156" t="s">
        <v>1</v>
      </c>
      <c r="F745" s="157" t="s">
        <v>859</v>
      </c>
      <c r="H745" s="158">
        <v>5.65</v>
      </c>
      <c r="I745" s="159"/>
      <c r="L745" s="155"/>
      <c r="M745" s="160"/>
      <c r="T745" s="161"/>
      <c r="AT745" s="156" t="s">
        <v>150</v>
      </c>
      <c r="AU745" s="156" t="s">
        <v>89</v>
      </c>
      <c r="AV745" s="13" t="s">
        <v>89</v>
      </c>
      <c r="AW745" s="13" t="s">
        <v>38</v>
      </c>
      <c r="AX745" s="13" t="s">
        <v>12</v>
      </c>
      <c r="AY745" s="156" t="s">
        <v>140</v>
      </c>
    </row>
    <row r="746" spans="2:65" s="13" customFormat="1" ht="10">
      <c r="B746" s="155"/>
      <c r="D746" s="145" t="s">
        <v>150</v>
      </c>
      <c r="E746" s="156" t="s">
        <v>1</v>
      </c>
      <c r="F746" s="157" t="s">
        <v>860</v>
      </c>
      <c r="H746" s="158">
        <v>5.6</v>
      </c>
      <c r="I746" s="159"/>
      <c r="L746" s="155"/>
      <c r="M746" s="160"/>
      <c r="T746" s="161"/>
      <c r="AT746" s="156" t="s">
        <v>150</v>
      </c>
      <c r="AU746" s="156" t="s">
        <v>89</v>
      </c>
      <c r="AV746" s="13" t="s">
        <v>89</v>
      </c>
      <c r="AW746" s="13" t="s">
        <v>38</v>
      </c>
      <c r="AX746" s="13" t="s">
        <v>12</v>
      </c>
      <c r="AY746" s="156" t="s">
        <v>140</v>
      </c>
    </row>
    <row r="747" spans="2:65" s="13" customFormat="1" ht="10">
      <c r="B747" s="155"/>
      <c r="D747" s="145" t="s">
        <v>150</v>
      </c>
      <c r="E747" s="156" t="s">
        <v>1</v>
      </c>
      <c r="F747" s="157" t="s">
        <v>861</v>
      </c>
      <c r="H747" s="158">
        <v>1.25</v>
      </c>
      <c r="I747" s="159"/>
      <c r="L747" s="155"/>
      <c r="M747" s="160"/>
      <c r="T747" s="161"/>
      <c r="AT747" s="156" t="s">
        <v>150</v>
      </c>
      <c r="AU747" s="156" t="s">
        <v>89</v>
      </c>
      <c r="AV747" s="13" t="s">
        <v>89</v>
      </c>
      <c r="AW747" s="13" t="s">
        <v>38</v>
      </c>
      <c r="AX747" s="13" t="s">
        <v>12</v>
      </c>
      <c r="AY747" s="156" t="s">
        <v>140</v>
      </c>
    </row>
    <row r="748" spans="2:65" s="14" customFormat="1" ht="10">
      <c r="B748" s="162"/>
      <c r="D748" s="145" t="s">
        <v>150</v>
      </c>
      <c r="E748" s="163" t="s">
        <v>1</v>
      </c>
      <c r="F748" s="164" t="s">
        <v>157</v>
      </c>
      <c r="H748" s="165">
        <v>12.5</v>
      </c>
      <c r="I748" s="166"/>
      <c r="L748" s="162"/>
      <c r="M748" s="167"/>
      <c r="T748" s="168"/>
      <c r="AT748" s="163" t="s">
        <v>150</v>
      </c>
      <c r="AU748" s="163" t="s">
        <v>89</v>
      </c>
      <c r="AV748" s="14" t="s">
        <v>148</v>
      </c>
      <c r="AW748" s="14" t="s">
        <v>38</v>
      </c>
      <c r="AX748" s="14" t="s">
        <v>87</v>
      </c>
      <c r="AY748" s="163" t="s">
        <v>140</v>
      </c>
    </row>
    <row r="749" spans="2:65" s="1" customFormat="1" ht="37.75" customHeight="1">
      <c r="B749" s="32"/>
      <c r="C749" s="132" t="s">
        <v>862</v>
      </c>
      <c r="D749" s="132" t="s">
        <v>143</v>
      </c>
      <c r="E749" s="133" t="s">
        <v>863</v>
      </c>
      <c r="F749" s="134" t="s">
        <v>864</v>
      </c>
      <c r="G749" s="135" t="s">
        <v>146</v>
      </c>
      <c r="H749" s="136">
        <v>12.5</v>
      </c>
      <c r="I749" s="137"/>
      <c r="J749" s="138">
        <f>ROUND(I749*H749,2)</f>
        <v>0</v>
      </c>
      <c r="K749" s="134" t="s">
        <v>147</v>
      </c>
      <c r="L749" s="32"/>
      <c r="M749" s="139" t="s">
        <v>1</v>
      </c>
      <c r="N749" s="140" t="s">
        <v>45</v>
      </c>
      <c r="P749" s="141">
        <f>O749*H749</f>
        <v>0</v>
      </c>
      <c r="Q749" s="141">
        <v>0</v>
      </c>
      <c r="R749" s="141">
        <f>Q749*H749</f>
        <v>0</v>
      </c>
      <c r="S749" s="141">
        <v>0</v>
      </c>
      <c r="T749" s="142">
        <f>S749*H749</f>
        <v>0</v>
      </c>
      <c r="AR749" s="143" t="s">
        <v>194</v>
      </c>
      <c r="AT749" s="143" t="s">
        <v>143</v>
      </c>
      <c r="AU749" s="143" t="s">
        <v>89</v>
      </c>
      <c r="AY749" s="17" t="s">
        <v>140</v>
      </c>
      <c r="BE749" s="144">
        <f>IF(N749="základní",J749,0)</f>
        <v>0</v>
      </c>
      <c r="BF749" s="144">
        <f>IF(N749="snížená",J749,0)</f>
        <v>0</v>
      </c>
      <c r="BG749" s="144">
        <f>IF(N749="zákl. přenesená",J749,0)</f>
        <v>0</v>
      </c>
      <c r="BH749" s="144">
        <f>IF(N749="sníž. přenesená",J749,0)</f>
        <v>0</v>
      </c>
      <c r="BI749" s="144">
        <f>IF(N749="nulová",J749,0)</f>
        <v>0</v>
      </c>
      <c r="BJ749" s="17" t="s">
        <v>87</v>
      </c>
      <c r="BK749" s="144">
        <f>ROUND(I749*H749,2)</f>
        <v>0</v>
      </c>
      <c r="BL749" s="17" t="s">
        <v>194</v>
      </c>
      <c r="BM749" s="143" t="s">
        <v>865</v>
      </c>
    </row>
    <row r="750" spans="2:65" s="1" customFormat="1" ht="18">
      <c r="B750" s="32"/>
      <c r="D750" s="145" t="s">
        <v>149</v>
      </c>
      <c r="F750" s="146" t="s">
        <v>864</v>
      </c>
      <c r="I750" s="147"/>
      <c r="L750" s="32"/>
      <c r="M750" s="148"/>
      <c r="T750" s="56"/>
      <c r="AT750" s="17" t="s">
        <v>149</v>
      </c>
      <c r="AU750" s="17" t="s">
        <v>89</v>
      </c>
    </row>
    <row r="751" spans="2:65" s="13" customFormat="1" ht="10">
      <c r="B751" s="155"/>
      <c r="D751" s="145" t="s">
        <v>150</v>
      </c>
      <c r="E751" s="156" t="s">
        <v>1</v>
      </c>
      <c r="F751" s="157" t="s">
        <v>866</v>
      </c>
      <c r="H751" s="158">
        <v>12.5</v>
      </c>
      <c r="I751" s="159"/>
      <c r="L751" s="155"/>
      <c r="M751" s="160"/>
      <c r="T751" s="161"/>
      <c r="AT751" s="156" t="s">
        <v>150</v>
      </c>
      <c r="AU751" s="156" t="s">
        <v>89</v>
      </c>
      <c r="AV751" s="13" t="s">
        <v>89</v>
      </c>
      <c r="AW751" s="13" t="s">
        <v>38</v>
      </c>
      <c r="AX751" s="13" t="s">
        <v>12</v>
      </c>
      <c r="AY751" s="156" t="s">
        <v>140</v>
      </c>
    </row>
    <row r="752" spans="2:65" s="14" customFormat="1" ht="10">
      <c r="B752" s="162"/>
      <c r="D752" s="145" t="s">
        <v>150</v>
      </c>
      <c r="E752" s="163" t="s">
        <v>1</v>
      </c>
      <c r="F752" s="164" t="s">
        <v>157</v>
      </c>
      <c r="H752" s="165">
        <v>12.5</v>
      </c>
      <c r="I752" s="166"/>
      <c r="L752" s="162"/>
      <c r="M752" s="167"/>
      <c r="T752" s="168"/>
      <c r="AT752" s="163" t="s">
        <v>150</v>
      </c>
      <c r="AU752" s="163" t="s">
        <v>89</v>
      </c>
      <c r="AV752" s="14" t="s">
        <v>148</v>
      </c>
      <c r="AW752" s="14" t="s">
        <v>38</v>
      </c>
      <c r="AX752" s="14" t="s">
        <v>87</v>
      </c>
      <c r="AY752" s="163" t="s">
        <v>140</v>
      </c>
    </row>
    <row r="753" spans="2:65" s="1" customFormat="1" ht="44.25" customHeight="1">
      <c r="B753" s="32"/>
      <c r="C753" s="132" t="s">
        <v>663</v>
      </c>
      <c r="D753" s="132" t="s">
        <v>143</v>
      </c>
      <c r="E753" s="133" t="s">
        <v>867</v>
      </c>
      <c r="F753" s="134" t="s">
        <v>868</v>
      </c>
      <c r="G753" s="135" t="s">
        <v>255</v>
      </c>
      <c r="H753" s="136">
        <v>4.07</v>
      </c>
      <c r="I753" s="137"/>
      <c r="J753" s="138">
        <f>ROUND(I753*H753,2)</f>
        <v>0</v>
      </c>
      <c r="K753" s="134" t="s">
        <v>147</v>
      </c>
      <c r="L753" s="32"/>
      <c r="M753" s="139" t="s">
        <v>1</v>
      </c>
      <c r="N753" s="140" t="s">
        <v>45</v>
      </c>
      <c r="P753" s="141">
        <f>O753*H753</f>
        <v>0</v>
      </c>
      <c r="Q753" s="141">
        <v>0</v>
      </c>
      <c r="R753" s="141">
        <f>Q753*H753</f>
        <v>0</v>
      </c>
      <c r="S753" s="141">
        <v>0</v>
      </c>
      <c r="T753" s="142">
        <f>S753*H753</f>
        <v>0</v>
      </c>
      <c r="AR753" s="143" t="s">
        <v>194</v>
      </c>
      <c r="AT753" s="143" t="s">
        <v>143</v>
      </c>
      <c r="AU753" s="143" t="s">
        <v>89</v>
      </c>
      <c r="AY753" s="17" t="s">
        <v>140</v>
      </c>
      <c r="BE753" s="144">
        <f>IF(N753="základní",J753,0)</f>
        <v>0</v>
      </c>
      <c r="BF753" s="144">
        <f>IF(N753="snížená",J753,0)</f>
        <v>0</v>
      </c>
      <c r="BG753" s="144">
        <f>IF(N753="zákl. přenesená",J753,0)</f>
        <v>0</v>
      </c>
      <c r="BH753" s="144">
        <f>IF(N753="sníž. přenesená",J753,0)</f>
        <v>0</v>
      </c>
      <c r="BI753" s="144">
        <f>IF(N753="nulová",J753,0)</f>
        <v>0</v>
      </c>
      <c r="BJ753" s="17" t="s">
        <v>87</v>
      </c>
      <c r="BK753" s="144">
        <f>ROUND(I753*H753,2)</f>
        <v>0</v>
      </c>
      <c r="BL753" s="17" t="s">
        <v>194</v>
      </c>
      <c r="BM753" s="143" t="s">
        <v>869</v>
      </c>
    </row>
    <row r="754" spans="2:65" s="1" customFormat="1" ht="27">
      <c r="B754" s="32"/>
      <c r="D754" s="145" t="s">
        <v>149</v>
      </c>
      <c r="F754" s="146" t="s">
        <v>868</v>
      </c>
      <c r="I754" s="147"/>
      <c r="L754" s="32"/>
      <c r="M754" s="148"/>
      <c r="T754" s="56"/>
      <c r="AT754" s="17" t="s">
        <v>149</v>
      </c>
      <c r="AU754" s="17" t="s">
        <v>89</v>
      </c>
    </row>
    <row r="755" spans="2:65" s="12" customFormat="1" ht="10">
      <c r="B755" s="149"/>
      <c r="D755" s="145" t="s">
        <v>150</v>
      </c>
      <c r="E755" s="150" t="s">
        <v>1</v>
      </c>
      <c r="F755" s="151" t="s">
        <v>870</v>
      </c>
      <c r="H755" s="150" t="s">
        <v>1</v>
      </c>
      <c r="I755" s="152"/>
      <c r="L755" s="149"/>
      <c r="M755" s="153"/>
      <c r="T755" s="154"/>
      <c r="AT755" s="150" t="s">
        <v>150</v>
      </c>
      <c r="AU755" s="150" t="s">
        <v>89</v>
      </c>
      <c r="AV755" s="12" t="s">
        <v>87</v>
      </c>
      <c r="AW755" s="12" t="s">
        <v>38</v>
      </c>
      <c r="AX755" s="12" t="s">
        <v>12</v>
      </c>
      <c r="AY755" s="150" t="s">
        <v>140</v>
      </c>
    </row>
    <row r="756" spans="2:65" s="13" customFormat="1" ht="10">
      <c r="B756" s="155"/>
      <c r="D756" s="145" t="s">
        <v>150</v>
      </c>
      <c r="E756" s="156" t="s">
        <v>1</v>
      </c>
      <c r="F756" s="157" t="s">
        <v>871</v>
      </c>
      <c r="H756" s="158">
        <v>4.07</v>
      </c>
      <c r="I756" s="159"/>
      <c r="L756" s="155"/>
      <c r="M756" s="160"/>
      <c r="T756" s="161"/>
      <c r="AT756" s="156" t="s">
        <v>150</v>
      </c>
      <c r="AU756" s="156" t="s">
        <v>89</v>
      </c>
      <c r="AV756" s="13" t="s">
        <v>89</v>
      </c>
      <c r="AW756" s="13" t="s">
        <v>38</v>
      </c>
      <c r="AX756" s="13" t="s">
        <v>12</v>
      </c>
      <c r="AY756" s="156" t="s">
        <v>140</v>
      </c>
    </row>
    <row r="757" spans="2:65" s="14" customFormat="1" ht="10">
      <c r="B757" s="162"/>
      <c r="D757" s="145" t="s">
        <v>150</v>
      </c>
      <c r="E757" s="163" t="s">
        <v>1</v>
      </c>
      <c r="F757" s="164" t="s">
        <v>157</v>
      </c>
      <c r="H757" s="165">
        <v>4.07</v>
      </c>
      <c r="I757" s="166"/>
      <c r="L757" s="162"/>
      <c r="M757" s="167"/>
      <c r="T757" s="168"/>
      <c r="AT757" s="163" t="s">
        <v>150</v>
      </c>
      <c r="AU757" s="163" t="s">
        <v>89</v>
      </c>
      <c r="AV757" s="14" t="s">
        <v>148</v>
      </c>
      <c r="AW757" s="14" t="s">
        <v>38</v>
      </c>
      <c r="AX757" s="14" t="s">
        <v>87</v>
      </c>
      <c r="AY757" s="163" t="s">
        <v>140</v>
      </c>
    </row>
    <row r="758" spans="2:65" s="1" customFormat="1" ht="33" customHeight="1">
      <c r="B758" s="32"/>
      <c r="C758" s="132" t="s">
        <v>872</v>
      </c>
      <c r="D758" s="132" t="s">
        <v>143</v>
      </c>
      <c r="E758" s="133" t="s">
        <v>873</v>
      </c>
      <c r="F758" s="134" t="s">
        <v>874</v>
      </c>
      <c r="G758" s="135" t="s">
        <v>231</v>
      </c>
      <c r="H758" s="136">
        <v>8</v>
      </c>
      <c r="I758" s="137"/>
      <c r="J758" s="138">
        <f>ROUND(I758*H758,2)</f>
        <v>0</v>
      </c>
      <c r="K758" s="134" t="s">
        <v>147</v>
      </c>
      <c r="L758" s="32"/>
      <c r="M758" s="139" t="s">
        <v>1</v>
      </c>
      <c r="N758" s="140" t="s">
        <v>45</v>
      </c>
      <c r="P758" s="141">
        <f>O758*H758</f>
        <v>0</v>
      </c>
      <c r="Q758" s="141">
        <v>0</v>
      </c>
      <c r="R758" s="141">
        <f>Q758*H758</f>
        <v>0</v>
      </c>
      <c r="S758" s="141">
        <v>0</v>
      </c>
      <c r="T758" s="142">
        <f>S758*H758</f>
        <v>0</v>
      </c>
      <c r="AR758" s="143" t="s">
        <v>194</v>
      </c>
      <c r="AT758" s="143" t="s">
        <v>143</v>
      </c>
      <c r="AU758" s="143" t="s">
        <v>89</v>
      </c>
      <c r="AY758" s="17" t="s">
        <v>140</v>
      </c>
      <c r="BE758" s="144">
        <f>IF(N758="základní",J758,0)</f>
        <v>0</v>
      </c>
      <c r="BF758" s="144">
        <f>IF(N758="snížená",J758,0)</f>
        <v>0</v>
      </c>
      <c r="BG758" s="144">
        <f>IF(N758="zákl. přenesená",J758,0)</f>
        <v>0</v>
      </c>
      <c r="BH758" s="144">
        <f>IF(N758="sníž. přenesená",J758,0)</f>
        <v>0</v>
      </c>
      <c r="BI758" s="144">
        <f>IF(N758="nulová",J758,0)</f>
        <v>0</v>
      </c>
      <c r="BJ758" s="17" t="s">
        <v>87</v>
      </c>
      <c r="BK758" s="144">
        <f>ROUND(I758*H758,2)</f>
        <v>0</v>
      </c>
      <c r="BL758" s="17" t="s">
        <v>194</v>
      </c>
      <c r="BM758" s="143" t="s">
        <v>875</v>
      </c>
    </row>
    <row r="759" spans="2:65" s="1" customFormat="1" ht="18">
      <c r="B759" s="32"/>
      <c r="D759" s="145" t="s">
        <v>149</v>
      </c>
      <c r="F759" s="146" t="s">
        <v>874</v>
      </c>
      <c r="I759" s="147"/>
      <c r="L759" s="32"/>
      <c r="M759" s="148"/>
      <c r="T759" s="56"/>
      <c r="AT759" s="17" t="s">
        <v>149</v>
      </c>
      <c r="AU759" s="17" t="s">
        <v>89</v>
      </c>
    </row>
    <row r="760" spans="2:65" s="12" customFormat="1" ht="10">
      <c r="B760" s="149"/>
      <c r="D760" s="145" t="s">
        <v>150</v>
      </c>
      <c r="E760" s="150" t="s">
        <v>1</v>
      </c>
      <c r="F760" s="151" t="s">
        <v>876</v>
      </c>
      <c r="H760" s="150" t="s">
        <v>1</v>
      </c>
      <c r="I760" s="152"/>
      <c r="L760" s="149"/>
      <c r="M760" s="153"/>
      <c r="T760" s="154"/>
      <c r="AT760" s="150" t="s">
        <v>150</v>
      </c>
      <c r="AU760" s="150" t="s">
        <v>89</v>
      </c>
      <c r="AV760" s="12" t="s">
        <v>87</v>
      </c>
      <c r="AW760" s="12" t="s">
        <v>38</v>
      </c>
      <c r="AX760" s="12" t="s">
        <v>12</v>
      </c>
      <c r="AY760" s="150" t="s">
        <v>140</v>
      </c>
    </row>
    <row r="761" spans="2:65" s="13" customFormat="1" ht="10">
      <c r="B761" s="155"/>
      <c r="D761" s="145" t="s">
        <v>150</v>
      </c>
      <c r="E761" s="156" t="s">
        <v>1</v>
      </c>
      <c r="F761" s="157" t="s">
        <v>164</v>
      </c>
      <c r="H761" s="158">
        <v>3</v>
      </c>
      <c r="I761" s="159"/>
      <c r="L761" s="155"/>
      <c r="M761" s="160"/>
      <c r="T761" s="161"/>
      <c r="AT761" s="156" t="s">
        <v>150</v>
      </c>
      <c r="AU761" s="156" t="s">
        <v>89</v>
      </c>
      <c r="AV761" s="13" t="s">
        <v>89</v>
      </c>
      <c r="AW761" s="13" t="s">
        <v>38</v>
      </c>
      <c r="AX761" s="13" t="s">
        <v>12</v>
      </c>
      <c r="AY761" s="156" t="s">
        <v>140</v>
      </c>
    </row>
    <row r="762" spans="2:65" s="12" customFormat="1" ht="10">
      <c r="B762" s="149"/>
      <c r="D762" s="145" t="s">
        <v>150</v>
      </c>
      <c r="E762" s="150" t="s">
        <v>1</v>
      </c>
      <c r="F762" s="151" t="s">
        <v>877</v>
      </c>
      <c r="H762" s="150" t="s">
        <v>1</v>
      </c>
      <c r="I762" s="152"/>
      <c r="L762" s="149"/>
      <c r="M762" s="153"/>
      <c r="T762" s="154"/>
      <c r="AT762" s="150" t="s">
        <v>150</v>
      </c>
      <c r="AU762" s="150" t="s">
        <v>89</v>
      </c>
      <c r="AV762" s="12" t="s">
        <v>87</v>
      </c>
      <c r="AW762" s="12" t="s">
        <v>38</v>
      </c>
      <c r="AX762" s="12" t="s">
        <v>12</v>
      </c>
      <c r="AY762" s="150" t="s">
        <v>140</v>
      </c>
    </row>
    <row r="763" spans="2:65" s="13" customFormat="1" ht="10">
      <c r="B763" s="155"/>
      <c r="D763" s="145" t="s">
        <v>150</v>
      </c>
      <c r="E763" s="156" t="s">
        <v>1</v>
      </c>
      <c r="F763" s="157" t="s">
        <v>87</v>
      </c>
      <c r="H763" s="158">
        <v>1</v>
      </c>
      <c r="I763" s="159"/>
      <c r="L763" s="155"/>
      <c r="M763" s="160"/>
      <c r="T763" s="161"/>
      <c r="AT763" s="156" t="s">
        <v>150</v>
      </c>
      <c r="AU763" s="156" t="s">
        <v>89</v>
      </c>
      <c r="AV763" s="13" t="s">
        <v>89</v>
      </c>
      <c r="AW763" s="13" t="s">
        <v>38</v>
      </c>
      <c r="AX763" s="13" t="s">
        <v>12</v>
      </c>
      <c r="AY763" s="156" t="s">
        <v>140</v>
      </c>
    </row>
    <row r="764" spans="2:65" s="12" customFormat="1" ht="10">
      <c r="B764" s="149"/>
      <c r="D764" s="145" t="s">
        <v>150</v>
      </c>
      <c r="E764" s="150" t="s">
        <v>1</v>
      </c>
      <c r="F764" s="151" t="s">
        <v>878</v>
      </c>
      <c r="H764" s="150" t="s">
        <v>1</v>
      </c>
      <c r="I764" s="152"/>
      <c r="L764" s="149"/>
      <c r="M764" s="153"/>
      <c r="T764" s="154"/>
      <c r="AT764" s="150" t="s">
        <v>150</v>
      </c>
      <c r="AU764" s="150" t="s">
        <v>89</v>
      </c>
      <c r="AV764" s="12" t="s">
        <v>87</v>
      </c>
      <c r="AW764" s="12" t="s">
        <v>38</v>
      </c>
      <c r="AX764" s="12" t="s">
        <v>12</v>
      </c>
      <c r="AY764" s="150" t="s">
        <v>140</v>
      </c>
    </row>
    <row r="765" spans="2:65" s="13" customFormat="1" ht="10">
      <c r="B765" s="155"/>
      <c r="D765" s="145" t="s">
        <v>150</v>
      </c>
      <c r="E765" s="156" t="s">
        <v>1</v>
      </c>
      <c r="F765" s="157" t="s">
        <v>87</v>
      </c>
      <c r="H765" s="158">
        <v>1</v>
      </c>
      <c r="I765" s="159"/>
      <c r="L765" s="155"/>
      <c r="M765" s="160"/>
      <c r="T765" s="161"/>
      <c r="AT765" s="156" t="s">
        <v>150</v>
      </c>
      <c r="AU765" s="156" t="s">
        <v>89</v>
      </c>
      <c r="AV765" s="13" t="s">
        <v>89</v>
      </c>
      <c r="AW765" s="13" t="s">
        <v>38</v>
      </c>
      <c r="AX765" s="13" t="s">
        <v>12</v>
      </c>
      <c r="AY765" s="156" t="s">
        <v>140</v>
      </c>
    </row>
    <row r="766" spans="2:65" s="12" customFormat="1" ht="10">
      <c r="B766" s="149"/>
      <c r="D766" s="145" t="s">
        <v>150</v>
      </c>
      <c r="E766" s="150" t="s">
        <v>1</v>
      </c>
      <c r="F766" s="151" t="s">
        <v>879</v>
      </c>
      <c r="H766" s="150" t="s">
        <v>1</v>
      </c>
      <c r="I766" s="152"/>
      <c r="L766" s="149"/>
      <c r="M766" s="153"/>
      <c r="T766" s="154"/>
      <c r="AT766" s="150" t="s">
        <v>150</v>
      </c>
      <c r="AU766" s="150" t="s">
        <v>89</v>
      </c>
      <c r="AV766" s="12" t="s">
        <v>87</v>
      </c>
      <c r="AW766" s="12" t="s">
        <v>38</v>
      </c>
      <c r="AX766" s="12" t="s">
        <v>12</v>
      </c>
      <c r="AY766" s="150" t="s">
        <v>140</v>
      </c>
    </row>
    <row r="767" spans="2:65" s="13" customFormat="1" ht="10">
      <c r="B767" s="155"/>
      <c r="D767" s="145" t="s">
        <v>150</v>
      </c>
      <c r="E767" s="156" t="s">
        <v>1</v>
      </c>
      <c r="F767" s="157" t="s">
        <v>89</v>
      </c>
      <c r="H767" s="158">
        <v>2</v>
      </c>
      <c r="I767" s="159"/>
      <c r="L767" s="155"/>
      <c r="M767" s="160"/>
      <c r="T767" s="161"/>
      <c r="AT767" s="156" t="s">
        <v>150</v>
      </c>
      <c r="AU767" s="156" t="s">
        <v>89</v>
      </c>
      <c r="AV767" s="13" t="s">
        <v>89</v>
      </c>
      <c r="AW767" s="13" t="s">
        <v>38</v>
      </c>
      <c r="AX767" s="13" t="s">
        <v>12</v>
      </c>
      <c r="AY767" s="156" t="s">
        <v>140</v>
      </c>
    </row>
    <row r="768" spans="2:65" s="12" customFormat="1" ht="10">
      <c r="B768" s="149"/>
      <c r="D768" s="145" t="s">
        <v>150</v>
      </c>
      <c r="E768" s="150" t="s">
        <v>1</v>
      </c>
      <c r="F768" s="151" t="s">
        <v>644</v>
      </c>
      <c r="H768" s="150" t="s">
        <v>1</v>
      </c>
      <c r="I768" s="152"/>
      <c r="L768" s="149"/>
      <c r="M768" s="153"/>
      <c r="T768" s="154"/>
      <c r="AT768" s="150" t="s">
        <v>150</v>
      </c>
      <c r="AU768" s="150" t="s">
        <v>89</v>
      </c>
      <c r="AV768" s="12" t="s">
        <v>87</v>
      </c>
      <c r="AW768" s="12" t="s">
        <v>38</v>
      </c>
      <c r="AX768" s="12" t="s">
        <v>12</v>
      </c>
      <c r="AY768" s="150" t="s">
        <v>140</v>
      </c>
    </row>
    <row r="769" spans="2:65" s="13" customFormat="1" ht="10">
      <c r="B769" s="155"/>
      <c r="D769" s="145" t="s">
        <v>150</v>
      </c>
      <c r="E769" s="156" t="s">
        <v>1</v>
      </c>
      <c r="F769" s="157" t="s">
        <v>87</v>
      </c>
      <c r="H769" s="158">
        <v>1</v>
      </c>
      <c r="I769" s="159"/>
      <c r="L769" s="155"/>
      <c r="M769" s="160"/>
      <c r="T769" s="161"/>
      <c r="AT769" s="156" t="s">
        <v>150</v>
      </c>
      <c r="AU769" s="156" t="s">
        <v>89</v>
      </c>
      <c r="AV769" s="13" t="s">
        <v>89</v>
      </c>
      <c r="AW769" s="13" t="s">
        <v>38</v>
      </c>
      <c r="AX769" s="13" t="s">
        <v>12</v>
      </c>
      <c r="AY769" s="156" t="s">
        <v>140</v>
      </c>
    </row>
    <row r="770" spans="2:65" s="14" customFormat="1" ht="10">
      <c r="B770" s="162"/>
      <c r="D770" s="145" t="s">
        <v>150</v>
      </c>
      <c r="E770" s="163" t="s">
        <v>1</v>
      </c>
      <c r="F770" s="164" t="s">
        <v>157</v>
      </c>
      <c r="H770" s="165">
        <v>8</v>
      </c>
      <c r="I770" s="166"/>
      <c r="L770" s="162"/>
      <c r="M770" s="167"/>
      <c r="T770" s="168"/>
      <c r="AT770" s="163" t="s">
        <v>150</v>
      </c>
      <c r="AU770" s="163" t="s">
        <v>89</v>
      </c>
      <c r="AV770" s="14" t="s">
        <v>148</v>
      </c>
      <c r="AW770" s="14" t="s">
        <v>38</v>
      </c>
      <c r="AX770" s="14" t="s">
        <v>87</v>
      </c>
      <c r="AY770" s="163" t="s">
        <v>140</v>
      </c>
    </row>
    <row r="771" spans="2:65" s="1" customFormat="1" ht="33" customHeight="1">
      <c r="B771" s="32"/>
      <c r="C771" s="179" t="s">
        <v>667</v>
      </c>
      <c r="D771" s="179" t="s">
        <v>645</v>
      </c>
      <c r="E771" s="180" t="s">
        <v>880</v>
      </c>
      <c r="F771" s="181" t="s">
        <v>881</v>
      </c>
      <c r="G771" s="182" t="s">
        <v>231</v>
      </c>
      <c r="H771" s="183">
        <v>4</v>
      </c>
      <c r="I771" s="184"/>
      <c r="J771" s="185">
        <f>ROUND(I771*H771,2)</f>
        <v>0</v>
      </c>
      <c r="K771" s="181" t="s">
        <v>147</v>
      </c>
      <c r="L771" s="186"/>
      <c r="M771" s="187" t="s">
        <v>1</v>
      </c>
      <c r="N771" s="188" t="s">
        <v>45</v>
      </c>
      <c r="P771" s="141">
        <f>O771*H771</f>
        <v>0</v>
      </c>
      <c r="Q771" s="141">
        <v>0</v>
      </c>
      <c r="R771" s="141">
        <f>Q771*H771</f>
        <v>0</v>
      </c>
      <c r="S771" s="141">
        <v>0</v>
      </c>
      <c r="T771" s="142">
        <f>S771*H771</f>
        <v>0</v>
      </c>
      <c r="AR771" s="143" t="s">
        <v>256</v>
      </c>
      <c r="AT771" s="143" t="s">
        <v>645</v>
      </c>
      <c r="AU771" s="143" t="s">
        <v>89</v>
      </c>
      <c r="AY771" s="17" t="s">
        <v>140</v>
      </c>
      <c r="BE771" s="144">
        <f>IF(N771="základní",J771,0)</f>
        <v>0</v>
      </c>
      <c r="BF771" s="144">
        <f>IF(N771="snížená",J771,0)</f>
        <v>0</v>
      </c>
      <c r="BG771" s="144">
        <f>IF(N771="zákl. přenesená",J771,0)</f>
        <v>0</v>
      </c>
      <c r="BH771" s="144">
        <f>IF(N771="sníž. přenesená",J771,0)</f>
        <v>0</v>
      </c>
      <c r="BI771" s="144">
        <f>IF(N771="nulová",J771,0)</f>
        <v>0</v>
      </c>
      <c r="BJ771" s="17" t="s">
        <v>87</v>
      </c>
      <c r="BK771" s="144">
        <f>ROUND(I771*H771,2)</f>
        <v>0</v>
      </c>
      <c r="BL771" s="17" t="s">
        <v>194</v>
      </c>
      <c r="BM771" s="143" t="s">
        <v>882</v>
      </c>
    </row>
    <row r="772" spans="2:65" s="1" customFormat="1" ht="18">
      <c r="B772" s="32"/>
      <c r="D772" s="145" t="s">
        <v>149</v>
      </c>
      <c r="F772" s="146" t="s">
        <v>881</v>
      </c>
      <c r="I772" s="147"/>
      <c r="L772" s="32"/>
      <c r="M772" s="148"/>
      <c r="T772" s="56"/>
      <c r="AT772" s="17" t="s">
        <v>149</v>
      </c>
      <c r="AU772" s="17" t="s">
        <v>89</v>
      </c>
    </row>
    <row r="773" spans="2:65" s="12" customFormat="1" ht="10">
      <c r="B773" s="149"/>
      <c r="D773" s="145" t="s">
        <v>150</v>
      </c>
      <c r="E773" s="150" t="s">
        <v>1</v>
      </c>
      <c r="F773" s="151" t="s">
        <v>876</v>
      </c>
      <c r="H773" s="150" t="s">
        <v>1</v>
      </c>
      <c r="I773" s="152"/>
      <c r="L773" s="149"/>
      <c r="M773" s="153"/>
      <c r="T773" s="154"/>
      <c r="AT773" s="150" t="s">
        <v>150</v>
      </c>
      <c r="AU773" s="150" t="s">
        <v>89</v>
      </c>
      <c r="AV773" s="12" t="s">
        <v>87</v>
      </c>
      <c r="AW773" s="12" t="s">
        <v>38</v>
      </c>
      <c r="AX773" s="12" t="s">
        <v>12</v>
      </c>
      <c r="AY773" s="150" t="s">
        <v>140</v>
      </c>
    </row>
    <row r="774" spans="2:65" s="13" customFormat="1" ht="10">
      <c r="B774" s="155"/>
      <c r="D774" s="145" t="s">
        <v>150</v>
      </c>
      <c r="E774" s="156" t="s">
        <v>1</v>
      </c>
      <c r="F774" s="157" t="s">
        <v>164</v>
      </c>
      <c r="H774" s="158">
        <v>3</v>
      </c>
      <c r="I774" s="159"/>
      <c r="L774" s="155"/>
      <c r="M774" s="160"/>
      <c r="T774" s="161"/>
      <c r="AT774" s="156" t="s">
        <v>150</v>
      </c>
      <c r="AU774" s="156" t="s">
        <v>89</v>
      </c>
      <c r="AV774" s="13" t="s">
        <v>89</v>
      </c>
      <c r="AW774" s="13" t="s">
        <v>38</v>
      </c>
      <c r="AX774" s="13" t="s">
        <v>12</v>
      </c>
      <c r="AY774" s="156" t="s">
        <v>140</v>
      </c>
    </row>
    <row r="775" spans="2:65" s="12" customFormat="1" ht="10">
      <c r="B775" s="149"/>
      <c r="D775" s="145" t="s">
        <v>150</v>
      </c>
      <c r="E775" s="150" t="s">
        <v>1</v>
      </c>
      <c r="F775" s="151" t="s">
        <v>644</v>
      </c>
      <c r="H775" s="150" t="s">
        <v>1</v>
      </c>
      <c r="I775" s="152"/>
      <c r="L775" s="149"/>
      <c r="M775" s="153"/>
      <c r="T775" s="154"/>
      <c r="AT775" s="150" t="s">
        <v>150</v>
      </c>
      <c r="AU775" s="150" t="s">
        <v>89</v>
      </c>
      <c r="AV775" s="12" t="s">
        <v>87</v>
      </c>
      <c r="AW775" s="12" t="s">
        <v>38</v>
      </c>
      <c r="AX775" s="12" t="s">
        <v>12</v>
      </c>
      <c r="AY775" s="150" t="s">
        <v>140</v>
      </c>
    </row>
    <row r="776" spans="2:65" s="13" customFormat="1" ht="10">
      <c r="B776" s="155"/>
      <c r="D776" s="145" t="s">
        <v>150</v>
      </c>
      <c r="E776" s="156" t="s">
        <v>1</v>
      </c>
      <c r="F776" s="157" t="s">
        <v>87</v>
      </c>
      <c r="H776" s="158">
        <v>1</v>
      </c>
      <c r="I776" s="159"/>
      <c r="L776" s="155"/>
      <c r="M776" s="160"/>
      <c r="T776" s="161"/>
      <c r="AT776" s="156" t="s">
        <v>150</v>
      </c>
      <c r="AU776" s="156" t="s">
        <v>89</v>
      </c>
      <c r="AV776" s="13" t="s">
        <v>89</v>
      </c>
      <c r="AW776" s="13" t="s">
        <v>38</v>
      </c>
      <c r="AX776" s="13" t="s">
        <v>12</v>
      </c>
      <c r="AY776" s="156" t="s">
        <v>140</v>
      </c>
    </row>
    <row r="777" spans="2:65" s="14" customFormat="1" ht="10">
      <c r="B777" s="162"/>
      <c r="D777" s="145" t="s">
        <v>150</v>
      </c>
      <c r="E777" s="163" t="s">
        <v>1</v>
      </c>
      <c r="F777" s="164" t="s">
        <v>157</v>
      </c>
      <c r="H777" s="165">
        <v>4</v>
      </c>
      <c r="I777" s="166"/>
      <c r="L777" s="162"/>
      <c r="M777" s="167"/>
      <c r="T777" s="168"/>
      <c r="AT777" s="163" t="s">
        <v>150</v>
      </c>
      <c r="AU777" s="163" t="s">
        <v>89</v>
      </c>
      <c r="AV777" s="14" t="s">
        <v>148</v>
      </c>
      <c r="AW777" s="14" t="s">
        <v>38</v>
      </c>
      <c r="AX777" s="14" t="s">
        <v>87</v>
      </c>
      <c r="AY777" s="163" t="s">
        <v>140</v>
      </c>
    </row>
    <row r="778" spans="2:65" s="1" customFormat="1" ht="33" customHeight="1">
      <c r="B778" s="32"/>
      <c r="C778" s="179" t="s">
        <v>883</v>
      </c>
      <c r="D778" s="179" t="s">
        <v>645</v>
      </c>
      <c r="E778" s="180" t="s">
        <v>884</v>
      </c>
      <c r="F778" s="181" t="s">
        <v>885</v>
      </c>
      <c r="G778" s="182" t="s">
        <v>231</v>
      </c>
      <c r="H778" s="183">
        <v>3</v>
      </c>
      <c r="I778" s="184"/>
      <c r="J778" s="185">
        <f>ROUND(I778*H778,2)</f>
        <v>0</v>
      </c>
      <c r="K778" s="181" t="s">
        <v>147</v>
      </c>
      <c r="L778" s="186"/>
      <c r="M778" s="187" t="s">
        <v>1</v>
      </c>
      <c r="N778" s="188" t="s">
        <v>45</v>
      </c>
      <c r="P778" s="141">
        <f>O778*H778</f>
        <v>0</v>
      </c>
      <c r="Q778" s="141">
        <v>0</v>
      </c>
      <c r="R778" s="141">
        <f>Q778*H778</f>
        <v>0</v>
      </c>
      <c r="S778" s="141">
        <v>0</v>
      </c>
      <c r="T778" s="142">
        <f>S778*H778</f>
        <v>0</v>
      </c>
      <c r="AR778" s="143" t="s">
        <v>256</v>
      </c>
      <c r="AT778" s="143" t="s">
        <v>645</v>
      </c>
      <c r="AU778" s="143" t="s">
        <v>89</v>
      </c>
      <c r="AY778" s="17" t="s">
        <v>140</v>
      </c>
      <c r="BE778" s="144">
        <f>IF(N778="základní",J778,0)</f>
        <v>0</v>
      </c>
      <c r="BF778" s="144">
        <f>IF(N778="snížená",J778,0)</f>
        <v>0</v>
      </c>
      <c r="BG778" s="144">
        <f>IF(N778="zákl. přenesená",J778,0)</f>
        <v>0</v>
      </c>
      <c r="BH778" s="144">
        <f>IF(N778="sníž. přenesená",J778,0)</f>
        <v>0</v>
      </c>
      <c r="BI778" s="144">
        <f>IF(N778="nulová",J778,0)</f>
        <v>0</v>
      </c>
      <c r="BJ778" s="17" t="s">
        <v>87</v>
      </c>
      <c r="BK778" s="144">
        <f>ROUND(I778*H778,2)</f>
        <v>0</v>
      </c>
      <c r="BL778" s="17" t="s">
        <v>194</v>
      </c>
      <c r="BM778" s="143" t="s">
        <v>886</v>
      </c>
    </row>
    <row r="779" spans="2:65" s="1" customFormat="1" ht="18">
      <c r="B779" s="32"/>
      <c r="D779" s="145" t="s">
        <v>149</v>
      </c>
      <c r="F779" s="146" t="s">
        <v>885</v>
      </c>
      <c r="I779" s="147"/>
      <c r="L779" s="32"/>
      <c r="M779" s="148"/>
      <c r="T779" s="56"/>
      <c r="AT779" s="17" t="s">
        <v>149</v>
      </c>
      <c r="AU779" s="17" t="s">
        <v>89</v>
      </c>
    </row>
    <row r="780" spans="2:65" s="12" customFormat="1" ht="10">
      <c r="B780" s="149"/>
      <c r="D780" s="145" t="s">
        <v>150</v>
      </c>
      <c r="E780" s="150" t="s">
        <v>1</v>
      </c>
      <c r="F780" s="151" t="s">
        <v>878</v>
      </c>
      <c r="H780" s="150" t="s">
        <v>1</v>
      </c>
      <c r="I780" s="152"/>
      <c r="L780" s="149"/>
      <c r="M780" s="153"/>
      <c r="T780" s="154"/>
      <c r="AT780" s="150" t="s">
        <v>150</v>
      </c>
      <c r="AU780" s="150" t="s">
        <v>89</v>
      </c>
      <c r="AV780" s="12" t="s">
        <v>87</v>
      </c>
      <c r="AW780" s="12" t="s">
        <v>38</v>
      </c>
      <c r="AX780" s="12" t="s">
        <v>12</v>
      </c>
      <c r="AY780" s="150" t="s">
        <v>140</v>
      </c>
    </row>
    <row r="781" spans="2:65" s="13" customFormat="1" ht="10">
      <c r="B781" s="155"/>
      <c r="D781" s="145" t="s">
        <v>150</v>
      </c>
      <c r="E781" s="156" t="s">
        <v>1</v>
      </c>
      <c r="F781" s="157" t="s">
        <v>87</v>
      </c>
      <c r="H781" s="158">
        <v>1</v>
      </c>
      <c r="I781" s="159"/>
      <c r="L781" s="155"/>
      <c r="M781" s="160"/>
      <c r="T781" s="161"/>
      <c r="AT781" s="156" t="s">
        <v>150</v>
      </c>
      <c r="AU781" s="156" t="s">
        <v>89</v>
      </c>
      <c r="AV781" s="13" t="s">
        <v>89</v>
      </c>
      <c r="AW781" s="13" t="s">
        <v>38</v>
      </c>
      <c r="AX781" s="13" t="s">
        <v>12</v>
      </c>
      <c r="AY781" s="156" t="s">
        <v>140</v>
      </c>
    </row>
    <row r="782" spans="2:65" s="12" customFormat="1" ht="10">
      <c r="B782" s="149"/>
      <c r="D782" s="145" t="s">
        <v>150</v>
      </c>
      <c r="E782" s="150" t="s">
        <v>1</v>
      </c>
      <c r="F782" s="151" t="s">
        <v>879</v>
      </c>
      <c r="H782" s="150" t="s">
        <v>1</v>
      </c>
      <c r="I782" s="152"/>
      <c r="L782" s="149"/>
      <c r="M782" s="153"/>
      <c r="T782" s="154"/>
      <c r="AT782" s="150" t="s">
        <v>150</v>
      </c>
      <c r="AU782" s="150" t="s">
        <v>89</v>
      </c>
      <c r="AV782" s="12" t="s">
        <v>87</v>
      </c>
      <c r="AW782" s="12" t="s">
        <v>38</v>
      </c>
      <c r="AX782" s="12" t="s">
        <v>12</v>
      </c>
      <c r="AY782" s="150" t="s">
        <v>140</v>
      </c>
    </row>
    <row r="783" spans="2:65" s="13" customFormat="1" ht="10">
      <c r="B783" s="155"/>
      <c r="D783" s="145" t="s">
        <v>150</v>
      </c>
      <c r="E783" s="156" t="s">
        <v>1</v>
      </c>
      <c r="F783" s="157" t="s">
        <v>89</v>
      </c>
      <c r="H783" s="158">
        <v>2</v>
      </c>
      <c r="I783" s="159"/>
      <c r="L783" s="155"/>
      <c r="M783" s="160"/>
      <c r="T783" s="161"/>
      <c r="AT783" s="156" t="s">
        <v>150</v>
      </c>
      <c r="AU783" s="156" t="s">
        <v>89</v>
      </c>
      <c r="AV783" s="13" t="s">
        <v>89</v>
      </c>
      <c r="AW783" s="13" t="s">
        <v>38</v>
      </c>
      <c r="AX783" s="13" t="s">
        <v>12</v>
      </c>
      <c r="AY783" s="156" t="s">
        <v>140</v>
      </c>
    </row>
    <row r="784" spans="2:65" s="14" customFormat="1" ht="10">
      <c r="B784" s="162"/>
      <c r="D784" s="145" t="s">
        <v>150</v>
      </c>
      <c r="E784" s="163" t="s">
        <v>1</v>
      </c>
      <c r="F784" s="164" t="s">
        <v>157</v>
      </c>
      <c r="H784" s="165">
        <v>3</v>
      </c>
      <c r="I784" s="166"/>
      <c r="L784" s="162"/>
      <c r="M784" s="167"/>
      <c r="T784" s="168"/>
      <c r="AT784" s="163" t="s">
        <v>150</v>
      </c>
      <c r="AU784" s="163" t="s">
        <v>89</v>
      </c>
      <c r="AV784" s="14" t="s">
        <v>148</v>
      </c>
      <c r="AW784" s="14" t="s">
        <v>38</v>
      </c>
      <c r="AX784" s="14" t="s">
        <v>87</v>
      </c>
      <c r="AY784" s="163" t="s">
        <v>140</v>
      </c>
    </row>
    <row r="785" spans="2:65" s="1" customFormat="1" ht="33" customHeight="1">
      <c r="B785" s="32"/>
      <c r="C785" s="179" t="s">
        <v>670</v>
      </c>
      <c r="D785" s="179" t="s">
        <v>645</v>
      </c>
      <c r="E785" s="180" t="s">
        <v>887</v>
      </c>
      <c r="F785" s="181" t="s">
        <v>888</v>
      </c>
      <c r="G785" s="182" t="s">
        <v>231</v>
      </c>
      <c r="H785" s="183">
        <v>1</v>
      </c>
      <c r="I785" s="184"/>
      <c r="J785" s="185">
        <f>ROUND(I785*H785,2)</f>
        <v>0</v>
      </c>
      <c r="K785" s="181" t="s">
        <v>147</v>
      </c>
      <c r="L785" s="186"/>
      <c r="M785" s="187" t="s">
        <v>1</v>
      </c>
      <c r="N785" s="188" t="s">
        <v>45</v>
      </c>
      <c r="P785" s="141">
        <f>O785*H785</f>
        <v>0</v>
      </c>
      <c r="Q785" s="141">
        <v>0</v>
      </c>
      <c r="R785" s="141">
        <f>Q785*H785</f>
        <v>0</v>
      </c>
      <c r="S785" s="141">
        <v>0</v>
      </c>
      <c r="T785" s="142">
        <f>S785*H785</f>
        <v>0</v>
      </c>
      <c r="AR785" s="143" t="s">
        <v>256</v>
      </c>
      <c r="AT785" s="143" t="s">
        <v>645</v>
      </c>
      <c r="AU785" s="143" t="s">
        <v>89</v>
      </c>
      <c r="AY785" s="17" t="s">
        <v>140</v>
      </c>
      <c r="BE785" s="144">
        <f>IF(N785="základní",J785,0)</f>
        <v>0</v>
      </c>
      <c r="BF785" s="144">
        <f>IF(N785="snížená",J785,0)</f>
        <v>0</v>
      </c>
      <c r="BG785" s="144">
        <f>IF(N785="zákl. přenesená",J785,0)</f>
        <v>0</v>
      </c>
      <c r="BH785" s="144">
        <f>IF(N785="sníž. přenesená",J785,0)</f>
        <v>0</v>
      </c>
      <c r="BI785" s="144">
        <f>IF(N785="nulová",J785,0)</f>
        <v>0</v>
      </c>
      <c r="BJ785" s="17" t="s">
        <v>87</v>
      </c>
      <c r="BK785" s="144">
        <f>ROUND(I785*H785,2)</f>
        <v>0</v>
      </c>
      <c r="BL785" s="17" t="s">
        <v>194</v>
      </c>
      <c r="BM785" s="143" t="s">
        <v>889</v>
      </c>
    </row>
    <row r="786" spans="2:65" s="1" customFormat="1" ht="18">
      <c r="B786" s="32"/>
      <c r="D786" s="145" t="s">
        <v>149</v>
      </c>
      <c r="F786" s="146" t="s">
        <v>888</v>
      </c>
      <c r="I786" s="147"/>
      <c r="L786" s="32"/>
      <c r="M786" s="148"/>
      <c r="T786" s="56"/>
      <c r="AT786" s="17" t="s">
        <v>149</v>
      </c>
      <c r="AU786" s="17" t="s">
        <v>89</v>
      </c>
    </row>
    <row r="787" spans="2:65" s="12" customFormat="1" ht="10">
      <c r="B787" s="149"/>
      <c r="D787" s="145" t="s">
        <v>150</v>
      </c>
      <c r="E787" s="150" t="s">
        <v>1</v>
      </c>
      <c r="F787" s="151" t="s">
        <v>877</v>
      </c>
      <c r="H787" s="150" t="s">
        <v>1</v>
      </c>
      <c r="I787" s="152"/>
      <c r="L787" s="149"/>
      <c r="M787" s="153"/>
      <c r="T787" s="154"/>
      <c r="AT787" s="150" t="s">
        <v>150</v>
      </c>
      <c r="AU787" s="150" t="s">
        <v>89</v>
      </c>
      <c r="AV787" s="12" t="s">
        <v>87</v>
      </c>
      <c r="AW787" s="12" t="s">
        <v>38</v>
      </c>
      <c r="AX787" s="12" t="s">
        <v>12</v>
      </c>
      <c r="AY787" s="150" t="s">
        <v>140</v>
      </c>
    </row>
    <row r="788" spans="2:65" s="13" customFormat="1" ht="10">
      <c r="B788" s="155"/>
      <c r="D788" s="145" t="s">
        <v>150</v>
      </c>
      <c r="E788" s="156" t="s">
        <v>1</v>
      </c>
      <c r="F788" s="157" t="s">
        <v>87</v>
      </c>
      <c r="H788" s="158">
        <v>1</v>
      </c>
      <c r="I788" s="159"/>
      <c r="L788" s="155"/>
      <c r="M788" s="160"/>
      <c r="T788" s="161"/>
      <c r="AT788" s="156" t="s">
        <v>150</v>
      </c>
      <c r="AU788" s="156" t="s">
        <v>89</v>
      </c>
      <c r="AV788" s="13" t="s">
        <v>89</v>
      </c>
      <c r="AW788" s="13" t="s">
        <v>38</v>
      </c>
      <c r="AX788" s="13" t="s">
        <v>12</v>
      </c>
      <c r="AY788" s="156" t="s">
        <v>140</v>
      </c>
    </row>
    <row r="789" spans="2:65" s="14" customFormat="1" ht="10">
      <c r="B789" s="162"/>
      <c r="D789" s="145" t="s">
        <v>150</v>
      </c>
      <c r="E789" s="163" t="s">
        <v>1</v>
      </c>
      <c r="F789" s="164" t="s">
        <v>157</v>
      </c>
      <c r="H789" s="165">
        <v>1</v>
      </c>
      <c r="I789" s="166"/>
      <c r="L789" s="162"/>
      <c r="M789" s="167"/>
      <c r="T789" s="168"/>
      <c r="AT789" s="163" t="s">
        <v>150</v>
      </c>
      <c r="AU789" s="163" t="s">
        <v>89</v>
      </c>
      <c r="AV789" s="14" t="s">
        <v>148</v>
      </c>
      <c r="AW789" s="14" t="s">
        <v>38</v>
      </c>
      <c r="AX789" s="14" t="s">
        <v>87</v>
      </c>
      <c r="AY789" s="163" t="s">
        <v>140</v>
      </c>
    </row>
    <row r="790" spans="2:65" s="1" customFormat="1" ht="33" customHeight="1">
      <c r="B790" s="32"/>
      <c r="C790" s="132" t="s">
        <v>890</v>
      </c>
      <c r="D790" s="132" t="s">
        <v>143</v>
      </c>
      <c r="E790" s="133" t="s">
        <v>891</v>
      </c>
      <c r="F790" s="134" t="s">
        <v>892</v>
      </c>
      <c r="G790" s="135" t="s">
        <v>231</v>
      </c>
      <c r="H790" s="136">
        <v>1</v>
      </c>
      <c r="I790" s="137"/>
      <c r="J790" s="138">
        <f>ROUND(I790*H790,2)</f>
        <v>0</v>
      </c>
      <c r="K790" s="134" t="s">
        <v>147</v>
      </c>
      <c r="L790" s="32"/>
      <c r="M790" s="139" t="s">
        <v>1</v>
      </c>
      <c r="N790" s="140" t="s">
        <v>45</v>
      </c>
      <c r="P790" s="141">
        <f>O790*H790</f>
        <v>0</v>
      </c>
      <c r="Q790" s="141">
        <v>0</v>
      </c>
      <c r="R790" s="141">
        <f>Q790*H790</f>
        <v>0</v>
      </c>
      <c r="S790" s="141">
        <v>0</v>
      </c>
      <c r="T790" s="142">
        <f>S790*H790</f>
        <v>0</v>
      </c>
      <c r="AR790" s="143" t="s">
        <v>194</v>
      </c>
      <c r="AT790" s="143" t="s">
        <v>143</v>
      </c>
      <c r="AU790" s="143" t="s">
        <v>89</v>
      </c>
      <c r="AY790" s="17" t="s">
        <v>140</v>
      </c>
      <c r="BE790" s="144">
        <f>IF(N790="základní",J790,0)</f>
        <v>0</v>
      </c>
      <c r="BF790" s="144">
        <f>IF(N790="snížená",J790,0)</f>
        <v>0</v>
      </c>
      <c r="BG790" s="144">
        <f>IF(N790="zákl. přenesená",J790,0)</f>
        <v>0</v>
      </c>
      <c r="BH790" s="144">
        <f>IF(N790="sníž. přenesená",J790,0)</f>
        <v>0</v>
      </c>
      <c r="BI790" s="144">
        <f>IF(N790="nulová",J790,0)</f>
        <v>0</v>
      </c>
      <c r="BJ790" s="17" t="s">
        <v>87</v>
      </c>
      <c r="BK790" s="144">
        <f>ROUND(I790*H790,2)</f>
        <v>0</v>
      </c>
      <c r="BL790" s="17" t="s">
        <v>194</v>
      </c>
      <c r="BM790" s="143" t="s">
        <v>893</v>
      </c>
    </row>
    <row r="791" spans="2:65" s="1" customFormat="1" ht="18">
      <c r="B791" s="32"/>
      <c r="D791" s="145" t="s">
        <v>149</v>
      </c>
      <c r="F791" s="146" t="s">
        <v>892</v>
      </c>
      <c r="I791" s="147"/>
      <c r="L791" s="32"/>
      <c r="M791" s="148"/>
      <c r="T791" s="56"/>
      <c r="AT791" s="17" t="s">
        <v>149</v>
      </c>
      <c r="AU791" s="17" t="s">
        <v>89</v>
      </c>
    </row>
    <row r="792" spans="2:65" s="12" customFormat="1" ht="10">
      <c r="B792" s="149"/>
      <c r="D792" s="145" t="s">
        <v>150</v>
      </c>
      <c r="E792" s="150" t="s">
        <v>1</v>
      </c>
      <c r="F792" s="151" t="s">
        <v>894</v>
      </c>
      <c r="H792" s="150" t="s">
        <v>1</v>
      </c>
      <c r="I792" s="152"/>
      <c r="L792" s="149"/>
      <c r="M792" s="153"/>
      <c r="T792" s="154"/>
      <c r="AT792" s="150" t="s">
        <v>150</v>
      </c>
      <c r="AU792" s="150" t="s">
        <v>89</v>
      </c>
      <c r="AV792" s="12" t="s">
        <v>87</v>
      </c>
      <c r="AW792" s="12" t="s">
        <v>38</v>
      </c>
      <c r="AX792" s="12" t="s">
        <v>12</v>
      </c>
      <c r="AY792" s="150" t="s">
        <v>140</v>
      </c>
    </row>
    <row r="793" spans="2:65" s="13" customFormat="1" ht="10">
      <c r="B793" s="155"/>
      <c r="D793" s="145" t="s">
        <v>150</v>
      </c>
      <c r="E793" s="156" t="s">
        <v>1</v>
      </c>
      <c r="F793" s="157" t="s">
        <v>87</v>
      </c>
      <c r="H793" s="158">
        <v>1</v>
      </c>
      <c r="I793" s="159"/>
      <c r="L793" s="155"/>
      <c r="M793" s="160"/>
      <c r="T793" s="161"/>
      <c r="AT793" s="156" t="s">
        <v>150</v>
      </c>
      <c r="AU793" s="156" t="s">
        <v>89</v>
      </c>
      <c r="AV793" s="13" t="s">
        <v>89</v>
      </c>
      <c r="AW793" s="13" t="s">
        <v>38</v>
      </c>
      <c r="AX793" s="13" t="s">
        <v>12</v>
      </c>
      <c r="AY793" s="156" t="s">
        <v>140</v>
      </c>
    </row>
    <row r="794" spans="2:65" s="14" customFormat="1" ht="10">
      <c r="B794" s="162"/>
      <c r="D794" s="145" t="s">
        <v>150</v>
      </c>
      <c r="E794" s="163" t="s">
        <v>1</v>
      </c>
      <c r="F794" s="164" t="s">
        <v>157</v>
      </c>
      <c r="H794" s="165">
        <v>1</v>
      </c>
      <c r="I794" s="166"/>
      <c r="L794" s="162"/>
      <c r="M794" s="167"/>
      <c r="T794" s="168"/>
      <c r="AT794" s="163" t="s">
        <v>150</v>
      </c>
      <c r="AU794" s="163" t="s">
        <v>89</v>
      </c>
      <c r="AV794" s="14" t="s">
        <v>148</v>
      </c>
      <c r="AW794" s="14" t="s">
        <v>38</v>
      </c>
      <c r="AX794" s="14" t="s">
        <v>87</v>
      </c>
      <c r="AY794" s="163" t="s">
        <v>140</v>
      </c>
    </row>
    <row r="795" spans="2:65" s="1" customFormat="1" ht="33" customHeight="1">
      <c r="B795" s="32"/>
      <c r="C795" s="179" t="s">
        <v>674</v>
      </c>
      <c r="D795" s="179" t="s">
        <v>645</v>
      </c>
      <c r="E795" s="180" t="s">
        <v>895</v>
      </c>
      <c r="F795" s="181" t="s">
        <v>896</v>
      </c>
      <c r="G795" s="182" t="s">
        <v>231</v>
      </c>
      <c r="H795" s="183">
        <v>1</v>
      </c>
      <c r="I795" s="184"/>
      <c r="J795" s="185">
        <f>ROUND(I795*H795,2)</f>
        <v>0</v>
      </c>
      <c r="K795" s="181" t="s">
        <v>1</v>
      </c>
      <c r="L795" s="186"/>
      <c r="M795" s="187" t="s">
        <v>1</v>
      </c>
      <c r="N795" s="188" t="s">
        <v>45</v>
      </c>
      <c r="P795" s="141">
        <f>O795*H795</f>
        <v>0</v>
      </c>
      <c r="Q795" s="141">
        <v>0</v>
      </c>
      <c r="R795" s="141">
        <f>Q795*H795</f>
        <v>0</v>
      </c>
      <c r="S795" s="141">
        <v>0</v>
      </c>
      <c r="T795" s="142">
        <f>S795*H795</f>
        <v>0</v>
      </c>
      <c r="AR795" s="143" t="s">
        <v>256</v>
      </c>
      <c r="AT795" s="143" t="s">
        <v>645</v>
      </c>
      <c r="AU795" s="143" t="s">
        <v>89</v>
      </c>
      <c r="AY795" s="17" t="s">
        <v>140</v>
      </c>
      <c r="BE795" s="144">
        <f>IF(N795="základní",J795,0)</f>
        <v>0</v>
      </c>
      <c r="BF795" s="144">
        <f>IF(N795="snížená",J795,0)</f>
        <v>0</v>
      </c>
      <c r="BG795" s="144">
        <f>IF(N795="zákl. přenesená",J795,0)</f>
        <v>0</v>
      </c>
      <c r="BH795" s="144">
        <f>IF(N795="sníž. přenesená",J795,0)</f>
        <v>0</v>
      </c>
      <c r="BI795" s="144">
        <f>IF(N795="nulová",J795,0)</f>
        <v>0</v>
      </c>
      <c r="BJ795" s="17" t="s">
        <v>87</v>
      </c>
      <c r="BK795" s="144">
        <f>ROUND(I795*H795,2)</f>
        <v>0</v>
      </c>
      <c r="BL795" s="17" t="s">
        <v>194</v>
      </c>
      <c r="BM795" s="143" t="s">
        <v>897</v>
      </c>
    </row>
    <row r="796" spans="2:65" s="1" customFormat="1" ht="18">
      <c r="B796" s="32"/>
      <c r="D796" s="145" t="s">
        <v>149</v>
      </c>
      <c r="F796" s="146" t="s">
        <v>896</v>
      </c>
      <c r="I796" s="147"/>
      <c r="L796" s="32"/>
      <c r="M796" s="148"/>
      <c r="T796" s="56"/>
      <c r="AT796" s="17" t="s">
        <v>149</v>
      </c>
      <c r="AU796" s="17" t="s">
        <v>89</v>
      </c>
    </row>
    <row r="797" spans="2:65" s="12" customFormat="1" ht="10">
      <c r="B797" s="149"/>
      <c r="D797" s="145" t="s">
        <v>150</v>
      </c>
      <c r="E797" s="150" t="s">
        <v>1</v>
      </c>
      <c r="F797" s="151" t="s">
        <v>894</v>
      </c>
      <c r="H797" s="150" t="s">
        <v>1</v>
      </c>
      <c r="I797" s="152"/>
      <c r="L797" s="149"/>
      <c r="M797" s="153"/>
      <c r="T797" s="154"/>
      <c r="AT797" s="150" t="s">
        <v>150</v>
      </c>
      <c r="AU797" s="150" t="s">
        <v>89</v>
      </c>
      <c r="AV797" s="12" t="s">
        <v>87</v>
      </c>
      <c r="AW797" s="12" t="s">
        <v>38</v>
      </c>
      <c r="AX797" s="12" t="s">
        <v>12</v>
      </c>
      <c r="AY797" s="150" t="s">
        <v>140</v>
      </c>
    </row>
    <row r="798" spans="2:65" s="13" customFormat="1" ht="10">
      <c r="B798" s="155"/>
      <c r="D798" s="145" t="s">
        <v>150</v>
      </c>
      <c r="E798" s="156" t="s">
        <v>1</v>
      </c>
      <c r="F798" s="157" t="s">
        <v>87</v>
      </c>
      <c r="H798" s="158">
        <v>1</v>
      </c>
      <c r="I798" s="159"/>
      <c r="L798" s="155"/>
      <c r="M798" s="160"/>
      <c r="T798" s="161"/>
      <c r="AT798" s="156" t="s">
        <v>150</v>
      </c>
      <c r="AU798" s="156" t="s">
        <v>89</v>
      </c>
      <c r="AV798" s="13" t="s">
        <v>89</v>
      </c>
      <c r="AW798" s="13" t="s">
        <v>38</v>
      </c>
      <c r="AX798" s="13" t="s">
        <v>12</v>
      </c>
      <c r="AY798" s="156" t="s">
        <v>140</v>
      </c>
    </row>
    <row r="799" spans="2:65" s="14" customFormat="1" ht="10">
      <c r="B799" s="162"/>
      <c r="D799" s="145" t="s">
        <v>150</v>
      </c>
      <c r="E799" s="163" t="s">
        <v>1</v>
      </c>
      <c r="F799" s="164" t="s">
        <v>157</v>
      </c>
      <c r="H799" s="165">
        <v>1</v>
      </c>
      <c r="I799" s="166"/>
      <c r="L799" s="162"/>
      <c r="M799" s="167"/>
      <c r="T799" s="168"/>
      <c r="AT799" s="163" t="s">
        <v>150</v>
      </c>
      <c r="AU799" s="163" t="s">
        <v>89</v>
      </c>
      <c r="AV799" s="14" t="s">
        <v>148</v>
      </c>
      <c r="AW799" s="14" t="s">
        <v>38</v>
      </c>
      <c r="AX799" s="14" t="s">
        <v>87</v>
      </c>
      <c r="AY799" s="163" t="s">
        <v>140</v>
      </c>
    </row>
    <row r="800" spans="2:65" s="1" customFormat="1" ht="33" customHeight="1">
      <c r="B800" s="32"/>
      <c r="C800" s="132" t="s">
        <v>898</v>
      </c>
      <c r="D800" s="132" t="s">
        <v>143</v>
      </c>
      <c r="E800" s="133" t="s">
        <v>899</v>
      </c>
      <c r="F800" s="134" t="s">
        <v>900</v>
      </c>
      <c r="G800" s="135" t="s">
        <v>146</v>
      </c>
      <c r="H800" s="136">
        <v>18.1965</v>
      </c>
      <c r="I800" s="137"/>
      <c r="J800" s="138">
        <f>ROUND(I800*H800,2)</f>
        <v>0</v>
      </c>
      <c r="K800" s="134" t="s">
        <v>147</v>
      </c>
      <c r="L800" s="32"/>
      <c r="M800" s="139" t="s">
        <v>1</v>
      </c>
      <c r="N800" s="140" t="s">
        <v>45</v>
      </c>
      <c r="P800" s="141">
        <f>O800*H800</f>
        <v>0</v>
      </c>
      <c r="Q800" s="141">
        <v>0</v>
      </c>
      <c r="R800" s="141">
        <f>Q800*H800</f>
        <v>0</v>
      </c>
      <c r="S800" s="141">
        <v>0</v>
      </c>
      <c r="T800" s="142">
        <f>S800*H800</f>
        <v>0</v>
      </c>
      <c r="AR800" s="143" t="s">
        <v>194</v>
      </c>
      <c r="AT800" s="143" t="s">
        <v>143</v>
      </c>
      <c r="AU800" s="143" t="s">
        <v>89</v>
      </c>
      <c r="AY800" s="17" t="s">
        <v>140</v>
      </c>
      <c r="BE800" s="144">
        <f>IF(N800="základní",J800,0)</f>
        <v>0</v>
      </c>
      <c r="BF800" s="144">
        <f>IF(N800="snížená",J800,0)</f>
        <v>0</v>
      </c>
      <c r="BG800" s="144">
        <f>IF(N800="zákl. přenesená",J800,0)</f>
        <v>0</v>
      </c>
      <c r="BH800" s="144">
        <f>IF(N800="sníž. přenesená",J800,0)</f>
        <v>0</v>
      </c>
      <c r="BI800" s="144">
        <f>IF(N800="nulová",J800,0)</f>
        <v>0</v>
      </c>
      <c r="BJ800" s="17" t="s">
        <v>87</v>
      </c>
      <c r="BK800" s="144">
        <f>ROUND(I800*H800,2)</f>
        <v>0</v>
      </c>
      <c r="BL800" s="17" t="s">
        <v>194</v>
      </c>
      <c r="BM800" s="143" t="s">
        <v>901</v>
      </c>
    </row>
    <row r="801" spans="2:65" s="1" customFormat="1" ht="18">
      <c r="B801" s="32"/>
      <c r="D801" s="145" t="s">
        <v>149</v>
      </c>
      <c r="F801" s="146" t="s">
        <v>900</v>
      </c>
      <c r="I801" s="147"/>
      <c r="L801" s="32"/>
      <c r="M801" s="148"/>
      <c r="T801" s="56"/>
      <c r="AT801" s="17" t="s">
        <v>149</v>
      </c>
      <c r="AU801" s="17" t="s">
        <v>89</v>
      </c>
    </row>
    <row r="802" spans="2:65" s="12" customFormat="1" ht="10">
      <c r="B802" s="149"/>
      <c r="D802" s="145" t="s">
        <v>150</v>
      </c>
      <c r="E802" s="150" t="s">
        <v>1</v>
      </c>
      <c r="F802" s="151" t="s">
        <v>902</v>
      </c>
      <c r="H802" s="150" t="s">
        <v>1</v>
      </c>
      <c r="I802" s="152"/>
      <c r="L802" s="149"/>
      <c r="M802" s="153"/>
      <c r="T802" s="154"/>
      <c r="AT802" s="150" t="s">
        <v>150</v>
      </c>
      <c r="AU802" s="150" t="s">
        <v>89</v>
      </c>
      <c r="AV802" s="12" t="s">
        <v>87</v>
      </c>
      <c r="AW802" s="12" t="s">
        <v>38</v>
      </c>
      <c r="AX802" s="12" t="s">
        <v>12</v>
      </c>
      <c r="AY802" s="150" t="s">
        <v>140</v>
      </c>
    </row>
    <row r="803" spans="2:65" s="13" customFormat="1" ht="10">
      <c r="B803" s="155"/>
      <c r="D803" s="145" t="s">
        <v>150</v>
      </c>
      <c r="E803" s="156" t="s">
        <v>1</v>
      </c>
      <c r="F803" s="157" t="s">
        <v>903</v>
      </c>
      <c r="H803" s="158">
        <v>18.196500000000004</v>
      </c>
      <c r="I803" s="159"/>
      <c r="L803" s="155"/>
      <c r="M803" s="160"/>
      <c r="T803" s="161"/>
      <c r="AT803" s="156" t="s">
        <v>150</v>
      </c>
      <c r="AU803" s="156" t="s">
        <v>89</v>
      </c>
      <c r="AV803" s="13" t="s">
        <v>89</v>
      </c>
      <c r="AW803" s="13" t="s">
        <v>38</v>
      </c>
      <c r="AX803" s="13" t="s">
        <v>12</v>
      </c>
      <c r="AY803" s="156" t="s">
        <v>140</v>
      </c>
    </row>
    <row r="804" spans="2:65" s="14" customFormat="1" ht="10">
      <c r="B804" s="162"/>
      <c r="D804" s="145" t="s">
        <v>150</v>
      </c>
      <c r="E804" s="163" t="s">
        <v>1</v>
      </c>
      <c r="F804" s="164" t="s">
        <v>157</v>
      </c>
      <c r="H804" s="165">
        <v>18.196500000000004</v>
      </c>
      <c r="I804" s="166"/>
      <c r="L804" s="162"/>
      <c r="M804" s="167"/>
      <c r="T804" s="168"/>
      <c r="AT804" s="163" t="s">
        <v>150</v>
      </c>
      <c r="AU804" s="163" t="s">
        <v>89</v>
      </c>
      <c r="AV804" s="14" t="s">
        <v>148</v>
      </c>
      <c r="AW804" s="14" t="s">
        <v>38</v>
      </c>
      <c r="AX804" s="14" t="s">
        <v>87</v>
      </c>
      <c r="AY804" s="163" t="s">
        <v>140</v>
      </c>
    </row>
    <row r="805" spans="2:65" s="1" customFormat="1" ht="55.5" customHeight="1">
      <c r="B805" s="32"/>
      <c r="C805" s="132" t="s">
        <v>677</v>
      </c>
      <c r="D805" s="132" t="s">
        <v>143</v>
      </c>
      <c r="E805" s="133" t="s">
        <v>904</v>
      </c>
      <c r="F805" s="134" t="s">
        <v>905</v>
      </c>
      <c r="G805" s="135" t="s">
        <v>231</v>
      </c>
      <c r="H805" s="136">
        <v>4</v>
      </c>
      <c r="I805" s="137"/>
      <c r="J805" s="138">
        <f>ROUND(I805*H805,2)</f>
        <v>0</v>
      </c>
      <c r="K805" s="134" t="s">
        <v>147</v>
      </c>
      <c r="L805" s="32"/>
      <c r="M805" s="139" t="s">
        <v>1</v>
      </c>
      <c r="N805" s="140" t="s">
        <v>45</v>
      </c>
      <c r="P805" s="141">
        <f>O805*H805</f>
        <v>0</v>
      </c>
      <c r="Q805" s="141">
        <v>0</v>
      </c>
      <c r="R805" s="141">
        <f>Q805*H805</f>
        <v>0</v>
      </c>
      <c r="S805" s="141">
        <v>0</v>
      </c>
      <c r="T805" s="142">
        <f>S805*H805</f>
        <v>0</v>
      </c>
      <c r="AR805" s="143" t="s">
        <v>194</v>
      </c>
      <c r="AT805" s="143" t="s">
        <v>143</v>
      </c>
      <c r="AU805" s="143" t="s">
        <v>89</v>
      </c>
      <c r="AY805" s="17" t="s">
        <v>140</v>
      </c>
      <c r="BE805" s="144">
        <f>IF(N805="základní",J805,0)</f>
        <v>0</v>
      </c>
      <c r="BF805" s="144">
        <f>IF(N805="snížená",J805,0)</f>
        <v>0</v>
      </c>
      <c r="BG805" s="144">
        <f>IF(N805="zákl. přenesená",J805,0)</f>
        <v>0</v>
      </c>
      <c r="BH805" s="144">
        <f>IF(N805="sníž. přenesená",J805,0)</f>
        <v>0</v>
      </c>
      <c r="BI805" s="144">
        <f>IF(N805="nulová",J805,0)</f>
        <v>0</v>
      </c>
      <c r="BJ805" s="17" t="s">
        <v>87</v>
      </c>
      <c r="BK805" s="144">
        <f>ROUND(I805*H805,2)</f>
        <v>0</v>
      </c>
      <c r="BL805" s="17" t="s">
        <v>194</v>
      </c>
      <c r="BM805" s="143" t="s">
        <v>906</v>
      </c>
    </row>
    <row r="806" spans="2:65" s="1" customFormat="1" ht="36">
      <c r="B806" s="32"/>
      <c r="D806" s="145" t="s">
        <v>149</v>
      </c>
      <c r="F806" s="146" t="s">
        <v>905</v>
      </c>
      <c r="I806" s="147"/>
      <c r="L806" s="32"/>
      <c r="M806" s="148"/>
      <c r="T806" s="56"/>
      <c r="AT806" s="17" t="s">
        <v>149</v>
      </c>
      <c r="AU806" s="17" t="s">
        <v>89</v>
      </c>
    </row>
    <row r="807" spans="2:65" s="13" customFormat="1" ht="10">
      <c r="B807" s="155"/>
      <c r="D807" s="145" t="s">
        <v>150</v>
      </c>
      <c r="E807" s="156" t="s">
        <v>1</v>
      </c>
      <c r="F807" s="157" t="s">
        <v>148</v>
      </c>
      <c r="H807" s="158">
        <v>4</v>
      </c>
      <c r="I807" s="159"/>
      <c r="L807" s="155"/>
      <c r="M807" s="160"/>
      <c r="T807" s="161"/>
      <c r="AT807" s="156" t="s">
        <v>150</v>
      </c>
      <c r="AU807" s="156" t="s">
        <v>89</v>
      </c>
      <c r="AV807" s="13" t="s">
        <v>89</v>
      </c>
      <c r="AW807" s="13" t="s">
        <v>38</v>
      </c>
      <c r="AX807" s="13" t="s">
        <v>12</v>
      </c>
      <c r="AY807" s="156" t="s">
        <v>140</v>
      </c>
    </row>
    <row r="808" spans="2:65" s="14" customFormat="1" ht="10">
      <c r="B808" s="162"/>
      <c r="D808" s="145" t="s">
        <v>150</v>
      </c>
      <c r="E808" s="163" t="s">
        <v>1</v>
      </c>
      <c r="F808" s="164" t="s">
        <v>157</v>
      </c>
      <c r="H808" s="165">
        <v>4</v>
      </c>
      <c r="I808" s="166"/>
      <c r="L808" s="162"/>
      <c r="M808" s="167"/>
      <c r="T808" s="168"/>
      <c r="AT808" s="163" t="s">
        <v>150</v>
      </c>
      <c r="AU808" s="163" t="s">
        <v>89</v>
      </c>
      <c r="AV808" s="14" t="s">
        <v>148</v>
      </c>
      <c r="AW808" s="14" t="s">
        <v>38</v>
      </c>
      <c r="AX808" s="14" t="s">
        <v>87</v>
      </c>
      <c r="AY808" s="163" t="s">
        <v>140</v>
      </c>
    </row>
    <row r="809" spans="2:65" s="1" customFormat="1" ht="37.75" customHeight="1">
      <c r="B809" s="32"/>
      <c r="C809" s="132" t="s">
        <v>907</v>
      </c>
      <c r="D809" s="132" t="s">
        <v>143</v>
      </c>
      <c r="E809" s="133" t="s">
        <v>908</v>
      </c>
      <c r="F809" s="134" t="s">
        <v>909</v>
      </c>
      <c r="G809" s="135" t="s">
        <v>146</v>
      </c>
      <c r="H809" s="136">
        <v>309.91000000000003</v>
      </c>
      <c r="I809" s="137"/>
      <c r="J809" s="138">
        <f>ROUND(I809*H809,2)</f>
        <v>0</v>
      </c>
      <c r="K809" s="134" t="s">
        <v>147</v>
      </c>
      <c r="L809" s="32"/>
      <c r="M809" s="139" t="s">
        <v>1</v>
      </c>
      <c r="N809" s="140" t="s">
        <v>45</v>
      </c>
      <c r="P809" s="141">
        <f>O809*H809</f>
        <v>0</v>
      </c>
      <c r="Q809" s="141">
        <v>0</v>
      </c>
      <c r="R809" s="141">
        <f>Q809*H809</f>
        <v>0</v>
      </c>
      <c r="S809" s="141">
        <v>0</v>
      </c>
      <c r="T809" s="142">
        <f>S809*H809</f>
        <v>0</v>
      </c>
      <c r="AR809" s="143" t="s">
        <v>194</v>
      </c>
      <c r="AT809" s="143" t="s">
        <v>143</v>
      </c>
      <c r="AU809" s="143" t="s">
        <v>89</v>
      </c>
      <c r="AY809" s="17" t="s">
        <v>140</v>
      </c>
      <c r="BE809" s="144">
        <f>IF(N809="základní",J809,0)</f>
        <v>0</v>
      </c>
      <c r="BF809" s="144">
        <f>IF(N809="snížená",J809,0)</f>
        <v>0</v>
      </c>
      <c r="BG809" s="144">
        <f>IF(N809="zákl. přenesená",J809,0)</f>
        <v>0</v>
      </c>
      <c r="BH809" s="144">
        <f>IF(N809="sníž. přenesená",J809,0)</f>
        <v>0</v>
      </c>
      <c r="BI809" s="144">
        <f>IF(N809="nulová",J809,0)</f>
        <v>0</v>
      </c>
      <c r="BJ809" s="17" t="s">
        <v>87</v>
      </c>
      <c r="BK809" s="144">
        <f>ROUND(I809*H809,2)</f>
        <v>0</v>
      </c>
      <c r="BL809" s="17" t="s">
        <v>194</v>
      </c>
      <c r="BM809" s="143" t="s">
        <v>910</v>
      </c>
    </row>
    <row r="810" spans="2:65" s="1" customFormat="1" ht="18">
      <c r="B810" s="32"/>
      <c r="D810" s="145" t="s">
        <v>149</v>
      </c>
      <c r="F810" s="146" t="s">
        <v>909</v>
      </c>
      <c r="I810" s="147"/>
      <c r="L810" s="32"/>
      <c r="M810" s="148"/>
      <c r="T810" s="56"/>
      <c r="AT810" s="17" t="s">
        <v>149</v>
      </c>
      <c r="AU810" s="17" t="s">
        <v>89</v>
      </c>
    </row>
    <row r="811" spans="2:65" s="12" customFormat="1" ht="10">
      <c r="B811" s="149"/>
      <c r="D811" s="145" t="s">
        <v>150</v>
      </c>
      <c r="E811" s="150" t="s">
        <v>1</v>
      </c>
      <c r="F811" s="151" t="s">
        <v>911</v>
      </c>
      <c r="H811" s="150" t="s">
        <v>1</v>
      </c>
      <c r="I811" s="152"/>
      <c r="L811" s="149"/>
      <c r="M811" s="153"/>
      <c r="T811" s="154"/>
      <c r="AT811" s="150" t="s">
        <v>150</v>
      </c>
      <c r="AU811" s="150" t="s">
        <v>89</v>
      </c>
      <c r="AV811" s="12" t="s">
        <v>87</v>
      </c>
      <c r="AW811" s="12" t="s">
        <v>38</v>
      </c>
      <c r="AX811" s="12" t="s">
        <v>12</v>
      </c>
      <c r="AY811" s="150" t="s">
        <v>140</v>
      </c>
    </row>
    <row r="812" spans="2:65" s="13" customFormat="1" ht="10">
      <c r="B812" s="155"/>
      <c r="D812" s="145" t="s">
        <v>150</v>
      </c>
      <c r="E812" s="156" t="s">
        <v>1</v>
      </c>
      <c r="F812" s="157" t="s">
        <v>912</v>
      </c>
      <c r="H812" s="158">
        <v>13.91</v>
      </c>
      <c r="I812" s="159"/>
      <c r="L812" s="155"/>
      <c r="M812" s="160"/>
      <c r="T812" s="161"/>
      <c r="AT812" s="156" t="s">
        <v>150</v>
      </c>
      <c r="AU812" s="156" t="s">
        <v>89</v>
      </c>
      <c r="AV812" s="13" t="s">
        <v>89</v>
      </c>
      <c r="AW812" s="13" t="s">
        <v>38</v>
      </c>
      <c r="AX812" s="13" t="s">
        <v>12</v>
      </c>
      <c r="AY812" s="156" t="s">
        <v>140</v>
      </c>
    </row>
    <row r="813" spans="2:65" s="13" customFormat="1" ht="10">
      <c r="B813" s="155"/>
      <c r="D813" s="145" t="s">
        <v>150</v>
      </c>
      <c r="E813" s="156" t="s">
        <v>1</v>
      </c>
      <c r="F813" s="157" t="s">
        <v>913</v>
      </c>
      <c r="H813" s="158">
        <v>13.86</v>
      </c>
      <c r="I813" s="159"/>
      <c r="L813" s="155"/>
      <c r="M813" s="160"/>
      <c r="T813" s="161"/>
      <c r="AT813" s="156" t="s">
        <v>150</v>
      </c>
      <c r="AU813" s="156" t="s">
        <v>89</v>
      </c>
      <c r="AV813" s="13" t="s">
        <v>89</v>
      </c>
      <c r="AW813" s="13" t="s">
        <v>38</v>
      </c>
      <c r="AX813" s="13" t="s">
        <v>12</v>
      </c>
      <c r="AY813" s="156" t="s">
        <v>140</v>
      </c>
    </row>
    <row r="814" spans="2:65" s="13" customFormat="1" ht="10">
      <c r="B814" s="155"/>
      <c r="D814" s="145" t="s">
        <v>150</v>
      </c>
      <c r="E814" s="156" t="s">
        <v>1</v>
      </c>
      <c r="F814" s="157" t="s">
        <v>914</v>
      </c>
      <c r="H814" s="158">
        <v>20.29</v>
      </c>
      <c r="I814" s="159"/>
      <c r="L814" s="155"/>
      <c r="M814" s="160"/>
      <c r="T814" s="161"/>
      <c r="AT814" s="156" t="s">
        <v>150</v>
      </c>
      <c r="AU814" s="156" t="s">
        <v>89</v>
      </c>
      <c r="AV814" s="13" t="s">
        <v>89</v>
      </c>
      <c r="AW814" s="13" t="s">
        <v>38</v>
      </c>
      <c r="AX814" s="13" t="s">
        <v>12</v>
      </c>
      <c r="AY814" s="156" t="s">
        <v>140</v>
      </c>
    </row>
    <row r="815" spans="2:65" s="13" customFormat="1" ht="10">
      <c r="B815" s="155"/>
      <c r="D815" s="145" t="s">
        <v>150</v>
      </c>
      <c r="E815" s="156" t="s">
        <v>1</v>
      </c>
      <c r="F815" s="157" t="s">
        <v>915</v>
      </c>
      <c r="H815" s="158">
        <v>10.84</v>
      </c>
      <c r="I815" s="159"/>
      <c r="L815" s="155"/>
      <c r="M815" s="160"/>
      <c r="T815" s="161"/>
      <c r="AT815" s="156" t="s">
        <v>150</v>
      </c>
      <c r="AU815" s="156" t="s">
        <v>89</v>
      </c>
      <c r="AV815" s="13" t="s">
        <v>89</v>
      </c>
      <c r="AW815" s="13" t="s">
        <v>38</v>
      </c>
      <c r="AX815" s="13" t="s">
        <v>12</v>
      </c>
      <c r="AY815" s="156" t="s">
        <v>140</v>
      </c>
    </row>
    <row r="816" spans="2:65" s="13" customFormat="1" ht="10">
      <c r="B816" s="155"/>
      <c r="D816" s="145" t="s">
        <v>150</v>
      </c>
      <c r="E816" s="156" t="s">
        <v>1</v>
      </c>
      <c r="F816" s="157" t="s">
        <v>916</v>
      </c>
      <c r="H816" s="158">
        <v>37.44</v>
      </c>
      <c r="I816" s="159"/>
      <c r="L816" s="155"/>
      <c r="M816" s="160"/>
      <c r="T816" s="161"/>
      <c r="AT816" s="156" t="s">
        <v>150</v>
      </c>
      <c r="AU816" s="156" t="s">
        <v>89</v>
      </c>
      <c r="AV816" s="13" t="s">
        <v>89</v>
      </c>
      <c r="AW816" s="13" t="s">
        <v>38</v>
      </c>
      <c r="AX816" s="13" t="s">
        <v>12</v>
      </c>
      <c r="AY816" s="156" t="s">
        <v>140</v>
      </c>
    </row>
    <row r="817" spans="2:65" s="13" customFormat="1" ht="10">
      <c r="B817" s="155"/>
      <c r="D817" s="145" t="s">
        <v>150</v>
      </c>
      <c r="E817" s="156" t="s">
        <v>1</v>
      </c>
      <c r="F817" s="157" t="s">
        <v>917</v>
      </c>
      <c r="H817" s="158">
        <v>7.5</v>
      </c>
      <c r="I817" s="159"/>
      <c r="L817" s="155"/>
      <c r="M817" s="160"/>
      <c r="T817" s="161"/>
      <c r="AT817" s="156" t="s">
        <v>150</v>
      </c>
      <c r="AU817" s="156" t="s">
        <v>89</v>
      </c>
      <c r="AV817" s="13" t="s">
        <v>89</v>
      </c>
      <c r="AW817" s="13" t="s">
        <v>38</v>
      </c>
      <c r="AX817" s="13" t="s">
        <v>12</v>
      </c>
      <c r="AY817" s="156" t="s">
        <v>140</v>
      </c>
    </row>
    <row r="818" spans="2:65" s="13" customFormat="1" ht="10">
      <c r="B818" s="155"/>
      <c r="D818" s="145" t="s">
        <v>150</v>
      </c>
      <c r="E818" s="156" t="s">
        <v>1</v>
      </c>
      <c r="F818" s="157" t="s">
        <v>918</v>
      </c>
      <c r="H818" s="158">
        <v>34.28</v>
      </c>
      <c r="I818" s="159"/>
      <c r="L818" s="155"/>
      <c r="M818" s="160"/>
      <c r="T818" s="161"/>
      <c r="AT818" s="156" t="s">
        <v>150</v>
      </c>
      <c r="AU818" s="156" t="s">
        <v>89</v>
      </c>
      <c r="AV818" s="13" t="s">
        <v>89</v>
      </c>
      <c r="AW818" s="13" t="s">
        <v>38</v>
      </c>
      <c r="AX818" s="13" t="s">
        <v>12</v>
      </c>
      <c r="AY818" s="156" t="s">
        <v>140</v>
      </c>
    </row>
    <row r="819" spans="2:65" s="13" customFormat="1" ht="10">
      <c r="B819" s="155"/>
      <c r="D819" s="145" t="s">
        <v>150</v>
      </c>
      <c r="E819" s="156" t="s">
        <v>1</v>
      </c>
      <c r="F819" s="157" t="s">
        <v>919</v>
      </c>
      <c r="H819" s="158">
        <v>110.95</v>
      </c>
      <c r="I819" s="159"/>
      <c r="L819" s="155"/>
      <c r="M819" s="160"/>
      <c r="T819" s="161"/>
      <c r="AT819" s="156" t="s">
        <v>150</v>
      </c>
      <c r="AU819" s="156" t="s">
        <v>89</v>
      </c>
      <c r="AV819" s="13" t="s">
        <v>89</v>
      </c>
      <c r="AW819" s="13" t="s">
        <v>38</v>
      </c>
      <c r="AX819" s="13" t="s">
        <v>12</v>
      </c>
      <c r="AY819" s="156" t="s">
        <v>140</v>
      </c>
    </row>
    <row r="820" spans="2:65" s="13" customFormat="1" ht="10">
      <c r="B820" s="155"/>
      <c r="D820" s="145" t="s">
        <v>150</v>
      </c>
      <c r="E820" s="156" t="s">
        <v>1</v>
      </c>
      <c r="F820" s="157" t="s">
        <v>920</v>
      </c>
      <c r="H820" s="158">
        <v>25.64</v>
      </c>
      <c r="I820" s="159"/>
      <c r="L820" s="155"/>
      <c r="M820" s="160"/>
      <c r="T820" s="161"/>
      <c r="AT820" s="156" t="s">
        <v>150</v>
      </c>
      <c r="AU820" s="156" t="s">
        <v>89</v>
      </c>
      <c r="AV820" s="13" t="s">
        <v>89</v>
      </c>
      <c r="AW820" s="13" t="s">
        <v>38</v>
      </c>
      <c r="AX820" s="13" t="s">
        <v>12</v>
      </c>
      <c r="AY820" s="156" t="s">
        <v>140</v>
      </c>
    </row>
    <row r="821" spans="2:65" s="13" customFormat="1" ht="10">
      <c r="B821" s="155"/>
      <c r="D821" s="145" t="s">
        <v>150</v>
      </c>
      <c r="E821" s="156" t="s">
        <v>1</v>
      </c>
      <c r="F821" s="157" t="s">
        <v>921</v>
      </c>
      <c r="H821" s="158">
        <v>9.6</v>
      </c>
      <c r="I821" s="159"/>
      <c r="L821" s="155"/>
      <c r="M821" s="160"/>
      <c r="T821" s="161"/>
      <c r="AT821" s="156" t="s">
        <v>150</v>
      </c>
      <c r="AU821" s="156" t="s">
        <v>89</v>
      </c>
      <c r="AV821" s="13" t="s">
        <v>89</v>
      </c>
      <c r="AW821" s="13" t="s">
        <v>38</v>
      </c>
      <c r="AX821" s="13" t="s">
        <v>12</v>
      </c>
      <c r="AY821" s="156" t="s">
        <v>140</v>
      </c>
    </row>
    <row r="822" spans="2:65" s="13" customFormat="1" ht="10">
      <c r="B822" s="155"/>
      <c r="D822" s="145" t="s">
        <v>150</v>
      </c>
      <c r="E822" s="156" t="s">
        <v>1</v>
      </c>
      <c r="F822" s="157" t="s">
        <v>922</v>
      </c>
      <c r="H822" s="158">
        <v>8.4</v>
      </c>
      <c r="I822" s="159"/>
      <c r="L822" s="155"/>
      <c r="M822" s="160"/>
      <c r="T822" s="161"/>
      <c r="AT822" s="156" t="s">
        <v>150</v>
      </c>
      <c r="AU822" s="156" t="s">
        <v>89</v>
      </c>
      <c r="AV822" s="13" t="s">
        <v>89</v>
      </c>
      <c r="AW822" s="13" t="s">
        <v>38</v>
      </c>
      <c r="AX822" s="13" t="s">
        <v>12</v>
      </c>
      <c r="AY822" s="156" t="s">
        <v>140</v>
      </c>
    </row>
    <row r="823" spans="2:65" s="13" customFormat="1" ht="10">
      <c r="B823" s="155"/>
      <c r="D823" s="145" t="s">
        <v>150</v>
      </c>
      <c r="E823" s="156" t="s">
        <v>1</v>
      </c>
      <c r="F823" s="157" t="s">
        <v>923</v>
      </c>
      <c r="H823" s="158">
        <v>6.49</v>
      </c>
      <c r="I823" s="159"/>
      <c r="L823" s="155"/>
      <c r="M823" s="160"/>
      <c r="T823" s="161"/>
      <c r="AT823" s="156" t="s">
        <v>150</v>
      </c>
      <c r="AU823" s="156" t="s">
        <v>89</v>
      </c>
      <c r="AV823" s="13" t="s">
        <v>89</v>
      </c>
      <c r="AW823" s="13" t="s">
        <v>38</v>
      </c>
      <c r="AX823" s="13" t="s">
        <v>12</v>
      </c>
      <c r="AY823" s="156" t="s">
        <v>140</v>
      </c>
    </row>
    <row r="824" spans="2:65" s="13" customFormat="1" ht="10">
      <c r="B824" s="155"/>
      <c r="D824" s="145" t="s">
        <v>150</v>
      </c>
      <c r="E824" s="156" t="s">
        <v>1</v>
      </c>
      <c r="F824" s="157" t="s">
        <v>924</v>
      </c>
      <c r="H824" s="158">
        <v>10.71</v>
      </c>
      <c r="I824" s="159"/>
      <c r="L824" s="155"/>
      <c r="M824" s="160"/>
      <c r="T824" s="161"/>
      <c r="AT824" s="156" t="s">
        <v>150</v>
      </c>
      <c r="AU824" s="156" t="s">
        <v>89</v>
      </c>
      <c r="AV824" s="13" t="s">
        <v>89</v>
      </c>
      <c r="AW824" s="13" t="s">
        <v>38</v>
      </c>
      <c r="AX824" s="13" t="s">
        <v>12</v>
      </c>
      <c r="AY824" s="156" t="s">
        <v>140</v>
      </c>
    </row>
    <row r="825" spans="2:65" s="14" customFormat="1" ht="10">
      <c r="B825" s="162"/>
      <c r="D825" s="145" t="s">
        <v>150</v>
      </c>
      <c r="E825" s="163" t="s">
        <v>1</v>
      </c>
      <c r="F825" s="164" t="s">
        <v>157</v>
      </c>
      <c r="H825" s="165">
        <v>309.90999999999997</v>
      </c>
      <c r="I825" s="166"/>
      <c r="L825" s="162"/>
      <c r="M825" s="167"/>
      <c r="T825" s="168"/>
      <c r="AT825" s="163" t="s">
        <v>150</v>
      </c>
      <c r="AU825" s="163" t="s">
        <v>89</v>
      </c>
      <c r="AV825" s="14" t="s">
        <v>148</v>
      </c>
      <c r="AW825" s="14" t="s">
        <v>38</v>
      </c>
      <c r="AX825" s="14" t="s">
        <v>87</v>
      </c>
      <c r="AY825" s="163" t="s">
        <v>140</v>
      </c>
    </row>
    <row r="826" spans="2:65" s="1" customFormat="1" ht="37.75" customHeight="1">
      <c r="B826" s="32"/>
      <c r="C826" s="179" t="s">
        <v>683</v>
      </c>
      <c r="D826" s="179" t="s">
        <v>645</v>
      </c>
      <c r="E826" s="180" t="s">
        <v>925</v>
      </c>
      <c r="F826" s="181" t="s">
        <v>926</v>
      </c>
      <c r="G826" s="182" t="s">
        <v>146</v>
      </c>
      <c r="H826" s="183">
        <v>309.91000000000003</v>
      </c>
      <c r="I826" s="184"/>
      <c r="J826" s="185">
        <f>ROUND(I826*H826,2)</f>
        <v>0</v>
      </c>
      <c r="K826" s="181" t="s">
        <v>147</v>
      </c>
      <c r="L826" s="186"/>
      <c r="M826" s="187" t="s">
        <v>1</v>
      </c>
      <c r="N826" s="188" t="s">
        <v>45</v>
      </c>
      <c r="P826" s="141">
        <f>O826*H826</f>
        <v>0</v>
      </c>
      <c r="Q826" s="141">
        <v>0</v>
      </c>
      <c r="R826" s="141">
        <f>Q826*H826</f>
        <v>0</v>
      </c>
      <c r="S826" s="141">
        <v>0</v>
      </c>
      <c r="T826" s="142">
        <f>S826*H826</f>
        <v>0</v>
      </c>
      <c r="AR826" s="143" t="s">
        <v>256</v>
      </c>
      <c r="AT826" s="143" t="s">
        <v>645</v>
      </c>
      <c r="AU826" s="143" t="s">
        <v>89</v>
      </c>
      <c r="AY826" s="17" t="s">
        <v>140</v>
      </c>
      <c r="BE826" s="144">
        <f>IF(N826="základní",J826,0)</f>
        <v>0</v>
      </c>
      <c r="BF826" s="144">
        <f>IF(N826="snížená",J826,0)</f>
        <v>0</v>
      </c>
      <c r="BG826" s="144">
        <f>IF(N826="zákl. přenesená",J826,0)</f>
        <v>0</v>
      </c>
      <c r="BH826" s="144">
        <f>IF(N826="sníž. přenesená",J826,0)</f>
        <v>0</v>
      </c>
      <c r="BI826" s="144">
        <f>IF(N826="nulová",J826,0)</f>
        <v>0</v>
      </c>
      <c r="BJ826" s="17" t="s">
        <v>87</v>
      </c>
      <c r="BK826" s="144">
        <f>ROUND(I826*H826,2)</f>
        <v>0</v>
      </c>
      <c r="BL826" s="17" t="s">
        <v>194</v>
      </c>
      <c r="BM826" s="143" t="s">
        <v>927</v>
      </c>
    </row>
    <row r="827" spans="2:65" s="1" customFormat="1" ht="27">
      <c r="B827" s="32"/>
      <c r="D827" s="145" t="s">
        <v>149</v>
      </c>
      <c r="F827" s="146" t="s">
        <v>928</v>
      </c>
      <c r="I827" s="147"/>
      <c r="L827" s="32"/>
      <c r="M827" s="148"/>
      <c r="T827" s="56"/>
      <c r="AT827" s="17" t="s">
        <v>149</v>
      </c>
      <c r="AU827" s="17" t="s">
        <v>89</v>
      </c>
    </row>
    <row r="828" spans="2:65" s="1" customFormat="1" ht="44.25" customHeight="1">
      <c r="B828" s="32"/>
      <c r="C828" s="132" t="s">
        <v>929</v>
      </c>
      <c r="D828" s="132" t="s">
        <v>143</v>
      </c>
      <c r="E828" s="133" t="s">
        <v>930</v>
      </c>
      <c r="F828" s="134" t="s">
        <v>931</v>
      </c>
      <c r="G828" s="135" t="s">
        <v>255</v>
      </c>
      <c r="H828" s="136">
        <v>8.0310000000000006</v>
      </c>
      <c r="I828" s="137"/>
      <c r="J828" s="138">
        <f>ROUND(I828*H828,2)</f>
        <v>0</v>
      </c>
      <c r="K828" s="134" t="s">
        <v>147</v>
      </c>
      <c r="L828" s="32"/>
      <c r="M828" s="139" t="s">
        <v>1</v>
      </c>
      <c r="N828" s="140" t="s">
        <v>45</v>
      </c>
      <c r="P828" s="141">
        <f>O828*H828</f>
        <v>0</v>
      </c>
      <c r="Q828" s="141">
        <v>0</v>
      </c>
      <c r="R828" s="141">
        <f>Q828*H828</f>
        <v>0</v>
      </c>
      <c r="S828" s="141">
        <v>0</v>
      </c>
      <c r="T828" s="142">
        <f>S828*H828</f>
        <v>0</v>
      </c>
      <c r="AR828" s="143" t="s">
        <v>194</v>
      </c>
      <c r="AT828" s="143" t="s">
        <v>143</v>
      </c>
      <c r="AU828" s="143" t="s">
        <v>89</v>
      </c>
      <c r="AY828" s="17" t="s">
        <v>140</v>
      </c>
      <c r="BE828" s="144">
        <f>IF(N828="základní",J828,0)</f>
        <v>0</v>
      </c>
      <c r="BF828" s="144">
        <f>IF(N828="snížená",J828,0)</f>
        <v>0</v>
      </c>
      <c r="BG828" s="144">
        <f>IF(N828="zákl. přenesená",J828,0)</f>
        <v>0</v>
      </c>
      <c r="BH828" s="144">
        <f>IF(N828="sníž. přenesená",J828,0)</f>
        <v>0</v>
      </c>
      <c r="BI828" s="144">
        <f>IF(N828="nulová",J828,0)</f>
        <v>0</v>
      </c>
      <c r="BJ828" s="17" t="s">
        <v>87</v>
      </c>
      <c r="BK828" s="144">
        <f>ROUND(I828*H828,2)</f>
        <v>0</v>
      </c>
      <c r="BL828" s="17" t="s">
        <v>194</v>
      </c>
      <c r="BM828" s="143" t="s">
        <v>932</v>
      </c>
    </row>
    <row r="829" spans="2:65" s="1" customFormat="1" ht="27">
      <c r="B829" s="32"/>
      <c r="D829" s="145" t="s">
        <v>149</v>
      </c>
      <c r="F829" s="146" t="s">
        <v>931</v>
      </c>
      <c r="I829" s="147"/>
      <c r="L829" s="32"/>
      <c r="M829" s="148"/>
      <c r="T829" s="56"/>
      <c r="AT829" s="17" t="s">
        <v>149</v>
      </c>
      <c r="AU829" s="17" t="s">
        <v>89</v>
      </c>
    </row>
    <row r="830" spans="2:65" s="12" customFormat="1" ht="10">
      <c r="B830" s="149"/>
      <c r="D830" s="145" t="s">
        <v>150</v>
      </c>
      <c r="E830" s="150" t="s">
        <v>1</v>
      </c>
      <c r="F830" s="151" t="s">
        <v>933</v>
      </c>
      <c r="H830" s="150" t="s">
        <v>1</v>
      </c>
      <c r="I830" s="152"/>
      <c r="L830" s="149"/>
      <c r="M830" s="153"/>
      <c r="T830" s="154"/>
      <c r="AT830" s="150" t="s">
        <v>150</v>
      </c>
      <c r="AU830" s="150" t="s">
        <v>89</v>
      </c>
      <c r="AV830" s="12" t="s">
        <v>87</v>
      </c>
      <c r="AW830" s="12" t="s">
        <v>38</v>
      </c>
      <c r="AX830" s="12" t="s">
        <v>12</v>
      </c>
      <c r="AY830" s="150" t="s">
        <v>140</v>
      </c>
    </row>
    <row r="831" spans="2:65" s="13" customFormat="1" ht="10">
      <c r="B831" s="155"/>
      <c r="D831" s="145" t="s">
        <v>150</v>
      </c>
      <c r="E831" s="156" t="s">
        <v>1</v>
      </c>
      <c r="F831" s="157" t="s">
        <v>934</v>
      </c>
      <c r="H831" s="158">
        <v>8.0310000000000006</v>
      </c>
      <c r="I831" s="159"/>
      <c r="L831" s="155"/>
      <c r="M831" s="160"/>
      <c r="T831" s="161"/>
      <c r="AT831" s="156" t="s">
        <v>150</v>
      </c>
      <c r="AU831" s="156" t="s">
        <v>89</v>
      </c>
      <c r="AV831" s="13" t="s">
        <v>89</v>
      </c>
      <c r="AW831" s="13" t="s">
        <v>38</v>
      </c>
      <c r="AX831" s="13" t="s">
        <v>12</v>
      </c>
      <c r="AY831" s="156" t="s">
        <v>140</v>
      </c>
    </row>
    <row r="832" spans="2:65" s="14" customFormat="1" ht="10">
      <c r="B832" s="162"/>
      <c r="D832" s="145" t="s">
        <v>150</v>
      </c>
      <c r="E832" s="163" t="s">
        <v>1</v>
      </c>
      <c r="F832" s="164" t="s">
        <v>157</v>
      </c>
      <c r="H832" s="165">
        <v>8.0310000000000006</v>
      </c>
      <c r="I832" s="166"/>
      <c r="L832" s="162"/>
      <c r="M832" s="167"/>
      <c r="T832" s="168"/>
      <c r="AT832" s="163" t="s">
        <v>150</v>
      </c>
      <c r="AU832" s="163" t="s">
        <v>89</v>
      </c>
      <c r="AV832" s="14" t="s">
        <v>148</v>
      </c>
      <c r="AW832" s="14" t="s">
        <v>38</v>
      </c>
      <c r="AX832" s="14" t="s">
        <v>87</v>
      </c>
      <c r="AY832" s="163" t="s">
        <v>140</v>
      </c>
    </row>
    <row r="833" spans="2:65" s="1" customFormat="1" ht="66.75" customHeight="1">
      <c r="B833" s="32"/>
      <c r="C833" s="132" t="s">
        <v>684</v>
      </c>
      <c r="D833" s="132" t="s">
        <v>143</v>
      </c>
      <c r="E833" s="133" t="s">
        <v>935</v>
      </c>
      <c r="F833" s="134" t="s">
        <v>936</v>
      </c>
      <c r="G833" s="135" t="s">
        <v>294</v>
      </c>
      <c r="H833" s="136">
        <v>13.124980000000001</v>
      </c>
      <c r="I833" s="137"/>
      <c r="J833" s="138">
        <f>ROUND(I833*H833,2)</f>
        <v>0</v>
      </c>
      <c r="K833" s="134" t="s">
        <v>147</v>
      </c>
      <c r="L833" s="32"/>
      <c r="M833" s="139" t="s">
        <v>1</v>
      </c>
      <c r="N833" s="140" t="s">
        <v>45</v>
      </c>
      <c r="P833" s="141">
        <f>O833*H833</f>
        <v>0</v>
      </c>
      <c r="Q833" s="141">
        <v>0</v>
      </c>
      <c r="R833" s="141">
        <f>Q833*H833</f>
        <v>0</v>
      </c>
      <c r="S833" s="141">
        <v>0</v>
      </c>
      <c r="T833" s="142">
        <f>S833*H833</f>
        <v>0</v>
      </c>
      <c r="AR833" s="143" t="s">
        <v>194</v>
      </c>
      <c r="AT833" s="143" t="s">
        <v>143</v>
      </c>
      <c r="AU833" s="143" t="s">
        <v>89</v>
      </c>
      <c r="AY833" s="17" t="s">
        <v>140</v>
      </c>
      <c r="BE833" s="144">
        <f>IF(N833="základní",J833,0)</f>
        <v>0</v>
      </c>
      <c r="BF833" s="144">
        <f>IF(N833="snížená",J833,0)</f>
        <v>0</v>
      </c>
      <c r="BG833" s="144">
        <f>IF(N833="zákl. přenesená",J833,0)</f>
        <v>0</v>
      </c>
      <c r="BH833" s="144">
        <f>IF(N833="sníž. přenesená",J833,0)</f>
        <v>0</v>
      </c>
      <c r="BI833" s="144">
        <f>IF(N833="nulová",J833,0)</f>
        <v>0</v>
      </c>
      <c r="BJ833" s="17" t="s">
        <v>87</v>
      </c>
      <c r="BK833" s="144">
        <f>ROUND(I833*H833,2)</f>
        <v>0</v>
      </c>
      <c r="BL833" s="17" t="s">
        <v>194</v>
      </c>
      <c r="BM833" s="143" t="s">
        <v>937</v>
      </c>
    </row>
    <row r="834" spans="2:65" s="1" customFormat="1" ht="36">
      <c r="B834" s="32"/>
      <c r="D834" s="145" t="s">
        <v>149</v>
      </c>
      <c r="F834" s="146" t="s">
        <v>936</v>
      </c>
      <c r="I834" s="147"/>
      <c r="L834" s="32"/>
      <c r="M834" s="148"/>
      <c r="T834" s="56"/>
      <c r="AT834" s="17" t="s">
        <v>149</v>
      </c>
      <c r="AU834" s="17" t="s">
        <v>89</v>
      </c>
    </row>
    <row r="835" spans="2:65" s="1" customFormat="1" ht="62.75" customHeight="1">
      <c r="B835" s="32"/>
      <c r="C835" s="132" t="s">
        <v>938</v>
      </c>
      <c r="D835" s="132" t="s">
        <v>143</v>
      </c>
      <c r="E835" s="133" t="s">
        <v>939</v>
      </c>
      <c r="F835" s="134" t="s">
        <v>940</v>
      </c>
      <c r="G835" s="135" t="s">
        <v>294</v>
      </c>
      <c r="H835" s="136">
        <v>13.124980000000001</v>
      </c>
      <c r="I835" s="137"/>
      <c r="J835" s="138">
        <f>ROUND(I835*H835,2)</f>
        <v>0</v>
      </c>
      <c r="K835" s="134" t="s">
        <v>746</v>
      </c>
      <c r="L835" s="32"/>
      <c r="M835" s="139" t="s">
        <v>1</v>
      </c>
      <c r="N835" s="140" t="s">
        <v>45</v>
      </c>
      <c r="P835" s="141">
        <f>O835*H835</f>
        <v>0</v>
      </c>
      <c r="Q835" s="141">
        <v>0</v>
      </c>
      <c r="R835" s="141">
        <f>Q835*H835</f>
        <v>0</v>
      </c>
      <c r="S835" s="141">
        <v>0</v>
      </c>
      <c r="T835" s="142">
        <f>S835*H835</f>
        <v>0</v>
      </c>
      <c r="AR835" s="143" t="s">
        <v>194</v>
      </c>
      <c r="AT835" s="143" t="s">
        <v>143</v>
      </c>
      <c r="AU835" s="143" t="s">
        <v>89</v>
      </c>
      <c r="AY835" s="17" t="s">
        <v>140</v>
      </c>
      <c r="BE835" s="144">
        <f>IF(N835="základní",J835,0)</f>
        <v>0</v>
      </c>
      <c r="BF835" s="144">
        <f>IF(N835="snížená",J835,0)</f>
        <v>0</v>
      </c>
      <c r="BG835" s="144">
        <f>IF(N835="zákl. přenesená",J835,0)</f>
        <v>0</v>
      </c>
      <c r="BH835" s="144">
        <f>IF(N835="sníž. přenesená",J835,0)</f>
        <v>0</v>
      </c>
      <c r="BI835" s="144">
        <f>IF(N835="nulová",J835,0)</f>
        <v>0</v>
      </c>
      <c r="BJ835" s="17" t="s">
        <v>87</v>
      </c>
      <c r="BK835" s="144">
        <f>ROUND(I835*H835,2)</f>
        <v>0</v>
      </c>
      <c r="BL835" s="17" t="s">
        <v>194</v>
      </c>
      <c r="BM835" s="143" t="s">
        <v>941</v>
      </c>
    </row>
    <row r="836" spans="2:65" s="1" customFormat="1" ht="36">
      <c r="B836" s="32"/>
      <c r="D836" s="145" t="s">
        <v>149</v>
      </c>
      <c r="F836" s="146" t="s">
        <v>940</v>
      </c>
      <c r="I836" s="147"/>
      <c r="L836" s="32"/>
      <c r="M836" s="148"/>
      <c r="T836" s="56"/>
      <c r="AT836" s="17" t="s">
        <v>149</v>
      </c>
      <c r="AU836" s="17" t="s">
        <v>89</v>
      </c>
    </row>
    <row r="837" spans="2:65" s="11" customFormat="1" ht="22.75" customHeight="1">
      <c r="B837" s="120"/>
      <c r="D837" s="121" t="s">
        <v>79</v>
      </c>
      <c r="E837" s="130" t="s">
        <v>341</v>
      </c>
      <c r="F837" s="130" t="s">
        <v>342</v>
      </c>
      <c r="I837" s="123"/>
      <c r="J837" s="131">
        <f>BK837</f>
        <v>0</v>
      </c>
      <c r="L837" s="120"/>
      <c r="M837" s="125"/>
      <c r="P837" s="126">
        <f>SUM(P838:P1137)</f>
        <v>0</v>
      </c>
      <c r="R837" s="126">
        <f>SUM(R838:R1137)</f>
        <v>0</v>
      </c>
      <c r="T837" s="127">
        <f>SUM(T838:T1137)</f>
        <v>0</v>
      </c>
      <c r="AR837" s="121" t="s">
        <v>89</v>
      </c>
      <c r="AT837" s="128" t="s">
        <v>79</v>
      </c>
      <c r="AU837" s="128" t="s">
        <v>87</v>
      </c>
      <c r="AY837" s="121" t="s">
        <v>140</v>
      </c>
      <c r="BK837" s="129">
        <f>SUM(BK838:BK1137)</f>
        <v>0</v>
      </c>
    </row>
    <row r="838" spans="2:65" s="1" customFormat="1" ht="37.75" customHeight="1">
      <c r="B838" s="32"/>
      <c r="C838" s="132" t="s">
        <v>689</v>
      </c>
      <c r="D838" s="132" t="s">
        <v>143</v>
      </c>
      <c r="E838" s="133" t="s">
        <v>942</v>
      </c>
      <c r="F838" s="134" t="s">
        <v>943</v>
      </c>
      <c r="G838" s="135" t="s">
        <v>231</v>
      </c>
      <c r="H838" s="136">
        <v>7</v>
      </c>
      <c r="I838" s="137"/>
      <c r="J838" s="138">
        <f>ROUND(I838*H838,2)</f>
        <v>0</v>
      </c>
      <c r="K838" s="134" t="s">
        <v>147</v>
      </c>
      <c r="L838" s="32"/>
      <c r="M838" s="139" t="s">
        <v>1</v>
      </c>
      <c r="N838" s="140" t="s">
        <v>45</v>
      </c>
      <c r="P838" s="141">
        <f>O838*H838</f>
        <v>0</v>
      </c>
      <c r="Q838" s="141">
        <v>0</v>
      </c>
      <c r="R838" s="141">
        <f>Q838*H838</f>
        <v>0</v>
      </c>
      <c r="S838" s="141">
        <v>0</v>
      </c>
      <c r="T838" s="142">
        <f>S838*H838</f>
        <v>0</v>
      </c>
      <c r="AR838" s="143" t="s">
        <v>194</v>
      </c>
      <c r="AT838" s="143" t="s">
        <v>143</v>
      </c>
      <c r="AU838" s="143" t="s">
        <v>89</v>
      </c>
      <c r="AY838" s="17" t="s">
        <v>140</v>
      </c>
      <c r="BE838" s="144">
        <f>IF(N838="základní",J838,0)</f>
        <v>0</v>
      </c>
      <c r="BF838" s="144">
        <f>IF(N838="snížená",J838,0)</f>
        <v>0</v>
      </c>
      <c r="BG838" s="144">
        <f>IF(N838="zákl. přenesená",J838,0)</f>
        <v>0</v>
      </c>
      <c r="BH838" s="144">
        <f>IF(N838="sníž. přenesená",J838,0)</f>
        <v>0</v>
      </c>
      <c r="BI838" s="144">
        <f>IF(N838="nulová",J838,0)</f>
        <v>0</v>
      </c>
      <c r="BJ838" s="17" t="s">
        <v>87</v>
      </c>
      <c r="BK838" s="144">
        <f>ROUND(I838*H838,2)</f>
        <v>0</v>
      </c>
      <c r="BL838" s="17" t="s">
        <v>194</v>
      </c>
      <c r="BM838" s="143" t="s">
        <v>944</v>
      </c>
    </row>
    <row r="839" spans="2:65" s="1" customFormat="1" ht="27">
      <c r="B839" s="32"/>
      <c r="D839" s="145" t="s">
        <v>149</v>
      </c>
      <c r="F839" s="146" t="s">
        <v>943</v>
      </c>
      <c r="I839" s="147"/>
      <c r="L839" s="32"/>
      <c r="M839" s="148"/>
      <c r="T839" s="56"/>
      <c r="AT839" s="17" t="s">
        <v>149</v>
      </c>
      <c r="AU839" s="17" t="s">
        <v>89</v>
      </c>
    </row>
    <row r="840" spans="2:65" s="12" customFormat="1" ht="10">
      <c r="B840" s="149"/>
      <c r="D840" s="145" t="s">
        <v>150</v>
      </c>
      <c r="E840" s="150" t="s">
        <v>1</v>
      </c>
      <c r="F840" s="151" t="s">
        <v>878</v>
      </c>
      <c r="H840" s="150" t="s">
        <v>1</v>
      </c>
      <c r="I840" s="152"/>
      <c r="L840" s="149"/>
      <c r="M840" s="153"/>
      <c r="T840" s="154"/>
      <c r="AT840" s="150" t="s">
        <v>150</v>
      </c>
      <c r="AU840" s="150" t="s">
        <v>89</v>
      </c>
      <c r="AV840" s="12" t="s">
        <v>87</v>
      </c>
      <c r="AW840" s="12" t="s">
        <v>38</v>
      </c>
      <c r="AX840" s="12" t="s">
        <v>12</v>
      </c>
      <c r="AY840" s="150" t="s">
        <v>140</v>
      </c>
    </row>
    <row r="841" spans="2:65" s="13" customFormat="1" ht="10">
      <c r="B841" s="155"/>
      <c r="D841" s="145" t="s">
        <v>150</v>
      </c>
      <c r="E841" s="156" t="s">
        <v>1</v>
      </c>
      <c r="F841" s="157" t="s">
        <v>87</v>
      </c>
      <c r="H841" s="158">
        <v>1</v>
      </c>
      <c r="I841" s="159"/>
      <c r="L841" s="155"/>
      <c r="M841" s="160"/>
      <c r="T841" s="161"/>
      <c r="AT841" s="156" t="s">
        <v>150</v>
      </c>
      <c r="AU841" s="156" t="s">
        <v>89</v>
      </c>
      <c r="AV841" s="13" t="s">
        <v>89</v>
      </c>
      <c r="AW841" s="13" t="s">
        <v>38</v>
      </c>
      <c r="AX841" s="13" t="s">
        <v>12</v>
      </c>
      <c r="AY841" s="156" t="s">
        <v>140</v>
      </c>
    </row>
    <row r="842" spans="2:65" s="12" customFormat="1" ht="10">
      <c r="B842" s="149"/>
      <c r="D842" s="145" t="s">
        <v>150</v>
      </c>
      <c r="E842" s="150" t="s">
        <v>1</v>
      </c>
      <c r="F842" s="151" t="s">
        <v>879</v>
      </c>
      <c r="H842" s="150" t="s">
        <v>1</v>
      </c>
      <c r="I842" s="152"/>
      <c r="L842" s="149"/>
      <c r="M842" s="153"/>
      <c r="T842" s="154"/>
      <c r="AT842" s="150" t="s">
        <v>150</v>
      </c>
      <c r="AU842" s="150" t="s">
        <v>89</v>
      </c>
      <c r="AV842" s="12" t="s">
        <v>87</v>
      </c>
      <c r="AW842" s="12" t="s">
        <v>38</v>
      </c>
      <c r="AX842" s="12" t="s">
        <v>12</v>
      </c>
      <c r="AY842" s="150" t="s">
        <v>140</v>
      </c>
    </row>
    <row r="843" spans="2:65" s="13" customFormat="1" ht="10">
      <c r="B843" s="155"/>
      <c r="D843" s="145" t="s">
        <v>150</v>
      </c>
      <c r="E843" s="156" t="s">
        <v>1</v>
      </c>
      <c r="F843" s="157" t="s">
        <v>89</v>
      </c>
      <c r="H843" s="158">
        <v>2</v>
      </c>
      <c r="I843" s="159"/>
      <c r="L843" s="155"/>
      <c r="M843" s="160"/>
      <c r="T843" s="161"/>
      <c r="AT843" s="156" t="s">
        <v>150</v>
      </c>
      <c r="AU843" s="156" t="s">
        <v>89</v>
      </c>
      <c r="AV843" s="13" t="s">
        <v>89</v>
      </c>
      <c r="AW843" s="13" t="s">
        <v>38</v>
      </c>
      <c r="AX843" s="13" t="s">
        <v>12</v>
      </c>
      <c r="AY843" s="156" t="s">
        <v>140</v>
      </c>
    </row>
    <row r="844" spans="2:65" s="12" customFormat="1" ht="10">
      <c r="B844" s="149"/>
      <c r="D844" s="145" t="s">
        <v>150</v>
      </c>
      <c r="E844" s="150" t="s">
        <v>1</v>
      </c>
      <c r="F844" s="151" t="s">
        <v>652</v>
      </c>
      <c r="H844" s="150" t="s">
        <v>1</v>
      </c>
      <c r="I844" s="152"/>
      <c r="L844" s="149"/>
      <c r="M844" s="153"/>
      <c r="T844" s="154"/>
      <c r="AT844" s="150" t="s">
        <v>150</v>
      </c>
      <c r="AU844" s="150" t="s">
        <v>89</v>
      </c>
      <c r="AV844" s="12" t="s">
        <v>87</v>
      </c>
      <c r="AW844" s="12" t="s">
        <v>38</v>
      </c>
      <c r="AX844" s="12" t="s">
        <v>12</v>
      </c>
      <c r="AY844" s="150" t="s">
        <v>140</v>
      </c>
    </row>
    <row r="845" spans="2:65" s="13" customFormat="1" ht="10">
      <c r="B845" s="155"/>
      <c r="D845" s="145" t="s">
        <v>150</v>
      </c>
      <c r="E845" s="156" t="s">
        <v>1</v>
      </c>
      <c r="F845" s="157" t="s">
        <v>87</v>
      </c>
      <c r="H845" s="158">
        <v>1</v>
      </c>
      <c r="I845" s="159"/>
      <c r="L845" s="155"/>
      <c r="M845" s="160"/>
      <c r="T845" s="161"/>
      <c r="AT845" s="156" t="s">
        <v>150</v>
      </c>
      <c r="AU845" s="156" t="s">
        <v>89</v>
      </c>
      <c r="AV845" s="13" t="s">
        <v>89</v>
      </c>
      <c r="AW845" s="13" t="s">
        <v>38</v>
      </c>
      <c r="AX845" s="13" t="s">
        <v>12</v>
      </c>
      <c r="AY845" s="156" t="s">
        <v>140</v>
      </c>
    </row>
    <row r="846" spans="2:65" s="12" customFormat="1" ht="10">
      <c r="B846" s="149"/>
      <c r="D846" s="145" t="s">
        <v>150</v>
      </c>
      <c r="E846" s="150" t="s">
        <v>1</v>
      </c>
      <c r="F846" s="151" t="s">
        <v>654</v>
      </c>
      <c r="H846" s="150" t="s">
        <v>1</v>
      </c>
      <c r="I846" s="152"/>
      <c r="L846" s="149"/>
      <c r="M846" s="153"/>
      <c r="T846" s="154"/>
      <c r="AT846" s="150" t="s">
        <v>150</v>
      </c>
      <c r="AU846" s="150" t="s">
        <v>89</v>
      </c>
      <c r="AV846" s="12" t="s">
        <v>87</v>
      </c>
      <c r="AW846" s="12" t="s">
        <v>38</v>
      </c>
      <c r="AX846" s="12" t="s">
        <v>12</v>
      </c>
      <c r="AY846" s="150" t="s">
        <v>140</v>
      </c>
    </row>
    <row r="847" spans="2:65" s="13" customFormat="1" ht="10">
      <c r="B847" s="155"/>
      <c r="D847" s="145" t="s">
        <v>150</v>
      </c>
      <c r="E847" s="156" t="s">
        <v>1</v>
      </c>
      <c r="F847" s="157" t="s">
        <v>89</v>
      </c>
      <c r="H847" s="158">
        <v>2</v>
      </c>
      <c r="I847" s="159"/>
      <c r="L847" s="155"/>
      <c r="M847" s="160"/>
      <c r="T847" s="161"/>
      <c r="AT847" s="156" t="s">
        <v>150</v>
      </c>
      <c r="AU847" s="156" t="s">
        <v>89</v>
      </c>
      <c r="AV847" s="13" t="s">
        <v>89</v>
      </c>
      <c r="AW847" s="13" t="s">
        <v>38</v>
      </c>
      <c r="AX847" s="13" t="s">
        <v>12</v>
      </c>
      <c r="AY847" s="156" t="s">
        <v>140</v>
      </c>
    </row>
    <row r="848" spans="2:65" s="12" customFormat="1" ht="10">
      <c r="B848" s="149"/>
      <c r="D848" s="145" t="s">
        <v>150</v>
      </c>
      <c r="E848" s="150" t="s">
        <v>1</v>
      </c>
      <c r="F848" s="151" t="s">
        <v>655</v>
      </c>
      <c r="H848" s="150" t="s">
        <v>1</v>
      </c>
      <c r="I848" s="152"/>
      <c r="L848" s="149"/>
      <c r="M848" s="153"/>
      <c r="T848" s="154"/>
      <c r="AT848" s="150" t="s">
        <v>150</v>
      </c>
      <c r="AU848" s="150" t="s">
        <v>89</v>
      </c>
      <c r="AV848" s="12" t="s">
        <v>87</v>
      </c>
      <c r="AW848" s="12" t="s">
        <v>38</v>
      </c>
      <c r="AX848" s="12" t="s">
        <v>12</v>
      </c>
      <c r="AY848" s="150" t="s">
        <v>140</v>
      </c>
    </row>
    <row r="849" spans="2:65" s="13" customFormat="1" ht="10">
      <c r="B849" s="155"/>
      <c r="D849" s="145" t="s">
        <v>150</v>
      </c>
      <c r="E849" s="156" t="s">
        <v>1</v>
      </c>
      <c r="F849" s="157" t="s">
        <v>87</v>
      </c>
      <c r="H849" s="158">
        <v>1</v>
      </c>
      <c r="I849" s="159"/>
      <c r="L849" s="155"/>
      <c r="M849" s="160"/>
      <c r="T849" s="161"/>
      <c r="AT849" s="156" t="s">
        <v>150</v>
      </c>
      <c r="AU849" s="156" t="s">
        <v>89</v>
      </c>
      <c r="AV849" s="13" t="s">
        <v>89</v>
      </c>
      <c r="AW849" s="13" t="s">
        <v>38</v>
      </c>
      <c r="AX849" s="13" t="s">
        <v>12</v>
      </c>
      <c r="AY849" s="156" t="s">
        <v>140</v>
      </c>
    </row>
    <row r="850" spans="2:65" s="14" customFormat="1" ht="10">
      <c r="B850" s="162"/>
      <c r="D850" s="145" t="s">
        <v>150</v>
      </c>
      <c r="E850" s="163" t="s">
        <v>1</v>
      </c>
      <c r="F850" s="164" t="s">
        <v>157</v>
      </c>
      <c r="H850" s="165">
        <v>7</v>
      </c>
      <c r="I850" s="166"/>
      <c r="L850" s="162"/>
      <c r="M850" s="167"/>
      <c r="T850" s="168"/>
      <c r="AT850" s="163" t="s">
        <v>150</v>
      </c>
      <c r="AU850" s="163" t="s">
        <v>89</v>
      </c>
      <c r="AV850" s="14" t="s">
        <v>148</v>
      </c>
      <c r="AW850" s="14" t="s">
        <v>38</v>
      </c>
      <c r="AX850" s="14" t="s">
        <v>87</v>
      </c>
      <c r="AY850" s="163" t="s">
        <v>140</v>
      </c>
    </row>
    <row r="851" spans="2:65" s="1" customFormat="1" ht="37.75" customHeight="1">
      <c r="B851" s="32"/>
      <c r="C851" s="179" t="s">
        <v>945</v>
      </c>
      <c r="D851" s="179" t="s">
        <v>645</v>
      </c>
      <c r="E851" s="180" t="s">
        <v>946</v>
      </c>
      <c r="F851" s="181" t="s">
        <v>947</v>
      </c>
      <c r="G851" s="182" t="s">
        <v>231</v>
      </c>
      <c r="H851" s="183">
        <v>1</v>
      </c>
      <c r="I851" s="184"/>
      <c r="J851" s="185">
        <f>ROUND(I851*H851,2)</f>
        <v>0</v>
      </c>
      <c r="K851" s="181" t="s">
        <v>1</v>
      </c>
      <c r="L851" s="186"/>
      <c r="M851" s="187" t="s">
        <v>1</v>
      </c>
      <c r="N851" s="188" t="s">
        <v>45</v>
      </c>
      <c r="P851" s="141">
        <f>O851*H851</f>
        <v>0</v>
      </c>
      <c r="Q851" s="141">
        <v>0</v>
      </c>
      <c r="R851" s="141">
        <f>Q851*H851</f>
        <v>0</v>
      </c>
      <c r="S851" s="141">
        <v>0</v>
      </c>
      <c r="T851" s="142">
        <f>S851*H851</f>
        <v>0</v>
      </c>
      <c r="AR851" s="143" t="s">
        <v>256</v>
      </c>
      <c r="AT851" s="143" t="s">
        <v>645</v>
      </c>
      <c r="AU851" s="143" t="s">
        <v>89</v>
      </c>
      <c r="AY851" s="17" t="s">
        <v>140</v>
      </c>
      <c r="BE851" s="144">
        <f>IF(N851="základní",J851,0)</f>
        <v>0</v>
      </c>
      <c r="BF851" s="144">
        <f>IF(N851="snížená",J851,0)</f>
        <v>0</v>
      </c>
      <c r="BG851" s="144">
        <f>IF(N851="zákl. přenesená",J851,0)</f>
        <v>0</v>
      </c>
      <c r="BH851" s="144">
        <f>IF(N851="sníž. přenesená",J851,0)</f>
        <v>0</v>
      </c>
      <c r="BI851" s="144">
        <f>IF(N851="nulová",J851,0)</f>
        <v>0</v>
      </c>
      <c r="BJ851" s="17" t="s">
        <v>87</v>
      </c>
      <c r="BK851" s="144">
        <f>ROUND(I851*H851,2)</f>
        <v>0</v>
      </c>
      <c r="BL851" s="17" t="s">
        <v>194</v>
      </c>
      <c r="BM851" s="143" t="s">
        <v>948</v>
      </c>
    </row>
    <row r="852" spans="2:65" s="1" customFormat="1" ht="18">
      <c r="B852" s="32"/>
      <c r="D852" s="145" t="s">
        <v>149</v>
      </c>
      <c r="F852" s="146" t="s">
        <v>947</v>
      </c>
      <c r="I852" s="147"/>
      <c r="L852" s="32"/>
      <c r="M852" s="148"/>
      <c r="T852" s="56"/>
      <c r="AT852" s="17" t="s">
        <v>149</v>
      </c>
      <c r="AU852" s="17" t="s">
        <v>89</v>
      </c>
    </row>
    <row r="853" spans="2:65" s="12" customFormat="1" ht="10">
      <c r="B853" s="149"/>
      <c r="D853" s="145" t="s">
        <v>150</v>
      </c>
      <c r="E853" s="150" t="s">
        <v>1</v>
      </c>
      <c r="F853" s="151" t="s">
        <v>878</v>
      </c>
      <c r="H853" s="150" t="s">
        <v>1</v>
      </c>
      <c r="I853" s="152"/>
      <c r="L853" s="149"/>
      <c r="M853" s="153"/>
      <c r="T853" s="154"/>
      <c r="AT853" s="150" t="s">
        <v>150</v>
      </c>
      <c r="AU853" s="150" t="s">
        <v>89</v>
      </c>
      <c r="AV853" s="12" t="s">
        <v>87</v>
      </c>
      <c r="AW853" s="12" t="s">
        <v>38</v>
      </c>
      <c r="AX853" s="12" t="s">
        <v>12</v>
      </c>
      <c r="AY853" s="150" t="s">
        <v>140</v>
      </c>
    </row>
    <row r="854" spans="2:65" s="13" customFormat="1" ht="10">
      <c r="B854" s="155"/>
      <c r="D854" s="145" t="s">
        <v>150</v>
      </c>
      <c r="E854" s="156" t="s">
        <v>1</v>
      </c>
      <c r="F854" s="157" t="s">
        <v>87</v>
      </c>
      <c r="H854" s="158">
        <v>1</v>
      </c>
      <c r="I854" s="159"/>
      <c r="L854" s="155"/>
      <c r="M854" s="160"/>
      <c r="T854" s="161"/>
      <c r="AT854" s="156" t="s">
        <v>150</v>
      </c>
      <c r="AU854" s="156" t="s">
        <v>89</v>
      </c>
      <c r="AV854" s="13" t="s">
        <v>89</v>
      </c>
      <c r="AW854" s="13" t="s">
        <v>38</v>
      </c>
      <c r="AX854" s="13" t="s">
        <v>12</v>
      </c>
      <c r="AY854" s="156" t="s">
        <v>140</v>
      </c>
    </row>
    <row r="855" spans="2:65" s="14" customFormat="1" ht="10">
      <c r="B855" s="162"/>
      <c r="D855" s="145" t="s">
        <v>150</v>
      </c>
      <c r="E855" s="163" t="s">
        <v>1</v>
      </c>
      <c r="F855" s="164" t="s">
        <v>157</v>
      </c>
      <c r="H855" s="165">
        <v>1</v>
      </c>
      <c r="I855" s="166"/>
      <c r="L855" s="162"/>
      <c r="M855" s="167"/>
      <c r="T855" s="168"/>
      <c r="AT855" s="163" t="s">
        <v>150</v>
      </c>
      <c r="AU855" s="163" t="s">
        <v>89</v>
      </c>
      <c r="AV855" s="14" t="s">
        <v>148</v>
      </c>
      <c r="AW855" s="14" t="s">
        <v>38</v>
      </c>
      <c r="AX855" s="14" t="s">
        <v>87</v>
      </c>
      <c r="AY855" s="163" t="s">
        <v>140</v>
      </c>
    </row>
    <row r="856" spans="2:65" s="1" customFormat="1" ht="24.15" customHeight="1">
      <c r="B856" s="32"/>
      <c r="C856" s="179" t="s">
        <v>692</v>
      </c>
      <c r="D856" s="179" t="s">
        <v>645</v>
      </c>
      <c r="E856" s="180" t="s">
        <v>949</v>
      </c>
      <c r="F856" s="181" t="s">
        <v>950</v>
      </c>
      <c r="G856" s="182" t="s">
        <v>231</v>
      </c>
      <c r="H856" s="183">
        <v>3</v>
      </c>
      <c r="I856" s="184"/>
      <c r="J856" s="185">
        <f>ROUND(I856*H856,2)</f>
        <v>0</v>
      </c>
      <c r="K856" s="181" t="s">
        <v>147</v>
      </c>
      <c r="L856" s="186"/>
      <c r="M856" s="187" t="s">
        <v>1</v>
      </c>
      <c r="N856" s="188" t="s">
        <v>45</v>
      </c>
      <c r="P856" s="141">
        <f>O856*H856</f>
        <v>0</v>
      </c>
      <c r="Q856" s="141">
        <v>0</v>
      </c>
      <c r="R856" s="141">
        <f>Q856*H856</f>
        <v>0</v>
      </c>
      <c r="S856" s="141">
        <v>0</v>
      </c>
      <c r="T856" s="142">
        <f>S856*H856</f>
        <v>0</v>
      </c>
      <c r="AR856" s="143" t="s">
        <v>256</v>
      </c>
      <c r="AT856" s="143" t="s">
        <v>645</v>
      </c>
      <c r="AU856" s="143" t="s">
        <v>89</v>
      </c>
      <c r="AY856" s="17" t="s">
        <v>140</v>
      </c>
      <c r="BE856" s="144">
        <f>IF(N856="základní",J856,0)</f>
        <v>0</v>
      </c>
      <c r="BF856" s="144">
        <f>IF(N856="snížená",J856,0)</f>
        <v>0</v>
      </c>
      <c r="BG856" s="144">
        <f>IF(N856="zákl. přenesená",J856,0)</f>
        <v>0</v>
      </c>
      <c r="BH856" s="144">
        <f>IF(N856="sníž. přenesená",J856,0)</f>
        <v>0</v>
      </c>
      <c r="BI856" s="144">
        <f>IF(N856="nulová",J856,0)</f>
        <v>0</v>
      </c>
      <c r="BJ856" s="17" t="s">
        <v>87</v>
      </c>
      <c r="BK856" s="144">
        <f>ROUND(I856*H856,2)</f>
        <v>0</v>
      </c>
      <c r="BL856" s="17" t="s">
        <v>194</v>
      </c>
      <c r="BM856" s="143" t="s">
        <v>951</v>
      </c>
    </row>
    <row r="857" spans="2:65" s="1" customFormat="1" ht="18">
      <c r="B857" s="32"/>
      <c r="D857" s="145" t="s">
        <v>149</v>
      </c>
      <c r="F857" s="146" t="s">
        <v>950</v>
      </c>
      <c r="I857" s="147"/>
      <c r="L857" s="32"/>
      <c r="M857" s="148"/>
      <c r="T857" s="56"/>
      <c r="AT857" s="17" t="s">
        <v>149</v>
      </c>
      <c r="AU857" s="17" t="s">
        <v>89</v>
      </c>
    </row>
    <row r="858" spans="2:65" s="12" customFormat="1" ht="10">
      <c r="B858" s="149"/>
      <c r="D858" s="145" t="s">
        <v>150</v>
      </c>
      <c r="E858" s="150" t="s">
        <v>1</v>
      </c>
      <c r="F858" s="151" t="s">
        <v>879</v>
      </c>
      <c r="H858" s="150" t="s">
        <v>1</v>
      </c>
      <c r="I858" s="152"/>
      <c r="L858" s="149"/>
      <c r="M858" s="153"/>
      <c r="T858" s="154"/>
      <c r="AT858" s="150" t="s">
        <v>150</v>
      </c>
      <c r="AU858" s="150" t="s">
        <v>89</v>
      </c>
      <c r="AV858" s="12" t="s">
        <v>87</v>
      </c>
      <c r="AW858" s="12" t="s">
        <v>38</v>
      </c>
      <c r="AX858" s="12" t="s">
        <v>12</v>
      </c>
      <c r="AY858" s="150" t="s">
        <v>140</v>
      </c>
    </row>
    <row r="859" spans="2:65" s="13" customFormat="1" ht="10">
      <c r="B859" s="155"/>
      <c r="D859" s="145" t="s">
        <v>150</v>
      </c>
      <c r="E859" s="156" t="s">
        <v>1</v>
      </c>
      <c r="F859" s="157" t="s">
        <v>89</v>
      </c>
      <c r="H859" s="158">
        <v>2</v>
      </c>
      <c r="I859" s="159"/>
      <c r="L859" s="155"/>
      <c r="M859" s="160"/>
      <c r="T859" s="161"/>
      <c r="AT859" s="156" t="s">
        <v>150</v>
      </c>
      <c r="AU859" s="156" t="s">
        <v>89</v>
      </c>
      <c r="AV859" s="13" t="s">
        <v>89</v>
      </c>
      <c r="AW859" s="13" t="s">
        <v>38</v>
      </c>
      <c r="AX859" s="13" t="s">
        <v>12</v>
      </c>
      <c r="AY859" s="156" t="s">
        <v>140</v>
      </c>
    </row>
    <row r="860" spans="2:65" s="12" customFormat="1" ht="10">
      <c r="B860" s="149"/>
      <c r="D860" s="145" t="s">
        <v>150</v>
      </c>
      <c r="E860" s="150" t="s">
        <v>1</v>
      </c>
      <c r="F860" s="151" t="s">
        <v>655</v>
      </c>
      <c r="H860" s="150" t="s">
        <v>1</v>
      </c>
      <c r="I860" s="152"/>
      <c r="L860" s="149"/>
      <c r="M860" s="153"/>
      <c r="T860" s="154"/>
      <c r="AT860" s="150" t="s">
        <v>150</v>
      </c>
      <c r="AU860" s="150" t="s">
        <v>89</v>
      </c>
      <c r="AV860" s="12" t="s">
        <v>87</v>
      </c>
      <c r="AW860" s="12" t="s">
        <v>38</v>
      </c>
      <c r="AX860" s="12" t="s">
        <v>12</v>
      </c>
      <c r="AY860" s="150" t="s">
        <v>140</v>
      </c>
    </row>
    <row r="861" spans="2:65" s="13" customFormat="1" ht="10">
      <c r="B861" s="155"/>
      <c r="D861" s="145" t="s">
        <v>150</v>
      </c>
      <c r="E861" s="156" t="s">
        <v>1</v>
      </c>
      <c r="F861" s="157" t="s">
        <v>87</v>
      </c>
      <c r="H861" s="158">
        <v>1</v>
      </c>
      <c r="I861" s="159"/>
      <c r="L861" s="155"/>
      <c r="M861" s="160"/>
      <c r="T861" s="161"/>
      <c r="AT861" s="156" t="s">
        <v>150</v>
      </c>
      <c r="AU861" s="156" t="s">
        <v>89</v>
      </c>
      <c r="AV861" s="13" t="s">
        <v>89</v>
      </c>
      <c r="AW861" s="13" t="s">
        <v>38</v>
      </c>
      <c r="AX861" s="13" t="s">
        <v>12</v>
      </c>
      <c r="AY861" s="156" t="s">
        <v>140</v>
      </c>
    </row>
    <row r="862" spans="2:65" s="14" customFormat="1" ht="10">
      <c r="B862" s="162"/>
      <c r="D862" s="145" t="s">
        <v>150</v>
      </c>
      <c r="E862" s="163" t="s">
        <v>1</v>
      </c>
      <c r="F862" s="164" t="s">
        <v>157</v>
      </c>
      <c r="H862" s="165">
        <v>3</v>
      </c>
      <c r="I862" s="166"/>
      <c r="L862" s="162"/>
      <c r="M862" s="167"/>
      <c r="T862" s="168"/>
      <c r="AT862" s="163" t="s">
        <v>150</v>
      </c>
      <c r="AU862" s="163" t="s">
        <v>89</v>
      </c>
      <c r="AV862" s="14" t="s">
        <v>148</v>
      </c>
      <c r="AW862" s="14" t="s">
        <v>38</v>
      </c>
      <c r="AX862" s="14" t="s">
        <v>87</v>
      </c>
      <c r="AY862" s="163" t="s">
        <v>140</v>
      </c>
    </row>
    <row r="863" spans="2:65" s="1" customFormat="1" ht="24.15" customHeight="1">
      <c r="B863" s="32"/>
      <c r="C863" s="179" t="s">
        <v>952</v>
      </c>
      <c r="D863" s="179" t="s">
        <v>645</v>
      </c>
      <c r="E863" s="180" t="s">
        <v>953</v>
      </c>
      <c r="F863" s="181" t="s">
        <v>954</v>
      </c>
      <c r="G863" s="182" t="s">
        <v>231</v>
      </c>
      <c r="H863" s="183">
        <v>2</v>
      </c>
      <c r="I863" s="184"/>
      <c r="J863" s="185">
        <f>ROUND(I863*H863,2)</f>
        <v>0</v>
      </c>
      <c r="K863" s="181" t="s">
        <v>147</v>
      </c>
      <c r="L863" s="186"/>
      <c r="M863" s="187" t="s">
        <v>1</v>
      </c>
      <c r="N863" s="188" t="s">
        <v>45</v>
      </c>
      <c r="P863" s="141">
        <f>O863*H863</f>
        <v>0</v>
      </c>
      <c r="Q863" s="141">
        <v>0</v>
      </c>
      <c r="R863" s="141">
        <f>Q863*H863</f>
        <v>0</v>
      </c>
      <c r="S863" s="141">
        <v>0</v>
      </c>
      <c r="T863" s="142">
        <f>S863*H863</f>
        <v>0</v>
      </c>
      <c r="AR863" s="143" t="s">
        <v>256</v>
      </c>
      <c r="AT863" s="143" t="s">
        <v>645</v>
      </c>
      <c r="AU863" s="143" t="s">
        <v>89</v>
      </c>
      <c r="AY863" s="17" t="s">
        <v>140</v>
      </c>
      <c r="BE863" s="144">
        <f>IF(N863="základní",J863,0)</f>
        <v>0</v>
      </c>
      <c r="BF863" s="144">
        <f>IF(N863="snížená",J863,0)</f>
        <v>0</v>
      </c>
      <c r="BG863" s="144">
        <f>IF(N863="zákl. přenesená",J863,0)</f>
        <v>0</v>
      </c>
      <c r="BH863" s="144">
        <f>IF(N863="sníž. přenesená",J863,0)</f>
        <v>0</v>
      </c>
      <c r="BI863" s="144">
        <f>IF(N863="nulová",J863,0)</f>
        <v>0</v>
      </c>
      <c r="BJ863" s="17" t="s">
        <v>87</v>
      </c>
      <c r="BK863" s="144">
        <f>ROUND(I863*H863,2)</f>
        <v>0</v>
      </c>
      <c r="BL863" s="17" t="s">
        <v>194</v>
      </c>
      <c r="BM863" s="143" t="s">
        <v>955</v>
      </c>
    </row>
    <row r="864" spans="2:65" s="1" customFormat="1" ht="18">
      <c r="B864" s="32"/>
      <c r="D864" s="145" t="s">
        <v>149</v>
      </c>
      <c r="F864" s="146" t="s">
        <v>954</v>
      </c>
      <c r="I864" s="147"/>
      <c r="L864" s="32"/>
      <c r="M864" s="148"/>
      <c r="T864" s="56"/>
      <c r="AT864" s="17" t="s">
        <v>149</v>
      </c>
      <c r="AU864" s="17" t="s">
        <v>89</v>
      </c>
    </row>
    <row r="865" spans="2:65" s="12" customFormat="1" ht="10">
      <c r="B865" s="149"/>
      <c r="D865" s="145" t="s">
        <v>150</v>
      </c>
      <c r="E865" s="150" t="s">
        <v>1</v>
      </c>
      <c r="F865" s="151" t="s">
        <v>654</v>
      </c>
      <c r="H865" s="150" t="s">
        <v>1</v>
      </c>
      <c r="I865" s="152"/>
      <c r="L865" s="149"/>
      <c r="M865" s="153"/>
      <c r="T865" s="154"/>
      <c r="AT865" s="150" t="s">
        <v>150</v>
      </c>
      <c r="AU865" s="150" t="s">
        <v>89</v>
      </c>
      <c r="AV865" s="12" t="s">
        <v>87</v>
      </c>
      <c r="AW865" s="12" t="s">
        <v>38</v>
      </c>
      <c r="AX865" s="12" t="s">
        <v>12</v>
      </c>
      <c r="AY865" s="150" t="s">
        <v>140</v>
      </c>
    </row>
    <row r="866" spans="2:65" s="13" customFormat="1" ht="10">
      <c r="B866" s="155"/>
      <c r="D866" s="145" t="s">
        <v>150</v>
      </c>
      <c r="E866" s="156" t="s">
        <v>1</v>
      </c>
      <c r="F866" s="157" t="s">
        <v>89</v>
      </c>
      <c r="H866" s="158">
        <v>2</v>
      </c>
      <c r="I866" s="159"/>
      <c r="L866" s="155"/>
      <c r="M866" s="160"/>
      <c r="T866" s="161"/>
      <c r="AT866" s="156" t="s">
        <v>150</v>
      </c>
      <c r="AU866" s="156" t="s">
        <v>89</v>
      </c>
      <c r="AV866" s="13" t="s">
        <v>89</v>
      </c>
      <c r="AW866" s="13" t="s">
        <v>38</v>
      </c>
      <c r="AX866" s="13" t="s">
        <v>12</v>
      </c>
      <c r="AY866" s="156" t="s">
        <v>140</v>
      </c>
    </row>
    <row r="867" spans="2:65" s="14" customFormat="1" ht="10">
      <c r="B867" s="162"/>
      <c r="D867" s="145" t="s">
        <v>150</v>
      </c>
      <c r="E867" s="163" t="s">
        <v>1</v>
      </c>
      <c r="F867" s="164" t="s">
        <v>157</v>
      </c>
      <c r="H867" s="165">
        <v>2</v>
      </c>
      <c r="I867" s="166"/>
      <c r="L867" s="162"/>
      <c r="M867" s="167"/>
      <c r="T867" s="168"/>
      <c r="AT867" s="163" t="s">
        <v>150</v>
      </c>
      <c r="AU867" s="163" t="s">
        <v>89</v>
      </c>
      <c r="AV867" s="14" t="s">
        <v>148</v>
      </c>
      <c r="AW867" s="14" t="s">
        <v>38</v>
      </c>
      <c r="AX867" s="14" t="s">
        <v>87</v>
      </c>
      <c r="AY867" s="163" t="s">
        <v>140</v>
      </c>
    </row>
    <row r="868" spans="2:65" s="1" customFormat="1" ht="37.75" customHeight="1">
      <c r="B868" s="32"/>
      <c r="C868" s="179" t="s">
        <v>697</v>
      </c>
      <c r="D868" s="179" t="s">
        <v>645</v>
      </c>
      <c r="E868" s="180" t="s">
        <v>956</v>
      </c>
      <c r="F868" s="181" t="s">
        <v>957</v>
      </c>
      <c r="G868" s="182" t="s">
        <v>231</v>
      </c>
      <c r="H868" s="183">
        <v>1</v>
      </c>
      <c r="I868" s="184"/>
      <c r="J868" s="185">
        <f>ROUND(I868*H868,2)</f>
        <v>0</v>
      </c>
      <c r="K868" s="181" t="s">
        <v>1</v>
      </c>
      <c r="L868" s="186"/>
      <c r="M868" s="187" t="s">
        <v>1</v>
      </c>
      <c r="N868" s="188" t="s">
        <v>45</v>
      </c>
      <c r="P868" s="141">
        <f>O868*H868</f>
        <v>0</v>
      </c>
      <c r="Q868" s="141">
        <v>0</v>
      </c>
      <c r="R868" s="141">
        <f>Q868*H868</f>
        <v>0</v>
      </c>
      <c r="S868" s="141">
        <v>0</v>
      </c>
      <c r="T868" s="142">
        <f>S868*H868</f>
        <v>0</v>
      </c>
      <c r="AR868" s="143" t="s">
        <v>256</v>
      </c>
      <c r="AT868" s="143" t="s">
        <v>645</v>
      </c>
      <c r="AU868" s="143" t="s">
        <v>89</v>
      </c>
      <c r="AY868" s="17" t="s">
        <v>140</v>
      </c>
      <c r="BE868" s="144">
        <f>IF(N868="základní",J868,0)</f>
        <v>0</v>
      </c>
      <c r="BF868" s="144">
        <f>IF(N868="snížená",J868,0)</f>
        <v>0</v>
      </c>
      <c r="BG868" s="144">
        <f>IF(N868="zákl. přenesená",J868,0)</f>
        <v>0</v>
      </c>
      <c r="BH868" s="144">
        <f>IF(N868="sníž. přenesená",J868,0)</f>
        <v>0</v>
      </c>
      <c r="BI868" s="144">
        <f>IF(N868="nulová",J868,0)</f>
        <v>0</v>
      </c>
      <c r="BJ868" s="17" t="s">
        <v>87</v>
      </c>
      <c r="BK868" s="144">
        <f>ROUND(I868*H868,2)</f>
        <v>0</v>
      </c>
      <c r="BL868" s="17" t="s">
        <v>194</v>
      </c>
      <c r="BM868" s="143" t="s">
        <v>958</v>
      </c>
    </row>
    <row r="869" spans="2:65" s="1" customFormat="1" ht="18">
      <c r="B869" s="32"/>
      <c r="D869" s="145" t="s">
        <v>149</v>
      </c>
      <c r="F869" s="146" t="s">
        <v>957</v>
      </c>
      <c r="I869" s="147"/>
      <c r="L869" s="32"/>
      <c r="M869" s="148"/>
      <c r="T869" s="56"/>
      <c r="AT869" s="17" t="s">
        <v>149</v>
      </c>
      <c r="AU869" s="17" t="s">
        <v>89</v>
      </c>
    </row>
    <row r="870" spans="2:65" s="12" customFormat="1" ht="10">
      <c r="B870" s="149"/>
      <c r="D870" s="145" t="s">
        <v>150</v>
      </c>
      <c r="E870" s="150" t="s">
        <v>1</v>
      </c>
      <c r="F870" s="151" t="s">
        <v>652</v>
      </c>
      <c r="H870" s="150" t="s">
        <v>1</v>
      </c>
      <c r="I870" s="152"/>
      <c r="L870" s="149"/>
      <c r="M870" s="153"/>
      <c r="T870" s="154"/>
      <c r="AT870" s="150" t="s">
        <v>150</v>
      </c>
      <c r="AU870" s="150" t="s">
        <v>89</v>
      </c>
      <c r="AV870" s="12" t="s">
        <v>87</v>
      </c>
      <c r="AW870" s="12" t="s">
        <v>38</v>
      </c>
      <c r="AX870" s="12" t="s">
        <v>12</v>
      </c>
      <c r="AY870" s="150" t="s">
        <v>140</v>
      </c>
    </row>
    <row r="871" spans="2:65" s="13" customFormat="1" ht="10">
      <c r="B871" s="155"/>
      <c r="D871" s="145" t="s">
        <v>150</v>
      </c>
      <c r="E871" s="156" t="s">
        <v>1</v>
      </c>
      <c r="F871" s="157" t="s">
        <v>87</v>
      </c>
      <c r="H871" s="158">
        <v>1</v>
      </c>
      <c r="I871" s="159"/>
      <c r="L871" s="155"/>
      <c r="M871" s="160"/>
      <c r="T871" s="161"/>
      <c r="AT871" s="156" t="s">
        <v>150</v>
      </c>
      <c r="AU871" s="156" t="s">
        <v>89</v>
      </c>
      <c r="AV871" s="13" t="s">
        <v>89</v>
      </c>
      <c r="AW871" s="13" t="s">
        <v>38</v>
      </c>
      <c r="AX871" s="13" t="s">
        <v>12</v>
      </c>
      <c r="AY871" s="156" t="s">
        <v>140</v>
      </c>
    </row>
    <row r="872" spans="2:65" s="14" customFormat="1" ht="10">
      <c r="B872" s="162"/>
      <c r="D872" s="145" t="s">
        <v>150</v>
      </c>
      <c r="E872" s="163" t="s">
        <v>1</v>
      </c>
      <c r="F872" s="164" t="s">
        <v>157</v>
      </c>
      <c r="H872" s="165">
        <v>1</v>
      </c>
      <c r="I872" s="166"/>
      <c r="L872" s="162"/>
      <c r="M872" s="167"/>
      <c r="T872" s="168"/>
      <c r="AT872" s="163" t="s">
        <v>150</v>
      </c>
      <c r="AU872" s="163" t="s">
        <v>89</v>
      </c>
      <c r="AV872" s="14" t="s">
        <v>148</v>
      </c>
      <c r="AW872" s="14" t="s">
        <v>38</v>
      </c>
      <c r="AX872" s="14" t="s">
        <v>87</v>
      </c>
      <c r="AY872" s="163" t="s">
        <v>140</v>
      </c>
    </row>
    <row r="873" spans="2:65" s="1" customFormat="1" ht="37.75" customHeight="1">
      <c r="B873" s="32"/>
      <c r="C873" s="132" t="s">
        <v>959</v>
      </c>
      <c r="D873" s="132" t="s">
        <v>143</v>
      </c>
      <c r="E873" s="133" t="s">
        <v>960</v>
      </c>
      <c r="F873" s="134" t="s">
        <v>961</v>
      </c>
      <c r="G873" s="135" t="s">
        <v>231</v>
      </c>
      <c r="H873" s="136">
        <v>11</v>
      </c>
      <c r="I873" s="137"/>
      <c r="J873" s="138">
        <f>ROUND(I873*H873,2)</f>
        <v>0</v>
      </c>
      <c r="K873" s="134" t="s">
        <v>147</v>
      </c>
      <c r="L873" s="32"/>
      <c r="M873" s="139" t="s">
        <v>1</v>
      </c>
      <c r="N873" s="140" t="s">
        <v>45</v>
      </c>
      <c r="P873" s="141">
        <f>O873*H873</f>
        <v>0</v>
      </c>
      <c r="Q873" s="141">
        <v>0</v>
      </c>
      <c r="R873" s="141">
        <f>Q873*H873</f>
        <v>0</v>
      </c>
      <c r="S873" s="141">
        <v>0</v>
      </c>
      <c r="T873" s="142">
        <f>S873*H873</f>
        <v>0</v>
      </c>
      <c r="AR873" s="143" t="s">
        <v>194</v>
      </c>
      <c r="AT873" s="143" t="s">
        <v>143</v>
      </c>
      <c r="AU873" s="143" t="s">
        <v>89</v>
      </c>
      <c r="AY873" s="17" t="s">
        <v>140</v>
      </c>
      <c r="BE873" s="144">
        <f>IF(N873="základní",J873,0)</f>
        <v>0</v>
      </c>
      <c r="BF873" s="144">
        <f>IF(N873="snížená",J873,0)</f>
        <v>0</v>
      </c>
      <c r="BG873" s="144">
        <f>IF(N873="zákl. přenesená",J873,0)</f>
        <v>0</v>
      </c>
      <c r="BH873" s="144">
        <f>IF(N873="sníž. přenesená",J873,0)</f>
        <v>0</v>
      </c>
      <c r="BI873" s="144">
        <f>IF(N873="nulová",J873,0)</f>
        <v>0</v>
      </c>
      <c r="BJ873" s="17" t="s">
        <v>87</v>
      </c>
      <c r="BK873" s="144">
        <f>ROUND(I873*H873,2)</f>
        <v>0</v>
      </c>
      <c r="BL873" s="17" t="s">
        <v>194</v>
      </c>
      <c r="BM873" s="143" t="s">
        <v>962</v>
      </c>
    </row>
    <row r="874" spans="2:65" s="1" customFormat="1" ht="27">
      <c r="B874" s="32"/>
      <c r="D874" s="145" t="s">
        <v>149</v>
      </c>
      <c r="F874" s="146" t="s">
        <v>961</v>
      </c>
      <c r="I874" s="147"/>
      <c r="L874" s="32"/>
      <c r="M874" s="148"/>
      <c r="T874" s="56"/>
      <c r="AT874" s="17" t="s">
        <v>149</v>
      </c>
      <c r="AU874" s="17" t="s">
        <v>89</v>
      </c>
    </row>
    <row r="875" spans="2:65" s="12" customFormat="1" ht="10">
      <c r="B875" s="149"/>
      <c r="D875" s="145" t="s">
        <v>150</v>
      </c>
      <c r="E875" s="150" t="s">
        <v>1</v>
      </c>
      <c r="F875" s="151" t="s">
        <v>876</v>
      </c>
      <c r="H875" s="150" t="s">
        <v>1</v>
      </c>
      <c r="I875" s="152"/>
      <c r="L875" s="149"/>
      <c r="M875" s="153"/>
      <c r="T875" s="154"/>
      <c r="AT875" s="150" t="s">
        <v>150</v>
      </c>
      <c r="AU875" s="150" t="s">
        <v>89</v>
      </c>
      <c r="AV875" s="12" t="s">
        <v>87</v>
      </c>
      <c r="AW875" s="12" t="s">
        <v>38</v>
      </c>
      <c r="AX875" s="12" t="s">
        <v>12</v>
      </c>
      <c r="AY875" s="150" t="s">
        <v>140</v>
      </c>
    </row>
    <row r="876" spans="2:65" s="13" customFormat="1" ht="10">
      <c r="B876" s="155"/>
      <c r="D876" s="145" t="s">
        <v>150</v>
      </c>
      <c r="E876" s="156" t="s">
        <v>1</v>
      </c>
      <c r="F876" s="157" t="s">
        <v>164</v>
      </c>
      <c r="H876" s="158">
        <v>3</v>
      </c>
      <c r="I876" s="159"/>
      <c r="L876" s="155"/>
      <c r="M876" s="160"/>
      <c r="T876" s="161"/>
      <c r="AT876" s="156" t="s">
        <v>150</v>
      </c>
      <c r="AU876" s="156" t="s">
        <v>89</v>
      </c>
      <c r="AV876" s="13" t="s">
        <v>89</v>
      </c>
      <c r="AW876" s="13" t="s">
        <v>38</v>
      </c>
      <c r="AX876" s="13" t="s">
        <v>12</v>
      </c>
      <c r="AY876" s="156" t="s">
        <v>140</v>
      </c>
    </row>
    <row r="877" spans="2:65" s="12" customFormat="1" ht="10">
      <c r="B877" s="149"/>
      <c r="D877" s="145" t="s">
        <v>150</v>
      </c>
      <c r="E877" s="150" t="s">
        <v>1</v>
      </c>
      <c r="F877" s="151" t="s">
        <v>644</v>
      </c>
      <c r="H877" s="150" t="s">
        <v>1</v>
      </c>
      <c r="I877" s="152"/>
      <c r="L877" s="149"/>
      <c r="M877" s="153"/>
      <c r="T877" s="154"/>
      <c r="AT877" s="150" t="s">
        <v>150</v>
      </c>
      <c r="AU877" s="150" t="s">
        <v>89</v>
      </c>
      <c r="AV877" s="12" t="s">
        <v>87</v>
      </c>
      <c r="AW877" s="12" t="s">
        <v>38</v>
      </c>
      <c r="AX877" s="12" t="s">
        <v>12</v>
      </c>
      <c r="AY877" s="150" t="s">
        <v>140</v>
      </c>
    </row>
    <row r="878" spans="2:65" s="13" customFormat="1" ht="10">
      <c r="B878" s="155"/>
      <c r="D878" s="145" t="s">
        <v>150</v>
      </c>
      <c r="E878" s="156" t="s">
        <v>1</v>
      </c>
      <c r="F878" s="157" t="s">
        <v>89</v>
      </c>
      <c r="H878" s="158">
        <v>2</v>
      </c>
      <c r="I878" s="159"/>
      <c r="L878" s="155"/>
      <c r="M878" s="160"/>
      <c r="T878" s="161"/>
      <c r="AT878" s="156" t="s">
        <v>150</v>
      </c>
      <c r="AU878" s="156" t="s">
        <v>89</v>
      </c>
      <c r="AV878" s="13" t="s">
        <v>89</v>
      </c>
      <c r="AW878" s="13" t="s">
        <v>38</v>
      </c>
      <c r="AX878" s="13" t="s">
        <v>12</v>
      </c>
      <c r="AY878" s="156" t="s">
        <v>140</v>
      </c>
    </row>
    <row r="879" spans="2:65" s="12" customFormat="1" ht="10">
      <c r="B879" s="149"/>
      <c r="D879" s="145" t="s">
        <v>150</v>
      </c>
      <c r="E879" s="150" t="s">
        <v>1</v>
      </c>
      <c r="F879" s="151" t="s">
        <v>877</v>
      </c>
      <c r="H879" s="150" t="s">
        <v>1</v>
      </c>
      <c r="I879" s="152"/>
      <c r="L879" s="149"/>
      <c r="M879" s="153"/>
      <c r="T879" s="154"/>
      <c r="AT879" s="150" t="s">
        <v>150</v>
      </c>
      <c r="AU879" s="150" t="s">
        <v>89</v>
      </c>
      <c r="AV879" s="12" t="s">
        <v>87</v>
      </c>
      <c r="AW879" s="12" t="s">
        <v>38</v>
      </c>
      <c r="AX879" s="12" t="s">
        <v>12</v>
      </c>
      <c r="AY879" s="150" t="s">
        <v>140</v>
      </c>
    </row>
    <row r="880" spans="2:65" s="13" customFormat="1" ht="10">
      <c r="B880" s="155"/>
      <c r="D880" s="145" t="s">
        <v>150</v>
      </c>
      <c r="E880" s="156" t="s">
        <v>1</v>
      </c>
      <c r="F880" s="157" t="s">
        <v>87</v>
      </c>
      <c r="H880" s="158">
        <v>1</v>
      </c>
      <c r="I880" s="159"/>
      <c r="L880" s="155"/>
      <c r="M880" s="160"/>
      <c r="T880" s="161"/>
      <c r="AT880" s="156" t="s">
        <v>150</v>
      </c>
      <c r="AU880" s="156" t="s">
        <v>89</v>
      </c>
      <c r="AV880" s="13" t="s">
        <v>89</v>
      </c>
      <c r="AW880" s="13" t="s">
        <v>38</v>
      </c>
      <c r="AX880" s="13" t="s">
        <v>12</v>
      </c>
      <c r="AY880" s="156" t="s">
        <v>140</v>
      </c>
    </row>
    <row r="881" spans="2:65" s="12" customFormat="1" ht="10">
      <c r="B881" s="149"/>
      <c r="D881" s="145" t="s">
        <v>150</v>
      </c>
      <c r="E881" s="150" t="s">
        <v>1</v>
      </c>
      <c r="F881" s="151" t="s">
        <v>651</v>
      </c>
      <c r="H881" s="150" t="s">
        <v>1</v>
      </c>
      <c r="I881" s="152"/>
      <c r="L881" s="149"/>
      <c r="M881" s="153"/>
      <c r="T881" s="154"/>
      <c r="AT881" s="150" t="s">
        <v>150</v>
      </c>
      <c r="AU881" s="150" t="s">
        <v>89</v>
      </c>
      <c r="AV881" s="12" t="s">
        <v>87</v>
      </c>
      <c r="AW881" s="12" t="s">
        <v>38</v>
      </c>
      <c r="AX881" s="12" t="s">
        <v>12</v>
      </c>
      <c r="AY881" s="150" t="s">
        <v>140</v>
      </c>
    </row>
    <row r="882" spans="2:65" s="13" customFormat="1" ht="10">
      <c r="B882" s="155"/>
      <c r="D882" s="145" t="s">
        <v>150</v>
      </c>
      <c r="E882" s="156" t="s">
        <v>1</v>
      </c>
      <c r="F882" s="157" t="s">
        <v>87</v>
      </c>
      <c r="H882" s="158">
        <v>1</v>
      </c>
      <c r="I882" s="159"/>
      <c r="L882" s="155"/>
      <c r="M882" s="160"/>
      <c r="T882" s="161"/>
      <c r="AT882" s="156" t="s">
        <v>150</v>
      </c>
      <c r="AU882" s="156" t="s">
        <v>89</v>
      </c>
      <c r="AV882" s="13" t="s">
        <v>89</v>
      </c>
      <c r="AW882" s="13" t="s">
        <v>38</v>
      </c>
      <c r="AX882" s="13" t="s">
        <v>12</v>
      </c>
      <c r="AY882" s="156" t="s">
        <v>140</v>
      </c>
    </row>
    <row r="883" spans="2:65" s="12" customFormat="1" ht="10">
      <c r="B883" s="149"/>
      <c r="D883" s="145" t="s">
        <v>150</v>
      </c>
      <c r="E883" s="150" t="s">
        <v>1</v>
      </c>
      <c r="F883" s="151" t="s">
        <v>678</v>
      </c>
      <c r="H883" s="150" t="s">
        <v>1</v>
      </c>
      <c r="I883" s="152"/>
      <c r="L883" s="149"/>
      <c r="M883" s="153"/>
      <c r="T883" s="154"/>
      <c r="AT883" s="150" t="s">
        <v>150</v>
      </c>
      <c r="AU883" s="150" t="s">
        <v>89</v>
      </c>
      <c r="AV883" s="12" t="s">
        <v>87</v>
      </c>
      <c r="AW883" s="12" t="s">
        <v>38</v>
      </c>
      <c r="AX883" s="12" t="s">
        <v>12</v>
      </c>
      <c r="AY883" s="150" t="s">
        <v>140</v>
      </c>
    </row>
    <row r="884" spans="2:65" s="13" customFormat="1" ht="10">
      <c r="B884" s="155"/>
      <c r="D884" s="145" t="s">
        <v>150</v>
      </c>
      <c r="E884" s="156" t="s">
        <v>1</v>
      </c>
      <c r="F884" s="157" t="s">
        <v>87</v>
      </c>
      <c r="H884" s="158">
        <v>1</v>
      </c>
      <c r="I884" s="159"/>
      <c r="L884" s="155"/>
      <c r="M884" s="160"/>
      <c r="T884" s="161"/>
      <c r="AT884" s="156" t="s">
        <v>150</v>
      </c>
      <c r="AU884" s="156" t="s">
        <v>89</v>
      </c>
      <c r="AV884" s="13" t="s">
        <v>89</v>
      </c>
      <c r="AW884" s="13" t="s">
        <v>38</v>
      </c>
      <c r="AX884" s="13" t="s">
        <v>12</v>
      </c>
      <c r="AY884" s="156" t="s">
        <v>140</v>
      </c>
    </row>
    <row r="885" spans="2:65" s="12" customFormat="1" ht="10">
      <c r="B885" s="149"/>
      <c r="D885" s="145" t="s">
        <v>150</v>
      </c>
      <c r="E885" s="150" t="s">
        <v>1</v>
      </c>
      <c r="F885" s="151" t="s">
        <v>679</v>
      </c>
      <c r="H885" s="150" t="s">
        <v>1</v>
      </c>
      <c r="I885" s="152"/>
      <c r="L885" s="149"/>
      <c r="M885" s="153"/>
      <c r="T885" s="154"/>
      <c r="AT885" s="150" t="s">
        <v>150</v>
      </c>
      <c r="AU885" s="150" t="s">
        <v>89</v>
      </c>
      <c r="AV885" s="12" t="s">
        <v>87</v>
      </c>
      <c r="AW885" s="12" t="s">
        <v>38</v>
      </c>
      <c r="AX885" s="12" t="s">
        <v>12</v>
      </c>
      <c r="AY885" s="150" t="s">
        <v>140</v>
      </c>
    </row>
    <row r="886" spans="2:65" s="13" customFormat="1" ht="10">
      <c r="B886" s="155"/>
      <c r="D886" s="145" t="s">
        <v>150</v>
      </c>
      <c r="E886" s="156" t="s">
        <v>1</v>
      </c>
      <c r="F886" s="157" t="s">
        <v>87</v>
      </c>
      <c r="H886" s="158">
        <v>1</v>
      </c>
      <c r="I886" s="159"/>
      <c r="L886" s="155"/>
      <c r="M886" s="160"/>
      <c r="T886" s="161"/>
      <c r="AT886" s="156" t="s">
        <v>150</v>
      </c>
      <c r="AU886" s="156" t="s">
        <v>89</v>
      </c>
      <c r="AV886" s="13" t="s">
        <v>89</v>
      </c>
      <c r="AW886" s="13" t="s">
        <v>38</v>
      </c>
      <c r="AX886" s="13" t="s">
        <v>12</v>
      </c>
      <c r="AY886" s="156" t="s">
        <v>140</v>
      </c>
    </row>
    <row r="887" spans="2:65" s="12" customFormat="1" ht="10">
      <c r="B887" s="149"/>
      <c r="D887" s="145" t="s">
        <v>150</v>
      </c>
      <c r="E887" s="150" t="s">
        <v>1</v>
      </c>
      <c r="F887" s="151" t="s">
        <v>656</v>
      </c>
      <c r="H887" s="150" t="s">
        <v>1</v>
      </c>
      <c r="I887" s="152"/>
      <c r="L887" s="149"/>
      <c r="M887" s="153"/>
      <c r="T887" s="154"/>
      <c r="AT887" s="150" t="s">
        <v>150</v>
      </c>
      <c r="AU887" s="150" t="s">
        <v>89</v>
      </c>
      <c r="AV887" s="12" t="s">
        <v>87</v>
      </c>
      <c r="AW887" s="12" t="s">
        <v>38</v>
      </c>
      <c r="AX887" s="12" t="s">
        <v>12</v>
      </c>
      <c r="AY887" s="150" t="s">
        <v>140</v>
      </c>
    </row>
    <row r="888" spans="2:65" s="13" customFormat="1" ht="10">
      <c r="B888" s="155"/>
      <c r="D888" s="145" t="s">
        <v>150</v>
      </c>
      <c r="E888" s="156" t="s">
        <v>1</v>
      </c>
      <c r="F888" s="157" t="s">
        <v>87</v>
      </c>
      <c r="H888" s="158">
        <v>1</v>
      </c>
      <c r="I888" s="159"/>
      <c r="L888" s="155"/>
      <c r="M888" s="160"/>
      <c r="T888" s="161"/>
      <c r="AT888" s="156" t="s">
        <v>150</v>
      </c>
      <c r="AU888" s="156" t="s">
        <v>89</v>
      </c>
      <c r="AV888" s="13" t="s">
        <v>89</v>
      </c>
      <c r="AW888" s="13" t="s">
        <v>38</v>
      </c>
      <c r="AX888" s="13" t="s">
        <v>12</v>
      </c>
      <c r="AY888" s="156" t="s">
        <v>140</v>
      </c>
    </row>
    <row r="889" spans="2:65" s="12" customFormat="1" ht="10">
      <c r="B889" s="149"/>
      <c r="D889" s="145" t="s">
        <v>150</v>
      </c>
      <c r="E889" s="150" t="s">
        <v>1</v>
      </c>
      <c r="F889" s="151" t="s">
        <v>643</v>
      </c>
      <c r="H889" s="150" t="s">
        <v>1</v>
      </c>
      <c r="I889" s="152"/>
      <c r="L889" s="149"/>
      <c r="M889" s="153"/>
      <c r="T889" s="154"/>
      <c r="AT889" s="150" t="s">
        <v>150</v>
      </c>
      <c r="AU889" s="150" t="s">
        <v>89</v>
      </c>
      <c r="AV889" s="12" t="s">
        <v>87</v>
      </c>
      <c r="AW889" s="12" t="s">
        <v>38</v>
      </c>
      <c r="AX889" s="12" t="s">
        <v>12</v>
      </c>
      <c r="AY889" s="150" t="s">
        <v>140</v>
      </c>
    </row>
    <row r="890" spans="2:65" s="13" customFormat="1" ht="10">
      <c r="B890" s="155"/>
      <c r="D890" s="145" t="s">
        <v>150</v>
      </c>
      <c r="E890" s="156" t="s">
        <v>1</v>
      </c>
      <c r="F890" s="157" t="s">
        <v>87</v>
      </c>
      <c r="H890" s="158">
        <v>1</v>
      </c>
      <c r="I890" s="159"/>
      <c r="L890" s="155"/>
      <c r="M890" s="160"/>
      <c r="T890" s="161"/>
      <c r="AT890" s="156" t="s">
        <v>150</v>
      </c>
      <c r="AU890" s="156" t="s">
        <v>89</v>
      </c>
      <c r="AV890" s="13" t="s">
        <v>89</v>
      </c>
      <c r="AW890" s="13" t="s">
        <v>38</v>
      </c>
      <c r="AX890" s="13" t="s">
        <v>12</v>
      </c>
      <c r="AY890" s="156" t="s">
        <v>140</v>
      </c>
    </row>
    <row r="891" spans="2:65" s="14" customFormat="1" ht="10">
      <c r="B891" s="162"/>
      <c r="D891" s="145" t="s">
        <v>150</v>
      </c>
      <c r="E891" s="163" t="s">
        <v>1</v>
      </c>
      <c r="F891" s="164" t="s">
        <v>157</v>
      </c>
      <c r="H891" s="165">
        <v>11</v>
      </c>
      <c r="I891" s="166"/>
      <c r="L891" s="162"/>
      <c r="M891" s="167"/>
      <c r="T891" s="168"/>
      <c r="AT891" s="163" t="s">
        <v>150</v>
      </c>
      <c r="AU891" s="163" t="s">
        <v>89</v>
      </c>
      <c r="AV891" s="14" t="s">
        <v>148</v>
      </c>
      <c r="AW891" s="14" t="s">
        <v>38</v>
      </c>
      <c r="AX891" s="14" t="s">
        <v>87</v>
      </c>
      <c r="AY891" s="163" t="s">
        <v>140</v>
      </c>
    </row>
    <row r="892" spans="2:65" s="1" customFormat="1" ht="37.75" customHeight="1">
      <c r="B892" s="32"/>
      <c r="C892" s="179" t="s">
        <v>700</v>
      </c>
      <c r="D892" s="179" t="s">
        <v>645</v>
      </c>
      <c r="E892" s="180" t="s">
        <v>963</v>
      </c>
      <c r="F892" s="181" t="s">
        <v>964</v>
      </c>
      <c r="G892" s="182" t="s">
        <v>231</v>
      </c>
      <c r="H892" s="183">
        <v>3</v>
      </c>
      <c r="I892" s="184"/>
      <c r="J892" s="185">
        <f>ROUND(I892*H892,2)</f>
        <v>0</v>
      </c>
      <c r="K892" s="181" t="s">
        <v>1</v>
      </c>
      <c r="L892" s="186"/>
      <c r="M892" s="187" t="s">
        <v>1</v>
      </c>
      <c r="N892" s="188" t="s">
        <v>45</v>
      </c>
      <c r="P892" s="141">
        <f>O892*H892</f>
        <v>0</v>
      </c>
      <c r="Q892" s="141">
        <v>0</v>
      </c>
      <c r="R892" s="141">
        <f>Q892*H892</f>
        <v>0</v>
      </c>
      <c r="S892" s="141">
        <v>0</v>
      </c>
      <c r="T892" s="142">
        <f>S892*H892</f>
        <v>0</v>
      </c>
      <c r="AR892" s="143" t="s">
        <v>256</v>
      </c>
      <c r="AT892" s="143" t="s">
        <v>645</v>
      </c>
      <c r="AU892" s="143" t="s">
        <v>89</v>
      </c>
      <c r="AY892" s="17" t="s">
        <v>140</v>
      </c>
      <c r="BE892" s="144">
        <f>IF(N892="základní",J892,0)</f>
        <v>0</v>
      </c>
      <c r="BF892" s="144">
        <f>IF(N892="snížená",J892,0)</f>
        <v>0</v>
      </c>
      <c r="BG892" s="144">
        <f>IF(N892="zákl. přenesená",J892,0)</f>
        <v>0</v>
      </c>
      <c r="BH892" s="144">
        <f>IF(N892="sníž. přenesená",J892,0)</f>
        <v>0</v>
      </c>
      <c r="BI892" s="144">
        <f>IF(N892="nulová",J892,0)</f>
        <v>0</v>
      </c>
      <c r="BJ892" s="17" t="s">
        <v>87</v>
      </c>
      <c r="BK892" s="144">
        <f>ROUND(I892*H892,2)</f>
        <v>0</v>
      </c>
      <c r="BL892" s="17" t="s">
        <v>194</v>
      </c>
      <c r="BM892" s="143" t="s">
        <v>965</v>
      </c>
    </row>
    <row r="893" spans="2:65" s="1" customFormat="1" ht="18">
      <c r="B893" s="32"/>
      <c r="D893" s="145" t="s">
        <v>149</v>
      </c>
      <c r="F893" s="146" t="s">
        <v>964</v>
      </c>
      <c r="I893" s="147"/>
      <c r="L893" s="32"/>
      <c r="M893" s="148"/>
      <c r="T893" s="56"/>
      <c r="AT893" s="17" t="s">
        <v>149</v>
      </c>
      <c r="AU893" s="17" t="s">
        <v>89</v>
      </c>
    </row>
    <row r="894" spans="2:65" s="12" customFormat="1" ht="10">
      <c r="B894" s="149"/>
      <c r="D894" s="145" t="s">
        <v>150</v>
      </c>
      <c r="E894" s="150" t="s">
        <v>1</v>
      </c>
      <c r="F894" s="151" t="s">
        <v>876</v>
      </c>
      <c r="H894" s="150" t="s">
        <v>1</v>
      </c>
      <c r="I894" s="152"/>
      <c r="L894" s="149"/>
      <c r="M894" s="153"/>
      <c r="T894" s="154"/>
      <c r="AT894" s="150" t="s">
        <v>150</v>
      </c>
      <c r="AU894" s="150" t="s">
        <v>89</v>
      </c>
      <c r="AV894" s="12" t="s">
        <v>87</v>
      </c>
      <c r="AW894" s="12" t="s">
        <v>38</v>
      </c>
      <c r="AX894" s="12" t="s">
        <v>12</v>
      </c>
      <c r="AY894" s="150" t="s">
        <v>140</v>
      </c>
    </row>
    <row r="895" spans="2:65" s="13" customFormat="1" ht="10">
      <c r="B895" s="155"/>
      <c r="D895" s="145" t="s">
        <v>150</v>
      </c>
      <c r="E895" s="156" t="s">
        <v>1</v>
      </c>
      <c r="F895" s="157" t="s">
        <v>164</v>
      </c>
      <c r="H895" s="158">
        <v>3</v>
      </c>
      <c r="I895" s="159"/>
      <c r="L895" s="155"/>
      <c r="M895" s="160"/>
      <c r="T895" s="161"/>
      <c r="AT895" s="156" t="s">
        <v>150</v>
      </c>
      <c r="AU895" s="156" t="s">
        <v>89</v>
      </c>
      <c r="AV895" s="13" t="s">
        <v>89</v>
      </c>
      <c r="AW895" s="13" t="s">
        <v>38</v>
      </c>
      <c r="AX895" s="13" t="s">
        <v>12</v>
      </c>
      <c r="AY895" s="156" t="s">
        <v>140</v>
      </c>
    </row>
    <row r="896" spans="2:65" s="14" customFormat="1" ht="10">
      <c r="B896" s="162"/>
      <c r="D896" s="145" t="s">
        <v>150</v>
      </c>
      <c r="E896" s="163" t="s">
        <v>1</v>
      </c>
      <c r="F896" s="164" t="s">
        <v>157</v>
      </c>
      <c r="H896" s="165">
        <v>3</v>
      </c>
      <c r="I896" s="166"/>
      <c r="L896" s="162"/>
      <c r="M896" s="167"/>
      <c r="T896" s="168"/>
      <c r="AT896" s="163" t="s">
        <v>150</v>
      </c>
      <c r="AU896" s="163" t="s">
        <v>89</v>
      </c>
      <c r="AV896" s="14" t="s">
        <v>148</v>
      </c>
      <c r="AW896" s="14" t="s">
        <v>38</v>
      </c>
      <c r="AX896" s="14" t="s">
        <v>87</v>
      </c>
      <c r="AY896" s="163" t="s">
        <v>140</v>
      </c>
    </row>
    <row r="897" spans="2:65" s="1" customFormat="1" ht="24.15" customHeight="1">
      <c r="B897" s="32"/>
      <c r="C897" s="179" t="s">
        <v>966</v>
      </c>
      <c r="D897" s="179" t="s">
        <v>645</v>
      </c>
      <c r="E897" s="180" t="s">
        <v>967</v>
      </c>
      <c r="F897" s="181" t="s">
        <v>968</v>
      </c>
      <c r="G897" s="182" t="s">
        <v>231</v>
      </c>
      <c r="H897" s="183">
        <v>1</v>
      </c>
      <c r="I897" s="184"/>
      <c r="J897" s="185">
        <f>ROUND(I897*H897,2)</f>
        <v>0</v>
      </c>
      <c r="K897" s="181" t="s">
        <v>147</v>
      </c>
      <c r="L897" s="186"/>
      <c r="M897" s="187" t="s">
        <v>1</v>
      </c>
      <c r="N897" s="188" t="s">
        <v>45</v>
      </c>
      <c r="P897" s="141">
        <f>O897*H897</f>
        <v>0</v>
      </c>
      <c r="Q897" s="141">
        <v>0</v>
      </c>
      <c r="R897" s="141">
        <f>Q897*H897</f>
        <v>0</v>
      </c>
      <c r="S897" s="141">
        <v>0</v>
      </c>
      <c r="T897" s="142">
        <f>S897*H897</f>
        <v>0</v>
      </c>
      <c r="AR897" s="143" t="s">
        <v>256</v>
      </c>
      <c r="AT897" s="143" t="s">
        <v>645</v>
      </c>
      <c r="AU897" s="143" t="s">
        <v>89</v>
      </c>
      <c r="AY897" s="17" t="s">
        <v>140</v>
      </c>
      <c r="BE897" s="144">
        <f>IF(N897="základní",J897,0)</f>
        <v>0</v>
      </c>
      <c r="BF897" s="144">
        <f>IF(N897="snížená",J897,0)</f>
        <v>0</v>
      </c>
      <c r="BG897" s="144">
        <f>IF(N897="zákl. přenesená",J897,0)</f>
        <v>0</v>
      </c>
      <c r="BH897" s="144">
        <f>IF(N897="sníž. přenesená",J897,0)</f>
        <v>0</v>
      </c>
      <c r="BI897" s="144">
        <f>IF(N897="nulová",J897,0)</f>
        <v>0</v>
      </c>
      <c r="BJ897" s="17" t="s">
        <v>87</v>
      </c>
      <c r="BK897" s="144">
        <f>ROUND(I897*H897,2)</f>
        <v>0</v>
      </c>
      <c r="BL897" s="17" t="s">
        <v>194</v>
      </c>
      <c r="BM897" s="143" t="s">
        <v>969</v>
      </c>
    </row>
    <row r="898" spans="2:65" s="1" customFormat="1" ht="18">
      <c r="B898" s="32"/>
      <c r="D898" s="145" t="s">
        <v>149</v>
      </c>
      <c r="F898" s="146" t="s">
        <v>968</v>
      </c>
      <c r="I898" s="147"/>
      <c r="L898" s="32"/>
      <c r="M898" s="148"/>
      <c r="T898" s="56"/>
      <c r="AT898" s="17" t="s">
        <v>149</v>
      </c>
      <c r="AU898" s="17" t="s">
        <v>89</v>
      </c>
    </row>
    <row r="899" spans="2:65" s="12" customFormat="1" ht="10">
      <c r="B899" s="149"/>
      <c r="D899" s="145" t="s">
        <v>150</v>
      </c>
      <c r="E899" s="150" t="s">
        <v>1</v>
      </c>
      <c r="F899" s="151" t="s">
        <v>643</v>
      </c>
      <c r="H899" s="150" t="s">
        <v>1</v>
      </c>
      <c r="I899" s="152"/>
      <c r="L899" s="149"/>
      <c r="M899" s="153"/>
      <c r="T899" s="154"/>
      <c r="AT899" s="150" t="s">
        <v>150</v>
      </c>
      <c r="AU899" s="150" t="s">
        <v>89</v>
      </c>
      <c r="AV899" s="12" t="s">
        <v>87</v>
      </c>
      <c r="AW899" s="12" t="s">
        <v>38</v>
      </c>
      <c r="AX899" s="12" t="s">
        <v>12</v>
      </c>
      <c r="AY899" s="150" t="s">
        <v>140</v>
      </c>
    </row>
    <row r="900" spans="2:65" s="13" customFormat="1" ht="10">
      <c r="B900" s="155"/>
      <c r="D900" s="145" t="s">
        <v>150</v>
      </c>
      <c r="E900" s="156" t="s">
        <v>1</v>
      </c>
      <c r="F900" s="157" t="s">
        <v>87</v>
      </c>
      <c r="H900" s="158">
        <v>1</v>
      </c>
      <c r="I900" s="159"/>
      <c r="L900" s="155"/>
      <c r="M900" s="160"/>
      <c r="T900" s="161"/>
      <c r="AT900" s="156" t="s">
        <v>150</v>
      </c>
      <c r="AU900" s="156" t="s">
        <v>89</v>
      </c>
      <c r="AV900" s="13" t="s">
        <v>89</v>
      </c>
      <c r="AW900" s="13" t="s">
        <v>38</v>
      </c>
      <c r="AX900" s="13" t="s">
        <v>12</v>
      </c>
      <c r="AY900" s="156" t="s">
        <v>140</v>
      </c>
    </row>
    <row r="901" spans="2:65" s="14" customFormat="1" ht="10">
      <c r="B901" s="162"/>
      <c r="D901" s="145" t="s">
        <v>150</v>
      </c>
      <c r="E901" s="163" t="s">
        <v>1</v>
      </c>
      <c r="F901" s="164" t="s">
        <v>157</v>
      </c>
      <c r="H901" s="165">
        <v>1</v>
      </c>
      <c r="I901" s="166"/>
      <c r="L901" s="162"/>
      <c r="M901" s="167"/>
      <c r="T901" s="168"/>
      <c r="AT901" s="163" t="s">
        <v>150</v>
      </c>
      <c r="AU901" s="163" t="s">
        <v>89</v>
      </c>
      <c r="AV901" s="14" t="s">
        <v>148</v>
      </c>
      <c r="AW901" s="14" t="s">
        <v>38</v>
      </c>
      <c r="AX901" s="14" t="s">
        <v>87</v>
      </c>
      <c r="AY901" s="163" t="s">
        <v>140</v>
      </c>
    </row>
    <row r="902" spans="2:65" s="1" customFormat="1" ht="33" customHeight="1">
      <c r="B902" s="32"/>
      <c r="C902" s="179" t="s">
        <v>705</v>
      </c>
      <c r="D902" s="179" t="s">
        <v>645</v>
      </c>
      <c r="E902" s="180" t="s">
        <v>970</v>
      </c>
      <c r="F902" s="181" t="s">
        <v>971</v>
      </c>
      <c r="G902" s="182" t="s">
        <v>231</v>
      </c>
      <c r="H902" s="183">
        <v>1</v>
      </c>
      <c r="I902" s="184"/>
      <c r="J902" s="185">
        <f>ROUND(I902*H902,2)</f>
        <v>0</v>
      </c>
      <c r="K902" s="181" t="s">
        <v>147</v>
      </c>
      <c r="L902" s="186"/>
      <c r="M902" s="187" t="s">
        <v>1</v>
      </c>
      <c r="N902" s="188" t="s">
        <v>45</v>
      </c>
      <c r="P902" s="141">
        <f>O902*H902</f>
        <v>0</v>
      </c>
      <c r="Q902" s="141">
        <v>0</v>
      </c>
      <c r="R902" s="141">
        <f>Q902*H902</f>
        <v>0</v>
      </c>
      <c r="S902" s="141">
        <v>0</v>
      </c>
      <c r="T902" s="142">
        <f>S902*H902</f>
        <v>0</v>
      </c>
      <c r="AR902" s="143" t="s">
        <v>256</v>
      </c>
      <c r="AT902" s="143" t="s">
        <v>645</v>
      </c>
      <c r="AU902" s="143" t="s">
        <v>89</v>
      </c>
      <c r="AY902" s="17" t="s">
        <v>140</v>
      </c>
      <c r="BE902" s="144">
        <f>IF(N902="základní",J902,0)</f>
        <v>0</v>
      </c>
      <c r="BF902" s="144">
        <f>IF(N902="snížená",J902,0)</f>
        <v>0</v>
      </c>
      <c r="BG902" s="144">
        <f>IF(N902="zákl. přenesená",J902,0)</f>
        <v>0</v>
      </c>
      <c r="BH902" s="144">
        <f>IF(N902="sníž. přenesená",J902,0)</f>
        <v>0</v>
      </c>
      <c r="BI902" s="144">
        <f>IF(N902="nulová",J902,0)</f>
        <v>0</v>
      </c>
      <c r="BJ902" s="17" t="s">
        <v>87</v>
      </c>
      <c r="BK902" s="144">
        <f>ROUND(I902*H902,2)</f>
        <v>0</v>
      </c>
      <c r="BL902" s="17" t="s">
        <v>194</v>
      </c>
      <c r="BM902" s="143" t="s">
        <v>972</v>
      </c>
    </row>
    <row r="903" spans="2:65" s="1" customFormat="1" ht="18">
      <c r="B903" s="32"/>
      <c r="D903" s="145" t="s">
        <v>149</v>
      </c>
      <c r="F903" s="146" t="s">
        <v>971</v>
      </c>
      <c r="I903" s="147"/>
      <c r="L903" s="32"/>
      <c r="M903" s="148"/>
      <c r="T903" s="56"/>
      <c r="AT903" s="17" t="s">
        <v>149</v>
      </c>
      <c r="AU903" s="17" t="s">
        <v>89</v>
      </c>
    </row>
    <row r="904" spans="2:65" s="12" customFormat="1" ht="10">
      <c r="B904" s="149"/>
      <c r="D904" s="145" t="s">
        <v>150</v>
      </c>
      <c r="E904" s="150" t="s">
        <v>1</v>
      </c>
      <c r="F904" s="151" t="s">
        <v>656</v>
      </c>
      <c r="H904" s="150" t="s">
        <v>1</v>
      </c>
      <c r="I904" s="152"/>
      <c r="L904" s="149"/>
      <c r="M904" s="153"/>
      <c r="T904" s="154"/>
      <c r="AT904" s="150" t="s">
        <v>150</v>
      </c>
      <c r="AU904" s="150" t="s">
        <v>89</v>
      </c>
      <c r="AV904" s="12" t="s">
        <v>87</v>
      </c>
      <c r="AW904" s="12" t="s">
        <v>38</v>
      </c>
      <c r="AX904" s="12" t="s">
        <v>12</v>
      </c>
      <c r="AY904" s="150" t="s">
        <v>140</v>
      </c>
    </row>
    <row r="905" spans="2:65" s="13" customFormat="1" ht="10">
      <c r="B905" s="155"/>
      <c r="D905" s="145" t="s">
        <v>150</v>
      </c>
      <c r="E905" s="156" t="s">
        <v>1</v>
      </c>
      <c r="F905" s="157" t="s">
        <v>87</v>
      </c>
      <c r="H905" s="158">
        <v>1</v>
      </c>
      <c r="I905" s="159"/>
      <c r="L905" s="155"/>
      <c r="M905" s="160"/>
      <c r="T905" s="161"/>
      <c r="AT905" s="156" t="s">
        <v>150</v>
      </c>
      <c r="AU905" s="156" t="s">
        <v>89</v>
      </c>
      <c r="AV905" s="13" t="s">
        <v>89</v>
      </c>
      <c r="AW905" s="13" t="s">
        <v>38</v>
      </c>
      <c r="AX905" s="13" t="s">
        <v>12</v>
      </c>
      <c r="AY905" s="156" t="s">
        <v>140</v>
      </c>
    </row>
    <row r="906" spans="2:65" s="14" customFormat="1" ht="10">
      <c r="B906" s="162"/>
      <c r="D906" s="145" t="s">
        <v>150</v>
      </c>
      <c r="E906" s="163" t="s">
        <v>1</v>
      </c>
      <c r="F906" s="164" t="s">
        <v>157</v>
      </c>
      <c r="H906" s="165">
        <v>1</v>
      </c>
      <c r="I906" s="166"/>
      <c r="L906" s="162"/>
      <c r="M906" s="167"/>
      <c r="T906" s="168"/>
      <c r="AT906" s="163" t="s">
        <v>150</v>
      </c>
      <c r="AU906" s="163" t="s">
        <v>89</v>
      </c>
      <c r="AV906" s="14" t="s">
        <v>148</v>
      </c>
      <c r="AW906" s="14" t="s">
        <v>38</v>
      </c>
      <c r="AX906" s="14" t="s">
        <v>87</v>
      </c>
      <c r="AY906" s="163" t="s">
        <v>140</v>
      </c>
    </row>
    <row r="907" spans="2:65" s="1" customFormat="1" ht="37.75" customHeight="1">
      <c r="B907" s="32"/>
      <c r="C907" s="179" t="s">
        <v>973</v>
      </c>
      <c r="D907" s="179" t="s">
        <v>645</v>
      </c>
      <c r="E907" s="180" t="s">
        <v>974</v>
      </c>
      <c r="F907" s="181" t="s">
        <v>975</v>
      </c>
      <c r="G907" s="182" t="s">
        <v>231</v>
      </c>
      <c r="H907" s="183">
        <v>2</v>
      </c>
      <c r="I907" s="184"/>
      <c r="J907" s="185">
        <f>ROUND(I907*H907,2)</f>
        <v>0</v>
      </c>
      <c r="K907" s="181" t="s">
        <v>1</v>
      </c>
      <c r="L907" s="186"/>
      <c r="M907" s="187" t="s">
        <v>1</v>
      </c>
      <c r="N907" s="188" t="s">
        <v>45</v>
      </c>
      <c r="P907" s="141">
        <f>O907*H907</f>
        <v>0</v>
      </c>
      <c r="Q907" s="141">
        <v>0</v>
      </c>
      <c r="R907" s="141">
        <f>Q907*H907</f>
        <v>0</v>
      </c>
      <c r="S907" s="141">
        <v>0</v>
      </c>
      <c r="T907" s="142">
        <f>S907*H907</f>
        <v>0</v>
      </c>
      <c r="AR907" s="143" t="s">
        <v>256</v>
      </c>
      <c r="AT907" s="143" t="s">
        <v>645</v>
      </c>
      <c r="AU907" s="143" t="s">
        <v>89</v>
      </c>
      <c r="AY907" s="17" t="s">
        <v>140</v>
      </c>
      <c r="BE907" s="144">
        <f>IF(N907="základní",J907,0)</f>
        <v>0</v>
      </c>
      <c r="BF907" s="144">
        <f>IF(N907="snížená",J907,0)</f>
        <v>0</v>
      </c>
      <c r="BG907" s="144">
        <f>IF(N907="zákl. přenesená",J907,0)</f>
        <v>0</v>
      </c>
      <c r="BH907" s="144">
        <f>IF(N907="sníž. přenesená",J907,0)</f>
        <v>0</v>
      </c>
      <c r="BI907" s="144">
        <f>IF(N907="nulová",J907,0)</f>
        <v>0</v>
      </c>
      <c r="BJ907" s="17" t="s">
        <v>87</v>
      </c>
      <c r="BK907" s="144">
        <f>ROUND(I907*H907,2)</f>
        <v>0</v>
      </c>
      <c r="BL907" s="17" t="s">
        <v>194</v>
      </c>
      <c r="BM907" s="143" t="s">
        <v>976</v>
      </c>
    </row>
    <row r="908" spans="2:65" s="1" customFormat="1" ht="18">
      <c r="B908" s="32"/>
      <c r="D908" s="145" t="s">
        <v>149</v>
      </c>
      <c r="F908" s="146" t="s">
        <v>975</v>
      </c>
      <c r="I908" s="147"/>
      <c r="L908" s="32"/>
      <c r="M908" s="148"/>
      <c r="T908" s="56"/>
      <c r="AT908" s="17" t="s">
        <v>149</v>
      </c>
      <c r="AU908" s="17" t="s">
        <v>89</v>
      </c>
    </row>
    <row r="909" spans="2:65" s="12" customFormat="1" ht="10">
      <c r="B909" s="149"/>
      <c r="D909" s="145" t="s">
        <v>150</v>
      </c>
      <c r="E909" s="150" t="s">
        <v>1</v>
      </c>
      <c r="F909" s="151" t="s">
        <v>644</v>
      </c>
      <c r="H909" s="150" t="s">
        <v>1</v>
      </c>
      <c r="I909" s="152"/>
      <c r="L909" s="149"/>
      <c r="M909" s="153"/>
      <c r="T909" s="154"/>
      <c r="AT909" s="150" t="s">
        <v>150</v>
      </c>
      <c r="AU909" s="150" t="s">
        <v>89</v>
      </c>
      <c r="AV909" s="12" t="s">
        <v>87</v>
      </c>
      <c r="AW909" s="12" t="s">
        <v>38</v>
      </c>
      <c r="AX909" s="12" t="s">
        <v>12</v>
      </c>
      <c r="AY909" s="150" t="s">
        <v>140</v>
      </c>
    </row>
    <row r="910" spans="2:65" s="13" customFormat="1" ht="10">
      <c r="B910" s="155"/>
      <c r="D910" s="145" t="s">
        <v>150</v>
      </c>
      <c r="E910" s="156" t="s">
        <v>1</v>
      </c>
      <c r="F910" s="157" t="s">
        <v>89</v>
      </c>
      <c r="H910" s="158">
        <v>2</v>
      </c>
      <c r="I910" s="159"/>
      <c r="L910" s="155"/>
      <c r="M910" s="160"/>
      <c r="T910" s="161"/>
      <c r="AT910" s="156" t="s">
        <v>150</v>
      </c>
      <c r="AU910" s="156" t="s">
        <v>89</v>
      </c>
      <c r="AV910" s="13" t="s">
        <v>89</v>
      </c>
      <c r="AW910" s="13" t="s">
        <v>38</v>
      </c>
      <c r="AX910" s="13" t="s">
        <v>12</v>
      </c>
      <c r="AY910" s="156" t="s">
        <v>140</v>
      </c>
    </row>
    <row r="911" spans="2:65" s="14" customFormat="1" ht="10">
      <c r="B911" s="162"/>
      <c r="D911" s="145" t="s">
        <v>150</v>
      </c>
      <c r="E911" s="163" t="s">
        <v>1</v>
      </c>
      <c r="F911" s="164" t="s">
        <v>157</v>
      </c>
      <c r="H911" s="165">
        <v>2</v>
      </c>
      <c r="I911" s="166"/>
      <c r="L911" s="162"/>
      <c r="M911" s="167"/>
      <c r="T911" s="168"/>
      <c r="AT911" s="163" t="s">
        <v>150</v>
      </c>
      <c r="AU911" s="163" t="s">
        <v>89</v>
      </c>
      <c r="AV911" s="14" t="s">
        <v>148</v>
      </c>
      <c r="AW911" s="14" t="s">
        <v>38</v>
      </c>
      <c r="AX911" s="14" t="s">
        <v>87</v>
      </c>
      <c r="AY911" s="163" t="s">
        <v>140</v>
      </c>
    </row>
    <row r="912" spans="2:65" s="1" customFormat="1" ht="37.75" customHeight="1">
      <c r="B912" s="32"/>
      <c r="C912" s="179" t="s">
        <v>709</v>
      </c>
      <c r="D912" s="179" t="s">
        <v>645</v>
      </c>
      <c r="E912" s="180" t="s">
        <v>977</v>
      </c>
      <c r="F912" s="181" t="s">
        <v>978</v>
      </c>
      <c r="G912" s="182" t="s">
        <v>231</v>
      </c>
      <c r="H912" s="183">
        <v>1</v>
      </c>
      <c r="I912" s="184"/>
      <c r="J912" s="185">
        <f>ROUND(I912*H912,2)</f>
        <v>0</v>
      </c>
      <c r="K912" s="181" t="s">
        <v>1</v>
      </c>
      <c r="L912" s="186"/>
      <c r="M912" s="187" t="s">
        <v>1</v>
      </c>
      <c r="N912" s="188" t="s">
        <v>45</v>
      </c>
      <c r="P912" s="141">
        <f>O912*H912</f>
        <v>0</v>
      </c>
      <c r="Q912" s="141">
        <v>0</v>
      </c>
      <c r="R912" s="141">
        <f>Q912*H912</f>
        <v>0</v>
      </c>
      <c r="S912" s="141">
        <v>0</v>
      </c>
      <c r="T912" s="142">
        <f>S912*H912</f>
        <v>0</v>
      </c>
      <c r="AR912" s="143" t="s">
        <v>256</v>
      </c>
      <c r="AT912" s="143" t="s">
        <v>645</v>
      </c>
      <c r="AU912" s="143" t="s">
        <v>89</v>
      </c>
      <c r="AY912" s="17" t="s">
        <v>140</v>
      </c>
      <c r="BE912" s="144">
        <f>IF(N912="základní",J912,0)</f>
        <v>0</v>
      </c>
      <c r="BF912" s="144">
        <f>IF(N912="snížená",J912,0)</f>
        <v>0</v>
      </c>
      <c r="BG912" s="144">
        <f>IF(N912="zákl. přenesená",J912,0)</f>
        <v>0</v>
      </c>
      <c r="BH912" s="144">
        <f>IF(N912="sníž. přenesená",J912,0)</f>
        <v>0</v>
      </c>
      <c r="BI912" s="144">
        <f>IF(N912="nulová",J912,0)</f>
        <v>0</v>
      </c>
      <c r="BJ912" s="17" t="s">
        <v>87</v>
      </c>
      <c r="BK912" s="144">
        <f>ROUND(I912*H912,2)</f>
        <v>0</v>
      </c>
      <c r="BL912" s="17" t="s">
        <v>194</v>
      </c>
      <c r="BM912" s="143" t="s">
        <v>979</v>
      </c>
    </row>
    <row r="913" spans="2:65" s="1" customFormat="1" ht="18">
      <c r="B913" s="32"/>
      <c r="D913" s="145" t="s">
        <v>149</v>
      </c>
      <c r="F913" s="146" t="s">
        <v>978</v>
      </c>
      <c r="I913" s="147"/>
      <c r="L913" s="32"/>
      <c r="M913" s="148"/>
      <c r="T913" s="56"/>
      <c r="AT913" s="17" t="s">
        <v>149</v>
      </c>
      <c r="AU913" s="17" t="s">
        <v>89</v>
      </c>
    </row>
    <row r="914" spans="2:65" s="12" customFormat="1" ht="10">
      <c r="B914" s="149"/>
      <c r="D914" s="145" t="s">
        <v>150</v>
      </c>
      <c r="E914" s="150" t="s">
        <v>1</v>
      </c>
      <c r="F914" s="151" t="s">
        <v>651</v>
      </c>
      <c r="H914" s="150" t="s">
        <v>1</v>
      </c>
      <c r="I914" s="152"/>
      <c r="L914" s="149"/>
      <c r="M914" s="153"/>
      <c r="T914" s="154"/>
      <c r="AT914" s="150" t="s">
        <v>150</v>
      </c>
      <c r="AU914" s="150" t="s">
        <v>89</v>
      </c>
      <c r="AV914" s="12" t="s">
        <v>87</v>
      </c>
      <c r="AW914" s="12" t="s">
        <v>38</v>
      </c>
      <c r="AX914" s="12" t="s">
        <v>12</v>
      </c>
      <c r="AY914" s="150" t="s">
        <v>140</v>
      </c>
    </row>
    <row r="915" spans="2:65" s="13" customFormat="1" ht="10">
      <c r="B915" s="155"/>
      <c r="D915" s="145" t="s">
        <v>150</v>
      </c>
      <c r="E915" s="156" t="s">
        <v>1</v>
      </c>
      <c r="F915" s="157" t="s">
        <v>87</v>
      </c>
      <c r="H915" s="158">
        <v>1</v>
      </c>
      <c r="I915" s="159"/>
      <c r="L915" s="155"/>
      <c r="M915" s="160"/>
      <c r="T915" s="161"/>
      <c r="AT915" s="156" t="s">
        <v>150</v>
      </c>
      <c r="AU915" s="156" t="s">
        <v>89</v>
      </c>
      <c r="AV915" s="13" t="s">
        <v>89</v>
      </c>
      <c r="AW915" s="13" t="s">
        <v>38</v>
      </c>
      <c r="AX915" s="13" t="s">
        <v>12</v>
      </c>
      <c r="AY915" s="156" t="s">
        <v>140</v>
      </c>
    </row>
    <row r="916" spans="2:65" s="14" customFormat="1" ht="10">
      <c r="B916" s="162"/>
      <c r="D916" s="145" t="s">
        <v>150</v>
      </c>
      <c r="E916" s="163" t="s">
        <v>1</v>
      </c>
      <c r="F916" s="164" t="s">
        <v>157</v>
      </c>
      <c r="H916" s="165">
        <v>1</v>
      </c>
      <c r="I916" s="166"/>
      <c r="L916" s="162"/>
      <c r="M916" s="167"/>
      <c r="T916" s="168"/>
      <c r="AT916" s="163" t="s">
        <v>150</v>
      </c>
      <c r="AU916" s="163" t="s">
        <v>89</v>
      </c>
      <c r="AV916" s="14" t="s">
        <v>148</v>
      </c>
      <c r="AW916" s="14" t="s">
        <v>38</v>
      </c>
      <c r="AX916" s="14" t="s">
        <v>87</v>
      </c>
      <c r="AY916" s="163" t="s">
        <v>140</v>
      </c>
    </row>
    <row r="917" spans="2:65" s="1" customFormat="1" ht="49" customHeight="1">
      <c r="B917" s="32"/>
      <c r="C917" s="179" t="s">
        <v>980</v>
      </c>
      <c r="D917" s="179" t="s">
        <v>645</v>
      </c>
      <c r="E917" s="180" t="s">
        <v>981</v>
      </c>
      <c r="F917" s="181" t="s">
        <v>982</v>
      </c>
      <c r="G917" s="182" t="s">
        <v>231</v>
      </c>
      <c r="H917" s="183">
        <v>1</v>
      </c>
      <c r="I917" s="184"/>
      <c r="J917" s="185">
        <f>ROUND(I917*H917,2)</f>
        <v>0</v>
      </c>
      <c r="K917" s="181" t="s">
        <v>1</v>
      </c>
      <c r="L917" s="186"/>
      <c r="M917" s="187" t="s">
        <v>1</v>
      </c>
      <c r="N917" s="188" t="s">
        <v>45</v>
      </c>
      <c r="P917" s="141">
        <f>O917*H917</f>
        <v>0</v>
      </c>
      <c r="Q917" s="141">
        <v>0</v>
      </c>
      <c r="R917" s="141">
        <f>Q917*H917</f>
        <v>0</v>
      </c>
      <c r="S917" s="141">
        <v>0</v>
      </c>
      <c r="T917" s="142">
        <f>S917*H917</f>
        <v>0</v>
      </c>
      <c r="AR917" s="143" t="s">
        <v>256</v>
      </c>
      <c r="AT917" s="143" t="s">
        <v>645</v>
      </c>
      <c r="AU917" s="143" t="s">
        <v>89</v>
      </c>
      <c r="AY917" s="17" t="s">
        <v>140</v>
      </c>
      <c r="BE917" s="144">
        <f>IF(N917="základní",J917,0)</f>
        <v>0</v>
      </c>
      <c r="BF917" s="144">
        <f>IF(N917="snížená",J917,0)</f>
        <v>0</v>
      </c>
      <c r="BG917" s="144">
        <f>IF(N917="zákl. přenesená",J917,0)</f>
        <v>0</v>
      </c>
      <c r="BH917" s="144">
        <f>IF(N917="sníž. přenesená",J917,0)</f>
        <v>0</v>
      </c>
      <c r="BI917" s="144">
        <f>IF(N917="nulová",J917,0)</f>
        <v>0</v>
      </c>
      <c r="BJ917" s="17" t="s">
        <v>87</v>
      </c>
      <c r="BK917" s="144">
        <f>ROUND(I917*H917,2)</f>
        <v>0</v>
      </c>
      <c r="BL917" s="17" t="s">
        <v>194</v>
      </c>
      <c r="BM917" s="143" t="s">
        <v>983</v>
      </c>
    </row>
    <row r="918" spans="2:65" s="1" customFormat="1" ht="27">
      <c r="B918" s="32"/>
      <c r="D918" s="145" t="s">
        <v>149</v>
      </c>
      <c r="F918" s="146" t="s">
        <v>982</v>
      </c>
      <c r="I918" s="147"/>
      <c r="L918" s="32"/>
      <c r="M918" s="148"/>
      <c r="T918" s="56"/>
      <c r="AT918" s="17" t="s">
        <v>149</v>
      </c>
      <c r="AU918" s="17" t="s">
        <v>89</v>
      </c>
    </row>
    <row r="919" spans="2:65" s="12" customFormat="1" ht="10">
      <c r="B919" s="149"/>
      <c r="D919" s="145" t="s">
        <v>150</v>
      </c>
      <c r="E919" s="150" t="s">
        <v>1</v>
      </c>
      <c r="F919" s="151" t="s">
        <v>678</v>
      </c>
      <c r="H919" s="150" t="s">
        <v>1</v>
      </c>
      <c r="I919" s="152"/>
      <c r="L919" s="149"/>
      <c r="M919" s="153"/>
      <c r="T919" s="154"/>
      <c r="AT919" s="150" t="s">
        <v>150</v>
      </c>
      <c r="AU919" s="150" t="s">
        <v>89</v>
      </c>
      <c r="AV919" s="12" t="s">
        <v>87</v>
      </c>
      <c r="AW919" s="12" t="s">
        <v>38</v>
      </c>
      <c r="AX919" s="12" t="s">
        <v>12</v>
      </c>
      <c r="AY919" s="150" t="s">
        <v>140</v>
      </c>
    </row>
    <row r="920" spans="2:65" s="13" customFormat="1" ht="10">
      <c r="B920" s="155"/>
      <c r="D920" s="145" t="s">
        <v>150</v>
      </c>
      <c r="E920" s="156" t="s">
        <v>1</v>
      </c>
      <c r="F920" s="157" t="s">
        <v>87</v>
      </c>
      <c r="H920" s="158">
        <v>1</v>
      </c>
      <c r="I920" s="159"/>
      <c r="L920" s="155"/>
      <c r="M920" s="160"/>
      <c r="T920" s="161"/>
      <c r="AT920" s="156" t="s">
        <v>150</v>
      </c>
      <c r="AU920" s="156" t="s">
        <v>89</v>
      </c>
      <c r="AV920" s="13" t="s">
        <v>89</v>
      </c>
      <c r="AW920" s="13" t="s">
        <v>38</v>
      </c>
      <c r="AX920" s="13" t="s">
        <v>12</v>
      </c>
      <c r="AY920" s="156" t="s">
        <v>140</v>
      </c>
    </row>
    <row r="921" spans="2:65" s="14" customFormat="1" ht="10">
      <c r="B921" s="162"/>
      <c r="D921" s="145" t="s">
        <v>150</v>
      </c>
      <c r="E921" s="163" t="s">
        <v>1</v>
      </c>
      <c r="F921" s="164" t="s">
        <v>157</v>
      </c>
      <c r="H921" s="165">
        <v>1</v>
      </c>
      <c r="I921" s="166"/>
      <c r="L921" s="162"/>
      <c r="M921" s="167"/>
      <c r="T921" s="168"/>
      <c r="AT921" s="163" t="s">
        <v>150</v>
      </c>
      <c r="AU921" s="163" t="s">
        <v>89</v>
      </c>
      <c r="AV921" s="14" t="s">
        <v>148</v>
      </c>
      <c r="AW921" s="14" t="s">
        <v>38</v>
      </c>
      <c r="AX921" s="14" t="s">
        <v>87</v>
      </c>
      <c r="AY921" s="163" t="s">
        <v>140</v>
      </c>
    </row>
    <row r="922" spans="2:65" s="1" customFormat="1" ht="37.75" customHeight="1">
      <c r="B922" s="32"/>
      <c r="C922" s="179" t="s">
        <v>713</v>
      </c>
      <c r="D922" s="179" t="s">
        <v>645</v>
      </c>
      <c r="E922" s="180" t="s">
        <v>984</v>
      </c>
      <c r="F922" s="181" t="s">
        <v>985</v>
      </c>
      <c r="G922" s="182" t="s">
        <v>231</v>
      </c>
      <c r="H922" s="183">
        <v>1</v>
      </c>
      <c r="I922" s="184"/>
      <c r="J922" s="185">
        <f>ROUND(I922*H922,2)</f>
        <v>0</v>
      </c>
      <c r="K922" s="181" t="s">
        <v>1</v>
      </c>
      <c r="L922" s="186"/>
      <c r="M922" s="187" t="s">
        <v>1</v>
      </c>
      <c r="N922" s="188" t="s">
        <v>45</v>
      </c>
      <c r="P922" s="141">
        <f>O922*H922</f>
        <v>0</v>
      </c>
      <c r="Q922" s="141">
        <v>0</v>
      </c>
      <c r="R922" s="141">
        <f>Q922*H922</f>
        <v>0</v>
      </c>
      <c r="S922" s="141">
        <v>0</v>
      </c>
      <c r="T922" s="142">
        <f>S922*H922</f>
        <v>0</v>
      </c>
      <c r="AR922" s="143" t="s">
        <v>256</v>
      </c>
      <c r="AT922" s="143" t="s">
        <v>645</v>
      </c>
      <c r="AU922" s="143" t="s">
        <v>89</v>
      </c>
      <c r="AY922" s="17" t="s">
        <v>140</v>
      </c>
      <c r="BE922" s="144">
        <f>IF(N922="základní",J922,0)</f>
        <v>0</v>
      </c>
      <c r="BF922" s="144">
        <f>IF(N922="snížená",J922,0)</f>
        <v>0</v>
      </c>
      <c r="BG922" s="144">
        <f>IF(N922="zákl. přenesená",J922,0)</f>
        <v>0</v>
      </c>
      <c r="BH922" s="144">
        <f>IF(N922="sníž. přenesená",J922,0)</f>
        <v>0</v>
      </c>
      <c r="BI922" s="144">
        <f>IF(N922="nulová",J922,0)</f>
        <v>0</v>
      </c>
      <c r="BJ922" s="17" t="s">
        <v>87</v>
      </c>
      <c r="BK922" s="144">
        <f>ROUND(I922*H922,2)</f>
        <v>0</v>
      </c>
      <c r="BL922" s="17" t="s">
        <v>194</v>
      </c>
      <c r="BM922" s="143" t="s">
        <v>986</v>
      </c>
    </row>
    <row r="923" spans="2:65" s="1" customFormat="1" ht="27">
      <c r="B923" s="32"/>
      <c r="D923" s="145" t="s">
        <v>149</v>
      </c>
      <c r="F923" s="146" t="s">
        <v>985</v>
      </c>
      <c r="I923" s="147"/>
      <c r="L923" s="32"/>
      <c r="M923" s="148"/>
      <c r="T923" s="56"/>
      <c r="AT923" s="17" t="s">
        <v>149</v>
      </c>
      <c r="AU923" s="17" t="s">
        <v>89</v>
      </c>
    </row>
    <row r="924" spans="2:65" s="12" customFormat="1" ht="10">
      <c r="B924" s="149"/>
      <c r="D924" s="145" t="s">
        <v>150</v>
      </c>
      <c r="E924" s="150" t="s">
        <v>1</v>
      </c>
      <c r="F924" s="151" t="s">
        <v>679</v>
      </c>
      <c r="H924" s="150" t="s">
        <v>1</v>
      </c>
      <c r="I924" s="152"/>
      <c r="L924" s="149"/>
      <c r="M924" s="153"/>
      <c r="T924" s="154"/>
      <c r="AT924" s="150" t="s">
        <v>150</v>
      </c>
      <c r="AU924" s="150" t="s">
        <v>89</v>
      </c>
      <c r="AV924" s="12" t="s">
        <v>87</v>
      </c>
      <c r="AW924" s="12" t="s">
        <v>38</v>
      </c>
      <c r="AX924" s="12" t="s">
        <v>12</v>
      </c>
      <c r="AY924" s="150" t="s">
        <v>140</v>
      </c>
    </row>
    <row r="925" spans="2:65" s="13" customFormat="1" ht="10">
      <c r="B925" s="155"/>
      <c r="D925" s="145" t="s">
        <v>150</v>
      </c>
      <c r="E925" s="156" t="s">
        <v>1</v>
      </c>
      <c r="F925" s="157" t="s">
        <v>87</v>
      </c>
      <c r="H925" s="158">
        <v>1</v>
      </c>
      <c r="I925" s="159"/>
      <c r="L925" s="155"/>
      <c r="M925" s="160"/>
      <c r="T925" s="161"/>
      <c r="AT925" s="156" t="s">
        <v>150</v>
      </c>
      <c r="AU925" s="156" t="s">
        <v>89</v>
      </c>
      <c r="AV925" s="13" t="s">
        <v>89</v>
      </c>
      <c r="AW925" s="13" t="s">
        <v>38</v>
      </c>
      <c r="AX925" s="13" t="s">
        <v>12</v>
      </c>
      <c r="AY925" s="156" t="s">
        <v>140</v>
      </c>
    </row>
    <row r="926" spans="2:65" s="14" customFormat="1" ht="10">
      <c r="B926" s="162"/>
      <c r="D926" s="145" t="s">
        <v>150</v>
      </c>
      <c r="E926" s="163" t="s">
        <v>1</v>
      </c>
      <c r="F926" s="164" t="s">
        <v>157</v>
      </c>
      <c r="H926" s="165">
        <v>1</v>
      </c>
      <c r="I926" s="166"/>
      <c r="L926" s="162"/>
      <c r="M926" s="167"/>
      <c r="T926" s="168"/>
      <c r="AT926" s="163" t="s">
        <v>150</v>
      </c>
      <c r="AU926" s="163" t="s">
        <v>89</v>
      </c>
      <c r="AV926" s="14" t="s">
        <v>148</v>
      </c>
      <c r="AW926" s="14" t="s">
        <v>38</v>
      </c>
      <c r="AX926" s="14" t="s">
        <v>87</v>
      </c>
      <c r="AY926" s="163" t="s">
        <v>140</v>
      </c>
    </row>
    <row r="927" spans="2:65" s="1" customFormat="1" ht="37.75" customHeight="1">
      <c r="B927" s="32"/>
      <c r="C927" s="179" t="s">
        <v>987</v>
      </c>
      <c r="D927" s="179" t="s">
        <v>645</v>
      </c>
      <c r="E927" s="180" t="s">
        <v>988</v>
      </c>
      <c r="F927" s="181" t="s">
        <v>989</v>
      </c>
      <c r="G927" s="182" t="s">
        <v>231</v>
      </c>
      <c r="H927" s="183">
        <v>1</v>
      </c>
      <c r="I927" s="184"/>
      <c r="J927" s="185">
        <f>ROUND(I927*H927,2)</f>
        <v>0</v>
      </c>
      <c r="K927" s="181" t="s">
        <v>1</v>
      </c>
      <c r="L927" s="186"/>
      <c r="M927" s="187" t="s">
        <v>1</v>
      </c>
      <c r="N927" s="188" t="s">
        <v>45</v>
      </c>
      <c r="P927" s="141">
        <f>O927*H927</f>
        <v>0</v>
      </c>
      <c r="Q927" s="141">
        <v>0</v>
      </c>
      <c r="R927" s="141">
        <f>Q927*H927</f>
        <v>0</v>
      </c>
      <c r="S927" s="141">
        <v>0</v>
      </c>
      <c r="T927" s="142">
        <f>S927*H927</f>
        <v>0</v>
      </c>
      <c r="AR927" s="143" t="s">
        <v>256</v>
      </c>
      <c r="AT927" s="143" t="s">
        <v>645</v>
      </c>
      <c r="AU927" s="143" t="s">
        <v>89</v>
      </c>
      <c r="AY927" s="17" t="s">
        <v>140</v>
      </c>
      <c r="BE927" s="144">
        <f>IF(N927="základní",J927,0)</f>
        <v>0</v>
      </c>
      <c r="BF927" s="144">
        <f>IF(N927="snížená",J927,0)</f>
        <v>0</v>
      </c>
      <c r="BG927" s="144">
        <f>IF(N927="zákl. přenesená",J927,0)</f>
        <v>0</v>
      </c>
      <c r="BH927" s="144">
        <f>IF(N927="sníž. přenesená",J927,0)</f>
        <v>0</v>
      </c>
      <c r="BI927" s="144">
        <f>IF(N927="nulová",J927,0)</f>
        <v>0</v>
      </c>
      <c r="BJ927" s="17" t="s">
        <v>87</v>
      </c>
      <c r="BK927" s="144">
        <f>ROUND(I927*H927,2)</f>
        <v>0</v>
      </c>
      <c r="BL927" s="17" t="s">
        <v>194</v>
      </c>
      <c r="BM927" s="143" t="s">
        <v>990</v>
      </c>
    </row>
    <row r="928" spans="2:65" s="1" customFormat="1" ht="18">
      <c r="B928" s="32"/>
      <c r="D928" s="145" t="s">
        <v>149</v>
      </c>
      <c r="F928" s="146" t="s">
        <v>989</v>
      </c>
      <c r="I928" s="147"/>
      <c r="L928" s="32"/>
      <c r="M928" s="148"/>
      <c r="T928" s="56"/>
      <c r="AT928" s="17" t="s">
        <v>149</v>
      </c>
      <c r="AU928" s="17" t="s">
        <v>89</v>
      </c>
    </row>
    <row r="929" spans="2:65" s="12" customFormat="1" ht="10">
      <c r="B929" s="149"/>
      <c r="D929" s="145" t="s">
        <v>150</v>
      </c>
      <c r="E929" s="150" t="s">
        <v>1</v>
      </c>
      <c r="F929" s="151" t="s">
        <v>877</v>
      </c>
      <c r="H929" s="150" t="s">
        <v>1</v>
      </c>
      <c r="I929" s="152"/>
      <c r="L929" s="149"/>
      <c r="M929" s="153"/>
      <c r="T929" s="154"/>
      <c r="AT929" s="150" t="s">
        <v>150</v>
      </c>
      <c r="AU929" s="150" t="s">
        <v>89</v>
      </c>
      <c r="AV929" s="12" t="s">
        <v>87</v>
      </c>
      <c r="AW929" s="12" t="s">
        <v>38</v>
      </c>
      <c r="AX929" s="12" t="s">
        <v>12</v>
      </c>
      <c r="AY929" s="150" t="s">
        <v>140</v>
      </c>
    </row>
    <row r="930" spans="2:65" s="13" customFormat="1" ht="10">
      <c r="B930" s="155"/>
      <c r="D930" s="145" t="s">
        <v>150</v>
      </c>
      <c r="E930" s="156" t="s">
        <v>1</v>
      </c>
      <c r="F930" s="157" t="s">
        <v>87</v>
      </c>
      <c r="H930" s="158">
        <v>1</v>
      </c>
      <c r="I930" s="159"/>
      <c r="L930" s="155"/>
      <c r="M930" s="160"/>
      <c r="T930" s="161"/>
      <c r="AT930" s="156" t="s">
        <v>150</v>
      </c>
      <c r="AU930" s="156" t="s">
        <v>89</v>
      </c>
      <c r="AV930" s="13" t="s">
        <v>89</v>
      </c>
      <c r="AW930" s="13" t="s">
        <v>38</v>
      </c>
      <c r="AX930" s="13" t="s">
        <v>12</v>
      </c>
      <c r="AY930" s="156" t="s">
        <v>140</v>
      </c>
    </row>
    <row r="931" spans="2:65" s="14" customFormat="1" ht="10">
      <c r="B931" s="162"/>
      <c r="D931" s="145" t="s">
        <v>150</v>
      </c>
      <c r="E931" s="163" t="s">
        <v>1</v>
      </c>
      <c r="F931" s="164" t="s">
        <v>157</v>
      </c>
      <c r="H931" s="165">
        <v>1</v>
      </c>
      <c r="I931" s="166"/>
      <c r="L931" s="162"/>
      <c r="M931" s="167"/>
      <c r="T931" s="168"/>
      <c r="AT931" s="163" t="s">
        <v>150</v>
      </c>
      <c r="AU931" s="163" t="s">
        <v>89</v>
      </c>
      <c r="AV931" s="14" t="s">
        <v>148</v>
      </c>
      <c r="AW931" s="14" t="s">
        <v>38</v>
      </c>
      <c r="AX931" s="14" t="s">
        <v>87</v>
      </c>
      <c r="AY931" s="163" t="s">
        <v>140</v>
      </c>
    </row>
    <row r="932" spans="2:65" s="1" customFormat="1" ht="37.75" customHeight="1">
      <c r="B932" s="32"/>
      <c r="C932" s="132" t="s">
        <v>716</v>
      </c>
      <c r="D932" s="132" t="s">
        <v>143</v>
      </c>
      <c r="E932" s="133" t="s">
        <v>991</v>
      </c>
      <c r="F932" s="134" t="s">
        <v>992</v>
      </c>
      <c r="G932" s="135" t="s">
        <v>231</v>
      </c>
      <c r="H932" s="136">
        <v>1</v>
      </c>
      <c r="I932" s="137"/>
      <c r="J932" s="138">
        <f>ROUND(I932*H932,2)</f>
        <v>0</v>
      </c>
      <c r="K932" s="134" t="s">
        <v>147</v>
      </c>
      <c r="L932" s="32"/>
      <c r="M932" s="139" t="s">
        <v>1</v>
      </c>
      <c r="N932" s="140" t="s">
        <v>45</v>
      </c>
      <c r="P932" s="141">
        <f>O932*H932</f>
        <v>0</v>
      </c>
      <c r="Q932" s="141">
        <v>0</v>
      </c>
      <c r="R932" s="141">
        <f>Q932*H932</f>
        <v>0</v>
      </c>
      <c r="S932" s="141">
        <v>0</v>
      </c>
      <c r="T932" s="142">
        <f>S932*H932</f>
        <v>0</v>
      </c>
      <c r="AR932" s="143" t="s">
        <v>194</v>
      </c>
      <c r="AT932" s="143" t="s">
        <v>143</v>
      </c>
      <c r="AU932" s="143" t="s">
        <v>89</v>
      </c>
      <c r="AY932" s="17" t="s">
        <v>140</v>
      </c>
      <c r="BE932" s="144">
        <f>IF(N932="základní",J932,0)</f>
        <v>0</v>
      </c>
      <c r="BF932" s="144">
        <f>IF(N932="snížená",J932,0)</f>
        <v>0</v>
      </c>
      <c r="BG932" s="144">
        <f>IF(N932="zákl. přenesená",J932,0)</f>
        <v>0</v>
      </c>
      <c r="BH932" s="144">
        <f>IF(N932="sníž. přenesená",J932,0)</f>
        <v>0</v>
      </c>
      <c r="BI932" s="144">
        <f>IF(N932="nulová",J932,0)</f>
        <v>0</v>
      </c>
      <c r="BJ932" s="17" t="s">
        <v>87</v>
      </c>
      <c r="BK932" s="144">
        <f>ROUND(I932*H932,2)</f>
        <v>0</v>
      </c>
      <c r="BL932" s="17" t="s">
        <v>194</v>
      </c>
      <c r="BM932" s="143" t="s">
        <v>993</v>
      </c>
    </row>
    <row r="933" spans="2:65" s="1" customFormat="1" ht="27">
      <c r="B933" s="32"/>
      <c r="D933" s="145" t="s">
        <v>149</v>
      </c>
      <c r="F933" s="146" t="s">
        <v>992</v>
      </c>
      <c r="I933" s="147"/>
      <c r="L933" s="32"/>
      <c r="M933" s="148"/>
      <c r="T933" s="56"/>
      <c r="AT933" s="17" t="s">
        <v>149</v>
      </c>
      <c r="AU933" s="17" t="s">
        <v>89</v>
      </c>
    </row>
    <row r="934" spans="2:65" s="12" customFormat="1" ht="10">
      <c r="B934" s="149"/>
      <c r="D934" s="145" t="s">
        <v>150</v>
      </c>
      <c r="E934" s="150" t="s">
        <v>1</v>
      </c>
      <c r="F934" s="151" t="s">
        <v>653</v>
      </c>
      <c r="H934" s="150" t="s">
        <v>1</v>
      </c>
      <c r="I934" s="152"/>
      <c r="L934" s="149"/>
      <c r="M934" s="153"/>
      <c r="T934" s="154"/>
      <c r="AT934" s="150" t="s">
        <v>150</v>
      </c>
      <c r="AU934" s="150" t="s">
        <v>89</v>
      </c>
      <c r="AV934" s="12" t="s">
        <v>87</v>
      </c>
      <c r="AW934" s="12" t="s">
        <v>38</v>
      </c>
      <c r="AX934" s="12" t="s">
        <v>12</v>
      </c>
      <c r="AY934" s="150" t="s">
        <v>140</v>
      </c>
    </row>
    <row r="935" spans="2:65" s="13" customFormat="1" ht="10">
      <c r="B935" s="155"/>
      <c r="D935" s="145" t="s">
        <v>150</v>
      </c>
      <c r="E935" s="156" t="s">
        <v>1</v>
      </c>
      <c r="F935" s="157" t="s">
        <v>87</v>
      </c>
      <c r="H935" s="158">
        <v>1</v>
      </c>
      <c r="I935" s="159"/>
      <c r="L935" s="155"/>
      <c r="M935" s="160"/>
      <c r="T935" s="161"/>
      <c r="AT935" s="156" t="s">
        <v>150</v>
      </c>
      <c r="AU935" s="156" t="s">
        <v>89</v>
      </c>
      <c r="AV935" s="13" t="s">
        <v>89</v>
      </c>
      <c r="AW935" s="13" t="s">
        <v>38</v>
      </c>
      <c r="AX935" s="13" t="s">
        <v>12</v>
      </c>
      <c r="AY935" s="156" t="s">
        <v>140</v>
      </c>
    </row>
    <row r="936" spans="2:65" s="14" customFormat="1" ht="10">
      <c r="B936" s="162"/>
      <c r="D936" s="145" t="s">
        <v>150</v>
      </c>
      <c r="E936" s="163" t="s">
        <v>1</v>
      </c>
      <c r="F936" s="164" t="s">
        <v>157</v>
      </c>
      <c r="H936" s="165">
        <v>1</v>
      </c>
      <c r="I936" s="166"/>
      <c r="L936" s="162"/>
      <c r="M936" s="167"/>
      <c r="T936" s="168"/>
      <c r="AT936" s="163" t="s">
        <v>150</v>
      </c>
      <c r="AU936" s="163" t="s">
        <v>89</v>
      </c>
      <c r="AV936" s="14" t="s">
        <v>148</v>
      </c>
      <c r="AW936" s="14" t="s">
        <v>38</v>
      </c>
      <c r="AX936" s="14" t="s">
        <v>87</v>
      </c>
      <c r="AY936" s="163" t="s">
        <v>140</v>
      </c>
    </row>
    <row r="937" spans="2:65" s="1" customFormat="1" ht="33" customHeight="1">
      <c r="B937" s="32"/>
      <c r="C937" s="179" t="s">
        <v>994</v>
      </c>
      <c r="D937" s="179" t="s">
        <v>645</v>
      </c>
      <c r="E937" s="180" t="s">
        <v>995</v>
      </c>
      <c r="F937" s="181" t="s">
        <v>996</v>
      </c>
      <c r="G937" s="182" t="s">
        <v>231</v>
      </c>
      <c r="H937" s="183">
        <v>1</v>
      </c>
      <c r="I937" s="184"/>
      <c r="J937" s="185">
        <f>ROUND(I937*H937,2)</f>
        <v>0</v>
      </c>
      <c r="K937" s="181" t="s">
        <v>147</v>
      </c>
      <c r="L937" s="186"/>
      <c r="M937" s="187" t="s">
        <v>1</v>
      </c>
      <c r="N937" s="188" t="s">
        <v>45</v>
      </c>
      <c r="P937" s="141">
        <f>O937*H937</f>
        <v>0</v>
      </c>
      <c r="Q937" s="141">
        <v>0</v>
      </c>
      <c r="R937" s="141">
        <f>Q937*H937</f>
        <v>0</v>
      </c>
      <c r="S937" s="141">
        <v>0</v>
      </c>
      <c r="T937" s="142">
        <f>S937*H937</f>
        <v>0</v>
      </c>
      <c r="AR937" s="143" t="s">
        <v>256</v>
      </c>
      <c r="AT937" s="143" t="s">
        <v>645</v>
      </c>
      <c r="AU937" s="143" t="s">
        <v>89</v>
      </c>
      <c r="AY937" s="17" t="s">
        <v>140</v>
      </c>
      <c r="BE937" s="144">
        <f>IF(N937="základní",J937,0)</f>
        <v>0</v>
      </c>
      <c r="BF937" s="144">
        <f>IF(N937="snížená",J937,0)</f>
        <v>0</v>
      </c>
      <c r="BG937" s="144">
        <f>IF(N937="zákl. přenesená",J937,0)</f>
        <v>0</v>
      </c>
      <c r="BH937" s="144">
        <f>IF(N937="sníž. přenesená",J937,0)</f>
        <v>0</v>
      </c>
      <c r="BI937" s="144">
        <f>IF(N937="nulová",J937,0)</f>
        <v>0</v>
      </c>
      <c r="BJ937" s="17" t="s">
        <v>87</v>
      </c>
      <c r="BK937" s="144">
        <f>ROUND(I937*H937,2)</f>
        <v>0</v>
      </c>
      <c r="BL937" s="17" t="s">
        <v>194</v>
      </c>
      <c r="BM937" s="143" t="s">
        <v>997</v>
      </c>
    </row>
    <row r="938" spans="2:65" s="1" customFormat="1" ht="18">
      <c r="B938" s="32"/>
      <c r="D938" s="145" t="s">
        <v>149</v>
      </c>
      <c r="F938" s="146" t="s">
        <v>996</v>
      </c>
      <c r="I938" s="147"/>
      <c r="L938" s="32"/>
      <c r="M938" s="148"/>
      <c r="T938" s="56"/>
      <c r="AT938" s="17" t="s">
        <v>149</v>
      </c>
      <c r="AU938" s="17" t="s">
        <v>89</v>
      </c>
    </row>
    <row r="939" spans="2:65" s="12" customFormat="1" ht="10">
      <c r="B939" s="149"/>
      <c r="D939" s="145" t="s">
        <v>150</v>
      </c>
      <c r="E939" s="150" t="s">
        <v>1</v>
      </c>
      <c r="F939" s="151" t="s">
        <v>653</v>
      </c>
      <c r="H939" s="150" t="s">
        <v>1</v>
      </c>
      <c r="I939" s="152"/>
      <c r="L939" s="149"/>
      <c r="M939" s="153"/>
      <c r="T939" s="154"/>
      <c r="AT939" s="150" t="s">
        <v>150</v>
      </c>
      <c r="AU939" s="150" t="s">
        <v>89</v>
      </c>
      <c r="AV939" s="12" t="s">
        <v>87</v>
      </c>
      <c r="AW939" s="12" t="s">
        <v>38</v>
      </c>
      <c r="AX939" s="12" t="s">
        <v>12</v>
      </c>
      <c r="AY939" s="150" t="s">
        <v>140</v>
      </c>
    </row>
    <row r="940" spans="2:65" s="13" customFormat="1" ht="10">
      <c r="B940" s="155"/>
      <c r="D940" s="145" t="s">
        <v>150</v>
      </c>
      <c r="E940" s="156" t="s">
        <v>1</v>
      </c>
      <c r="F940" s="157" t="s">
        <v>87</v>
      </c>
      <c r="H940" s="158">
        <v>1</v>
      </c>
      <c r="I940" s="159"/>
      <c r="L940" s="155"/>
      <c r="M940" s="160"/>
      <c r="T940" s="161"/>
      <c r="AT940" s="156" t="s">
        <v>150</v>
      </c>
      <c r="AU940" s="156" t="s">
        <v>89</v>
      </c>
      <c r="AV940" s="13" t="s">
        <v>89</v>
      </c>
      <c r="AW940" s="13" t="s">
        <v>38</v>
      </c>
      <c r="AX940" s="13" t="s">
        <v>12</v>
      </c>
      <c r="AY940" s="156" t="s">
        <v>140</v>
      </c>
    </row>
    <row r="941" spans="2:65" s="14" customFormat="1" ht="10">
      <c r="B941" s="162"/>
      <c r="D941" s="145" t="s">
        <v>150</v>
      </c>
      <c r="E941" s="163" t="s">
        <v>1</v>
      </c>
      <c r="F941" s="164" t="s">
        <v>157</v>
      </c>
      <c r="H941" s="165">
        <v>1</v>
      </c>
      <c r="I941" s="166"/>
      <c r="L941" s="162"/>
      <c r="M941" s="167"/>
      <c r="T941" s="168"/>
      <c r="AT941" s="163" t="s">
        <v>150</v>
      </c>
      <c r="AU941" s="163" t="s">
        <v>89</v>
      </c>
      <c r="AV941" s="14" t="s">
        <v>148</v>
      </c>
      <c r="AW941" s="14" t="s">
        <v>38</v>
      </c>
      <c r="AX941" s="14" t="s">
        <v>87</v>
      </c>
      <c r="AY941" s="163" t="s">
        <v>140</v>
      </c>
    </row>
    <row r="942" spans="2:65" s="1" customFormat="1" ht="37.75" customHeight="1">
      <c r="B942" s="32"/>
      <c r="C942" s="132" t="s">
        <v>720</v>
      </c>
      <c r="D942" s="132" t="s">
        <v>143</v>
      </c>
      <c r="E942" s="133" t="s">
        <v>998</v>
      </c>
      <c r="F942" s="134" t="s">
        <v>999</v>
      </c>
      <c r="G942" s="135" t="s">
        <v>231</v>
      </c>
      <c r="H942" s="136">
        <v>1</v>
      </c>
      <c r="I942" s="137"/>
      <c r="J942" s="138">
        <f>ROUND(I942*H942,2)</f>
        <v>0</v>
      </c>
      <c r="K942" s="134" t="s">
        <v>147</v>
      </c>
      <c r="L942" s="32"/>
      <c r="M942" s="139" t="s">
        <v>1</v>
      </c>
      <c r="N942" s="140" t="s">
        <v>45</v>
      </c>
      <c r="P942" s="141">
        <f>O942*H942</f>
        <v>0</v>
      </c>
      <c r="Q942" s="141">
        <v>0</v>
      </c>
      <c r="R942" s="141">
        <f>Q942*H942</f>
        <v>0</v>
      </c>
      <c r="S942" s="141">
        <v>0</v>
      </c>
      <c r="T942" s="142">
        <f>S942*H942</f>
        <v>0</v>
      </c>
      <c r="AR942" s="143" t="s">
        <v>194</v>
      </c>
      <c r="AT942" s="143" t="s">
        <v>143</v>
      </c>
      <c r="AU942" s="143" t="s">
        <v>89</v>
      </c>
      <c r="AY942" s="17" t="s">
        <v>140</v>
      </c>
      <c r="BE942" s="144">
        <f>IF(N942="základní",J942,0)</f>
        <v>0</v>
      </c>
      <c r="BF942" s="144">
        <f>IF(N942="snížená",J942,0)</f>
        <v>0</v>
      </c>
      <c r="BG942" s="144">
        <f>IF(N942="zákl. přenesená",J942,0)</f>
        <v>0</v>
      </c>
      <c r="BH942" s="144">
        <f>IF(N942="sníž. přenesená",J942,0)</f>
        <v>0</v>
      </c>
      <c r="BI942" s="144">
        <f>IF(N942="nulová",J942,0)</f>
        <v>0</v>
      </c>
      <c r="BJ942" s="17" t="s">
        <v>87</v>
      </c>
      <c r="BK942" s="144">
        <f>ROUND(I942*H942,2)</f>
        <v>0</v>
      </c>
      <c r="BL942" s="17" t="s">
        <v>194</v>
      </c>
      <c r="BM942" s="143" t="s">
        <v>1000</v>
      </c>
    </row>
    <row r="943" spans="2:65" s="1" customFormat="1" ht="27">
      <c r="B943" s="32"/>
      <c r="D943" s="145" t="s">
        <v>149</v>
      </c>
      <c r="F943" s="146" t="s">
        <v>999</v>
      </c>
      <c r="I943" s="147"/>
      <c r="L943" s="32"/>
      <c r="M943" s="148"/>
      <c r="T943" s="56"/>
      <c r="AT943" s="17" t="s">
        <v>149</v>
      </c>
      <c r="AU943" s="17" t="s">
        <v>89</v>
      </c>
    </row>
    <row r="944" spans="2:65" s="12" customFormat="1" ht="10">
      <c r="B944" s="149"/>
      <c r="D944" s="145" t="s">
        <v>150</v>
      </c>
      <c r="E944" s="150" t="s">
        <v>1</v>
      </c>
      <c r="F944" s="151" t="s">
        <v>894</v>
      </c>
      <c r="H944" s="150" t="s">
        <v>1</v>
      </c>
      <c r="I944" s="152"/>
      <c r="L944" s="149"/>
      <c r="M944" s="153"/>
      <c r="T944" s="154"/>
      <c r="AT944" s="150" t="s">
        <v>150</v>
      </c>
      <c r="AU944" s="150" t="s">
        <v>89</v>
      </c>
      <c r="AV944" s="12" t="s">
        <v>87</v>
      </c>
      <c r="AW944" s="12" t="s">
        <v>38</v>
      </c>
      <c r="AX944" s="12" t="s">
        <v>12</v>
      </c>
      <c r="AY944" s="150" t="s">
        <v>140</v>
      </c>
    </row>
    <row r="945" spans="2:65" s="13" customFormat="1" ht="10">
      <c r="B945" s="155"/>
      <c r="D945" s="145" t="s">
        <v>150</v>
      </c>
      <c r="E945" s="156" t="s">
        <v>1</v>
      </c>
      <c r="F945" s="157" t="s">
        <v>87</v>
      </c>
      <c r="H945" s="158">
        <v>1</v>
      </c>
      <c r="I945" s="159"/>
      <c r="L945" s="155"/>
      <c r="M945" s="160"/>
      <c r="T945" s="161"/>
      <c r="AT945" s="156" t="s">
        <v>150</v>
      </c>
      <c r="AU945" s="156" t="s">
        <v>89</v>
      </c>
      <c r="AV945" s="13" t="s">
        <v>89</v>
      </c>
      <c r="AW945" s="13" t="s">
        <v>38</v>
      </c>
      <c r="AX945" s="13" t="s">
        <v>12</v>
      </c>
      <c r="AY945" s="156" t="s">
        <v>140</v>
      </c>
    </row>
    <row r="946" spans="2:65" s="14" customFormat="1" ht="10">
      <c r="B946" s="162"/>
      <c r="D946" s="145" t="s">
        <v>150</v>
      </c>
      <c r="E946" s="163" t="s">
        <v>1</v>
      </c>
      <c r="F946" s="164" t="s">
        <v>157</v>
      </c>
      <c r="H946" s="165">
        <v>1</v>
      </c>
      <c r="I946" s="166"/>
      <c r="L946" s="162"/>
      <c r="M946" s="167"/>
      <c r="T946" s="168"/>
      <c r="AT946" s="163" t="s">
        <v>150</v>
      </c>
      <c r="AU946" s="163" t="s">
        <v>89</v>
      </c>
      <c r="AV946" s="14" t="s">
        <v>148</v>
      </c>
      <c r="AW946" s="14" t="s">
        <v>38</v>
      </c>
      <c r="AX946" s="14" t="s">
        <v>87</v>
      </c>
      <c r="AY946" s="163" t="s">
        <v>140</v>
      </c>
    </row>
    <row r="947" spans="2:65" s="1" customFormat="1" ht="37.75" customHeight="1">
      <c r="B947" s="32"/>
      <c r="C947" s="179" t="s">
        <v>1001</v>
      </c>
      <c r="D947" s="179" t="s">
        <v>645</v>
      </c>
      <c r="E947" s="180" t="s">
        <v>1002</v>
      </c>
      <c r="F947" s="181" t="s">
        <v>1003</v>
      </c>
      <c r="G947" s="182" t="s">
        <v>231</v>
      </c>
      <c r="H947" s="183">
        <v>1</v>
      </c>
      <c r="I947" s="184"/>
      <c r="J947" s="185">
        <f>ROUND(I947*H947,2)</f>
        <v>0</v>
      </c>
      <c r="K947" s="181" t="s">
        <v>1</v>
      </c>
      <c r="L947" s="186"/>
      <c r="M947" s="187" t="s">
        <v>1</v>
      </c>
      <c r="N947" s="188" t="s">
        <v>45</v>
      </c>
      <c r="P947" s="141">
        <f>O947*H947</f>
        <v>0</v>
      </c>
      <c r="Q947" s="141">
        <v>0</v>
      </c>
      <c r="R947" s="141">
        <f>Q947*H947</f>
        <v>0</v>
      </c>
      <c r="S947" s="141">
        <v>0</v>
      </c>
      <c r="T947" s="142">
        <f>S947*H947</f>
        <v>0</v>
      </c>
      <c r="AR947" s="143" t="s">
        <v>256</v>
      </c>
      <c r="AT947" s="143" t="s">
        <v>645</v>
      </c>
      <c r="AU947" s="143" t="s">
        <v>89</v>
      </c>
      <c r="AY947" s="17" t="s">
        <v>140</v>
      </c>
      <c r="BE947" s="144">
        <f>IF(N947="základní",J947,0)</f>
        <v>0</v>
      </c>
      <c r="BF947" s="144">
        <f>IF(N947="snížená",J947,0)</f>
        <v>0</v>
      </c>
      <c r="BG947" s="144">
        <f>IF(N947="zákl. přenesená",J947,0)</f>
        <v>0</v>
      </c>
      <c r="BH947" s="144">
        <f>IF(N947="sníž. přenesená",J947,0)</f>
        <v>0</v>
      </c>
      <c r="BI947" s="144">
        <f>IF(N947="nulová",J947,0)</f>
        <v>0</v>
      </c>
      <c r="BJ947" s="17" t="s">
        <v>87</v>
      </c>
      <c r="BK947" s="144">
        <f>ROUND(I947*H947,2)</f>
        <v>0</v>
      </c>
      <c r="BL947" s="17" t="s">
        <v>194</v>
      </c>
      <c r="BM947" s="143" t="s">
        <v>1004</v>
      </c>
    </row>
    <row r="948" spans="2:65" s="1" customFormat="1" ht="18">
      <c r="B948" s="32"/>
      <c r="D948" s="145" t="s">
        <v>149</v>
      </c>
      <c r="F948" s="146" t="s">
        <v>1003</v>
      </c>
      <c r="I948" s="147"/>
      <c r="L948" s="32"/>
      <c r="M948" s="148"/>
      <c r="T948" s="56"/>
      <c r="AT948" s="17" t="s">
        <v>149</v>
      </c>
      <c r="AU948" s="17" t="s">
        <v>89</v>
      </c>
    </row>
    <row r="949" spans="2:65" s="12" customFormat="1" ht="10">
      <c r="B949" s="149"/>
      <c r="D949" s="145" t="s">
        <v>150</v>
      </c>
      <c r="E949" s="150" t="s">
        <v>1</v>
      </c>
      <c r="F949" s="151" t="s">
        <v>894</v>
      </c>
      <c r="H949" s="150" t="s">
        <v>1</v>
      </c>
      <c r="I949" s="152"/>
      <c r="L949" s="149"/>
      <c r="M949" s="153"/>
      <c r="T949" s="154"/>
      <c r="AT949" s="150" t="s">
        <v>150</v>
      </c>
      <c r="AU949" s="150" t="s">
        <v>89</v>
      </c>
      <c r="AV949" s="12" t="s">
        <v>87</v>
      </c>
      <c r="AW949" s="12" t="s">
        <v>38</v>
      </c>
      <c r="AX949" s="12" t="s">
        <v>12</v>
      </c>
      <c r="AY949" s="150" t="s">
        <v>140</v>
      </c>
    </row>
    <row r="950" spans="2:65" s="13" customFormat="1" ht="10">
      <c r="B950" s="155"/>
      <c r="D950" s="145" t="s">
        <v>150</v>
      </c>
      <c r="E950" s="156" t="s">
        <v>1</v>
      </c>
      <c r="F950" s="157" t="s">
        <v>87</v>
      </c>
      <c r="H950" s="158">
        <v>1</v>
      </c>
      <c r="I950" s="159"/>
      <c r="L950" s="155"/>
      <c r="M950" s="160"/>
      <c r="T950" s="161"/>
      <c r="AT950" s="156" t="s">
        <v>150</v>
      </c>
      <c r="AU950" s="156" t="s">
        <v>89</v>
      </c>
      <c r="AV950" s="13" t="s">
        <v>89</v>
      </c>
      <c r="AW950" s="13" t="s">
        <v>38</v>
      </c>
      <c r="AX950" s="13" t="s">
        <v>12</v>
      </c>
      <c r="AY950" s="156" t="s">
        <v>140</v>
      </c>
    </row>
    <row r="951" spans="2:65" s="14" customFormat="1" ht="10">
      <c r="B951" s="162"/>
      <c r="D951" s="145" t="s">
        <v>150</v>
      </c>
      <c r="E951" s="163" t="s">
        <v>1</v>
      </c>
      <c r="F951" s="164" t="s">
        <v>157</v>
      </c>
      <c r="H951" s="165">
        <v>1</v>
      </c>
      <c r="I951" s="166"/>
      <c r="L951" s="162"/>
      <c r="M951" s="167"/>
      <c r="T951" s="168"/>
      <c r="AT951" s="163" t="s">
        <v>150</v>
      </c>
      <c r="AU951" s="163" t="s">
        <v>89</v>
      </c>
      <c r="AV951" s="14" t="s">
        <v>148</v>
      </c>
      <c r="AW951" s="14" t="s">
        <v>38</v>
      </c>
      <c r="AX951" s="14" t="s">
        <v>87</v>
      </c>
      <c r="AY951" s="163" t="s">
        <v>140</v>
      </c>
    </row>
    <row r="952" spans="2:65" s="1" customFormat="1" ht="24.15" customHeight="1">
      <c r="B952" s="32"/>
      <c r="C952" s="132" t="s">
        <v>723</v>
      </c>
      <c r="D952" s="132" t="s">
        <v>143</v>
      </c>
      <c r="E952" s="133" t="s">
        <v>1005</v>
      </c>
      <c r="F952" s="134" t="s">
        <v>1006</v>
      </c>
      <c r="G952" s="135" t="s">
        <v>231</v>
      </c>
      <c r="H952" s="136">
        <v>4</v>
      </c>
      <c r="I952" s="137"/>
      <c r="J952" s="138">
        <f>ROUND(I952*H952,2)</f>
        <v>0</v>
      </c>
      <c r="K952" s="134" t="s">
        <v>147</v>
      </c>
      <c r="L952" s="32"/>
      <c r="M952" s="139" t="s">
        <v>1</v>
      </c>
      <c r="N952" s="140" t="s">
        <v>45</v>
      </c>
      <c r="P952" s="141">
        <f>O952*H952</f>
        <v>0</v>
      </c>
      <c r="Q952" s="141">
        <v>0</v>
      </c>
      <c r="R952" s="141">
        <f>Q952*H952</f>
        <v>0</v>
      </c>
      <c r="S952" s="141">
        <v>0</v>
      </c>
      <c r="T952" s="142">
        <f>S952*H952</f>
        <v>0</v>
      </c>
      <c r="AR952" s="143" t="s">
        <v>194</v>
      </c>
      <c r="AT952" s="143" t="s">
        <v>143</v>
      </c>
      <c r="AU952" s="143" t="s">
        <v>89</v>
      </c>
      <c r="AY952" s="17" t="s">
        <v>140</v>
      </c>
      <c r="BE952" s="144">
        <f>IF(N952="základní",J952,0)</f>
        <v>0</v>
      </c>
      <c r="BF952" s="144">
        <f>IF(N952="snížená",J952,0)</f>
        <v>0</v>
      </c>
      <c r="BG952" s="144">
        <f>IF(N952="zákl. přenesená",J952,0)</f>
        <v>0</v>
      </c>
      <c r="BH952" s="144">
        <f>IF(N952="sníž. přenesená",J952,0)</f>
        <v>0</v>
      </c>
      <c r="BI952" s="144">
        <f>IF(N952="nulová",J952,0)</f>
        <v>0</v>
      </c>
      <c r="BJ952" s="17" t="s">
        <v>87</v>
      </c>
      <c r="BK952" s="144">
        <f>ROUND(I952*H952,2)</f>
        <v>0</v>
      </c>
      <c r="BL952" s="17" t="s">
        <v>194</v>
      </c>
      <c r="BM952" s="143" t="s">
        <v>1007</v>
      </c>
    </row>
    <row r="953" spans="2:65" s="1" customFormat="1" ht="10">
      <c r="B953" s="32"/>
      <c r="D953" s="145" t="s">
        <v>149</v>
      </c>
      <c r="F953" s="146" t="s">
        <v>1006</v>
      </c>
      <c r="I953" s="147"/>
      <c r="L953" s="32"/>
      <c r="M953" s="148"/>
      <c r="T953" s="56"/>
      <c r="AT953" s="17" t="s">
        <v>149</v>
      </c>
      <c r="AU953" s="17" t="s">
        <v>89</v>
      </c>
    </row>
    <row r="954" spans="2:65" s="12" customFormat="1" ht="10">
      <c r="B954" s="149"/>
      <c r="D954" s="145" t="s">
        <v>150</v>
      </c>
      <c r="E954" s="150" t="s">
        <v>1</v>
      </c>
      <c r="F954" s="151" t="s">
        <v>678</v>
      </c>
      <c r="H954" s="150" t="s">
        <v>1</v>
      </c>
      <c r="I954" s="152"/>
      <c r="L954" s="149"/>
      <c r="M954" s="153"/>
      <c r="T954" s="154"/>
      <c r="AT954" s="150" t="s">
        <v>150</v>
      </c>
      <c r="AU954" s="150" t="s">
        <v>89</v>
      </c>
      <c r="AV954" s="12" t="s">
        <v>87</v>
      </c>
      <c r="AW954" s="12" t="s">
        <v>38</v>
      </c>
      <c r="AX954" s="12" t="s">
        <v>12</v>
      </c>
      <c r="AY954" s="150" t="s">
        <v>140</v>
      </c>
    </row>
    <row r="955" spans="2:65" s="13" customFormat="1" ht="10">
      <c r="B955" s="155"/>
      <c r="D955" s="145" t="s">
        <v>150</v>
      </c>
      <c r="E955" s="156" t="s">
        <v>1</v>
      </c>
      <c r="F955" s="157" t="s">
        <v>87</v>
      </c>
      <c r="H955" s="158">
        <v>1</v>
      </c>
      <c r="I955" s="159"/>
      <c r="L955" s="155"/>
      <c r="M955" s="160"/>
      <c r="T955" s="161"/>
      <c r="AT955" s="156" t="s">
        <v>150</v>
      </c>
      <c r="AU955" s="156" t="s">
        <v>89</v>
      </c>
      <c r="AV955" s="13" t="s">
        <v>89</v>
      </c>
      <c r="AW955" s="13" t="s">
        <v>38</v>
      </c>
      <c r="AX955" s="13" t="s">
        <v>12</v>
      </c>
      <c r="AY955" s="156" t="s">
        <v>140</v>
      </c>
    </row>
    <row r="956" spans="2:65" s="12" customFormat="1" ht="10">
      <c r="B956" s="149"/>
      <c r="D956" s="145" t="s">
        <v>150</v>
      </c>
      <c r="E956" s="150" t="s">
        <v>1</v>
      </c>
      <c r="F956" s="151" t="s">
        <v>652</v>
      </c>
      <c r="H956" s="150" t="s">
        <v>1</v>
      </c>
      <c r="I956" s="152"/>
      <c r="L956" s="149"/>
      <c r="M956" s="153"/>
      <c r="T956" s="154"/>
      <c r="AT956" s="150" t="s">
        <v>150</v>
      </c>
      <c r="AU956" s="150" t="s">
        <v>89</v>
      </c>
      <c r="AV956" s="12" t="s">
        <v>87</v>
      </c>
      <c r="AW956" s="12" t="s">
        <v>38</v>
      </c>
      <c r="AX956" s="12" t="s">
        <v>12</v>
      </c>
      <c r="AY956" s="150" t="s">
        <v>140</v>
      </c>
    </row>
    <row r="957" spans="2:65" s="13" customFormat="1" ht="10">
      <c r="B957" s="155"/>
      <c r="D957" s="145" t="s">
        <v>150</v>
      </c>
      <c r="E957" s="156" t="s">
        <v>1</v>
      </c>
      <c r="F957" s="157" t="s">
        <v>87</v>
      </c>
      <c r="H957" s="158">
        <v>1</v>
      </c>
      <c r="I957" s="159"/>
      <c r="L957" s="155"/>
      <c r="M957" s="160"/>
      <c r="T957" s="161"/>
      <c r="AT957" s="156" t="s">
        <v>150</v>
      </c>
      <c r="AU957" s="156" t="s">
        <v>89</v>
      </c>
      <c r="AV957" s="13" t="s">
        <v>89</v>
      </c>
      <c r="AW957" s="13" t="s">
        <v>38</v>
      </c>
      <c r="AX957" s="13" t="s">
        <v>12</v>
      </c>
      <c r="AY957" s="156" t="s">
        <v>140</v>
      </c>
    </row>
    <row r="958" spans="2:65" s="12" customFormat="1" ht="10">
      <c r="B958" s="149"/>
      <c r="D958" s="145" t="s">
        <v>150</v>
      </c>
      <c r="E958" s="150" t="s">
        <v>1</v>
      </c>
      <c r="F958" s="151" t="s">
        <v>653</v>
      </c>
      <c r="H958" s="150" t="s">
        <v>1</v>
      </c>
      <c r="I958" s="152"/>
      <c r="L958" s="149"/>
      <c r="M958" s="153"/>
      <c r="T958" s="154"/>
      <c r="AT958" s="150" t="s">
        <v>150</v>
      </c>
      <c r="AU958" s="150" t="s">
        <v>89</v>
      </c>
      <c r="AV958" s="12" t="s">
        <v>87</v>
      </c>
      <c r="AW958" s="12" t="s">
        <v>38</v>
      </c>
      <c r="AX958" s="12" t="s">
        <v>12</v>
      </c>
      <c r="AY958" s="150" t="s">
        <v>140</v>
      </c>
    </row>
    <row r="959" spans="2:65" s="13" customFormat="1" ht="10">
      <c r="B959" s="155"/>
      <c r="D959" s="145" t="s">
        <v>150</v>
      </c>
      <c r="E959" s="156" t="s">
        <v>1</v>
      </c>
      <c r="F959" s="157" t="s">
        <v>87</v>
      </c>
      <c r="H959" s="158">
        <v>1</v>
      </c>
      <c r="I959" s="159"/>
      <c r="L959" s="155"/>
      <c r="M959" s="160"/>
      <c r="T959" s="161"/>
      <c r="AT959" s="156" t="s">
        <v>150</v>
      </c>
      <c r="AU959" s="156" t="s">
        <v>89</v>
      </c>
      <c r="AV959" s="13" t="s">
        <v>89</v>
      </c>
      <c r="AW959" s="13" t="s">
        <v>38</v>
      </c>
      <c r="AX959" s="13" t="s">
        <v>12</v>
      </c>
      <c r="AY959" s="156" t="s">
        <v>140</v>
      </c>
    </row>
    <row r="960" spans="2:65" s="12" customFormat="1" ht="10">
      <c r="B960" s="149"/>
      <c r="D960" s="145" t="s">
        <v>150</v>
      </c>
      <c r="E960" s="150" t="s">
        <v>1</v>
      </c>
      <c r="F960" s="151" t="s">
        <v>656</v>
      </c>
      <c r="H960" s="150" t="s">
        <v>1</v>
      </c>
      <c r="I960" s="152"/>
      <c r="L960" s="149"/>
      <c r="M960" s="153"/>
      <c r="T960" s="154"/>
      <c r="AT960" s="150" t="s">
        <v>150</v>
      </c>
      <c r="AU960" s="150" t="s">
        <v>89</v>
      </c>
      <c r="AV960" s="12" t="s">
        <v>87</v>
      </c>
      <c r="AW960" s="12" t="s">
        <v>38</v>
      </c>
      <c r="AX960" s="12" t="s">
        <v>12</v>
      </c>
      <c r="AY960" s="150" t="s">
        <v>140</v>
      </c>
    </row>
    <row r="961" spans="2:65" s="13" customFormat="1" ht="10">
      <c r="B961" s="155"/>
      <c r="D961" s="145" t="s">
        <v>150</v>
      </c>
      <c r="E961" s="156" t="s">
        <v>1</v>
      </c>
      <c r="F961" s="157" t="s">
        <v>87</v>
      </c>
      <c r="H961" s="158">
        <v>1</v>
      </c>
      <c r="I961" s="159"/>
      <c r="L961" s="155"/>
      <c r="M961" s="160"/>
      <c r="T961" s="161"/>
      <c r="AT961" s="156" t="s">
        <v>150</v>
      </c>
      <c r="AU961" s="156" t="s">
        <v>89</v>
      </c>
      <c r="AV961" s="13" t="s">
        <v>89</v>
      </c>
      <c r="AW961" s="13" t="s">
        <v>38</v>
      </c>
      <c r="AX961" s="13" t="s">
        <v>12</v>
      </c>
      <c r="AY961" s="156" t="s">
        <v>140</v>
      </c>
    </row>
    <row r="962" spans="2:65" s="14" customFormat="1" ht="10">
      <c r="B962" s="162"/>
      <c r="D962" s="145" t="s">
        <v>150</v>
      </c>
      <c r="E962" s="163" t="s">
        <v>1</v>
      </c>
      <c r="F962" s="164" t="s">
        <v>157</v>
      </c>
      <c r="H962" s="165">
        <v>4</v>
      </c>
      <c r="I962" s="166"/>
      <c r="L962" s="162"/>
      <c r="M962" s="167"/>
      <c r="T962" s="168"/>
      <c r="AT962" s="163" t="s">
        <v>150</v>
      </c>
      <c r="AU962" s="163" t="s">
        <v>89</v>
      </c>
      <c r="AV962" s="14" t="s">
        <v>148</v>
      </c>
      <c r="AW962" s="14" t="s">
        <v>38</v>
      </c>
      <c r="AX962" s="14" t="s">
        <v>87</v>
      </c>
      <c r="AY962" s="163" t="s">
        <v>140</v>
      </c>
    </row>
    <row r="963" spans="2:65" s="1" customFormat="1" ht="16.5" customHeight="1">
      <c r="B963" s="32"/>
      <c r="C963" s="179" t="s">
        <v>1008</v>
      </c>
      <c r="D963" s="179" t="s">
        <v>645</v>
      </c>
      <c r="E963" s="180" t="s">
        <v>1009</v>
      </c>
      <c r="F963" s="181" t="s">
        <v>1010</v>
      </c>
      <c r="G963" s="182" t="s">
        <v>231</v>
      </c>
      <c r="H963" s="183">
        <v>4</v>
      </c>
      <c r="I963" s="184"/>
      <c r="J963" s="185">
        <f>ROUND(I963*H963,2)</f>
        <v>0</v>
      </c>
      <c r="K963" s="181" t="s">
        <v>147</v>
      </c>
      <c r="L963" s="186"/>
      <c r="M963" s="187" t="s">
        <v>1</v>
      </c>
      <c r="N963" s="188" t="s">
        <v>45</v>
      </c>
      <c r="P963" s="141">
        <f>O963*H963</f>
        <v>0</v>
      </c>
      <c r="Q963" s="141">
        <v>0</v>
      </c>
      <c r="R963" s="141">
        <f>Q963*H963</f>
        <v>0</v>
      </c>
      <c r="S963" s="141">
        <v>0</v>
      </c>
      <c r="T963" s="142">
        <f>S963*H963</f>
        <v>0</v>
      </c>
      <c r="AR963" s="143" t="s">
        <v>256</v>
      </c>
      <c r="AT963" s="143" t="s">
        <v>645</v>
      </c>
      <c r="AU963" s="143" t="s">
        <v>89</v>
      </c>
      <c r="AY963" s="17" t="s">
        <v>140</v>
      </c>
      <c r="BE963" s="144">
        <f>IF(N963="základní",J963,0)</f>
        <v>0</v>
      </c>
      <c r="BF963" s="144">
        <f>IF(N963="snížená",J963,0)</f>
        <v>0</v>
      </c>
      <c r="BG963" s="144">
        <f>IF(N963="zákl. přenesená",J963,0)</f>
        <v>0</v>
      </c>
      <c r="BH963" s="144">
        <f>IF(N963="sníž. přenesená",J963,0)</f>
        <v>0</v>
      </c>
      <c r="BI963" s="144">
        <f>IF(N963="nulová",J963,0)</f>
        <v>0</v>
      </c>
      <c r="BJ963" s="17" t="s">
        <v>87</v>
      </c>
      <c r="BK963" s="144">
        <f>ROUND(I963*H963,2)</f>
        <v>0</v>
      </c>
      <c r="BL963" s="17" t="s">
        <v>194</v>
      </c>
      <c r="BM963" s="143" t="s">
        <v>1011</v>
      </c>
    </row>
    <row r="964" spans="2:65" s="1" customFormat="1" ht="10">
      <c r="B964" s="32"/>
      <c r="D964" s="145" t="s">
        <v>149</v>
      </c>
      <c r="F964" s="146" t="s">
        <v>1010</v>
      </c>
      <c r="I964" s="147"/>
      <c r="L964" s="32"/>
      <c r="M964" s="148"/>
      <c r="T964" s="56"/>
      <c r="AT964" s="17" t="s">
        <v>149</v>
      </c>
      <c r="AU964" s="17" t="s">
        <v>89</v>
      </c>
    </row>
    <row r="965" spans="2:65" s="12" customFormat="1" ht="10">
      <c r="B965" s="149"/>
      <c r="D965" s="145" t="s">
        <v>150</v>
      </c>
      <c r="E965" s="150" t="s">
        <v>1</v>
      </c>
      <c r="F965" s="151" t="s">
        <v>678</v>
      </c>
      <c r="H965" s="150" t="s">
        <v>1</v>
      </c>
      <c r="I965" s="152"/>
      <c r="L965" s="149"/>
      <c r="M965" s="153"/>
      <c r="T965" s="154"/>
      <c r="AT965" s="150" t="s">
        <v>150</v>
      </c>
      <c r="AU965" s="150" t="s">
        <v>89</v>
      </c>
      <c r="AV965" s="12" t="s">
        <v>87</v>
      </c>
      <c r="AW965" s="12" t="s">
        <v>38</v>
      </c>
      <c r="AX965" s="12" t="s">
        <v>12</v>
      </c>
      <c r="AY965" s="150" t="s">
        <v>140</v>
      </c>
    </row>
    <row r="966" spans="2:65" s="13" customFormat="1" ht="10">
      <c r="B966" s="155"/>
      <c r="D966" s="145" t="s">
        <v>150</v>
      </c>
      <c r="E966" s="156" t="s">
        <v>1</v>
      </c>
      <c r="F966" s="157" t="s">
        <v>87</v>
      </c>
      <c r="H966" s="158">
        <v>1</v>
      </c>
      <c r="I966" s="159"/>
      <c r="L966" s="155"/>
      <c r="M966" s="160"/>
      <c r="T966" s="161"/>
      <c r="AT966" s="156" t="s">
        <v>150</v>
      </c>
      <c r="AU966" s="156" t="s">
        <v>89</v>
      </c>
      <c r="AV966" s="13" t="s">
        <v>89</v>
      </c>
      <c r="AW966" s="13" t="s">
        <v>38</v>
      </c>
      <c r="AX966" s="13" t="s">
        <v>12</v>
      </c>
      <c r="AY966" s="156" t="s">
        <v>140</v>
      </c>
    </row>
    <row r="967" spans="2:65" s="12" customFormat="1" ht="10">
      <c r="B967" s="149"/>
      <c r="D967" s="145" t="s">
        <v>150</v>
      </c>
      <c r="E967" s="150" t="s">
        <v>1</v>
      </c>
      <c r="F967" s="151" t="s">
        <v>652</v>
      </c>
      <c r="H967" s="150" t="s">
        <v>1</v>
      </c>
      <c r="I967" s="152"/>
      <c r="L967" s="149"/>
      <c r="M967" s="153"/>
      <c r="T967" s="154"/>
      <c r="AT967" s="150" t="s">
        <v>150</v>
      </c>
      <c r="AU967" s="150" t="s">
        <v>89</v>
      </c>
      <c r="AV967" s="12" t="s">
        <v>87</v>
      </c>
      <c r="AW967" s="12" t="s">
        <v>38</v>
      </c>
      <c r="AX967" s="12" t="s">
        <v>12</v>
      </c>
      <c r="AY967" s="150" t="s">
        <v>140</v>
      </c>
    </row>
    <row r="968" spans="2:65" s="13" customFormat="1" ht="10">
      <c r="B968" s="155"/>
      <c r="D968" s="145" t="s">
        <v>150</v>
      </c>
      <c r="E968" s="156" t="s">
        <v>1</v>
      </c>
      <c r="F968" s="157" t="s">
        <v>87</v>
      </c>
      <c r="H968" s="158">
        <v>1</v>
      </c>
      <c r="I968" s="159"/>
      <c r="L968" s="155"/>
      <c r="M968" s="160"/>
      <c r="T968" s="161"/>
      <c r="AT968" s="156" t="s">
        <v>150</v>
      </c>
      <c r="AU968" s="156" t="s">
        <v>89</v>
      </c>
      <c r="AV968" s="13" t="s">
        <v>89</v>
      </c>
      <c r="AW968" s="13" t="s">
        <v>38</v>
      </c>
      <c r="AX968" s="13" t="s">
        <v>12</v>
      </c>
      <c r="AY968" s="156" t="s">
        <v>140</v>
      </c>
    </row>
    <row r="969" spans="2:65" s="12" customFormat="1" ht="10">
      <c r="B969" s="149"/>
      <c r="D969" s="145" t="s">
        <v>150</v>
      </c>
      <c r="E969" s="150" t="s">
        <v>1</v>
      </c>
      <c r="F969" s="151" t="s">
        <v>653</v>
      </c>
      <c r="H969" s="150" t="s">
        <v>1</v>
      </c>
      <c r="I969" s="152"/>
      <c r="L969" s="149"/>
      <c r="M969" s="153"/>
      <c r="T969" s="154"/>
      <c r="AT969" s="150" t="s">
        <v>150</v>
      </c>
      <c r="AU969" s="150" t="s">
        <v>89</v>
      </c>
      <c r="AV969" s="12" t="s">
        <v>87</v>
      </c>
      <c r="AW969" s="12" t="s">
        <v>38</v>
      </c>
      <c r="AX969" s="12" t="s">
        <v>12</v>
      </c>
      <c r="AY969" s="150" t="s">
        <v>140</v>
      </c>
    </row>
    <row r="970" spans="2:65" s="13" customFormat="1" ht="10">
      <c r="B970" s="155"/>
      <c r="D970" s="145" t="s">
        <v>150</v>
      </c>
      <c r="E970" s="156" t="s">
        <v>1</v>
      </c>
      <c r="F970" s="157" t="s">
        <v>87</v>
      </c>
      <c r="H970" s="158">
        <v>1</v>
      </c>
      <c r="I970" s="159"/>
      <c r="L970" s="155"/>
      <c r="M970" s="160"/>
      <c r="T970" s="161"/>
      <c r="AT970" s="156" t="s">
        <v>150</v>
      </c>
      <c r="AU970" s="156" t="s">
        <v>89</v>
      </c>
      <c r="AV970" s="13" t="s">
        <v>89</v>
      </c>
      <c r="AW970" s="13" t="s">
        <v>38</v>
      </c>
      <c r="AX970" s="13" t="s">
        <v>12</v>
      </c>
      <c r="AY970" s="156" t="s">
        <v>140</v>
      </c>
    </row>
    <row r="971" spans="2:65" s="12" customFormat="1" ht="10">
      <c r="B971" s="149"/>
      <c r="D971" s="145" t="s">
        <v>150</v>
      </c>
      <c r="E971" s="150" t="s">
        <v>1</v>
      </c>
      <c r="F971" s="151" t="s">
        <v>656</v>
      </c>
      <c r="H971" s="150" t="s">
        <v>1</v>
      </c>
      <c r="I971" s="152"/>
      <c r="L971" s="149"/>
      <c r="M971" s="153"/>
      <c r="T971" s="154"/>
      <c r="AT971" s="150" t="s">
        <v>150</v>
      </c>
      <c r="AU971" s="150" t="s">
        <v>89</v>
      </c>
      <c r="AV971" s="12" t="s">
        <v>87</v>
      </c>
      <c r="AW971" s="12" t="s">
        <v>38</v>
      </c>
      <c r="AX971" s="12" t="s">
        <v>12</v>
      </c>
      <c r="AY971" s="150" t="s">
        <v>140</v>
      </c>
    </row>
    <row r="972" spans="2:65" s="13" customFormat="1" ht="10">
      <c r="B972" s="155"/>
      <c r="D972" s="145" t="s">
        <v>150</v>
      </c>
      <c r="E972" s="156" t="s">
        <v>1</v>
      </c>
      <c r="F972" s="157" t="s">
        <v>87</v>
      </c>
      <c r="H972" s="158">
        <v>1</v>
      </c>
      <c r="I972" s="159"/>
      <c r="L972" s="155"/>
      <c r="M972" s="160"/>
      <c r="T972" s="161"/>
      <c r="AT972" s="156" t="s">
        <v>150</v>
      </c>
      <c r="AU972" s="156" t="s">
        <v>89</v>
      </c>
      <c r="AV972" s="13" t="s">
        <v>89</v>
      </c>
      <c r="AW972" s="13" t="s">
        <v>38</v>
      </c>
      <c r="AX972" s="13" t="s">
        <v>12</v>
      </c>
      <c r="AY972" s="156" t="s">
        <v>140</v>
      </c>
    </row>
    <row r="973" spans="2:65" s="14" customFormat="1" ht="10">
      <c r="B973" s="162"/>
      <c r="D973" s="145" t="s">
        <v>150</v>
      </c>
      <c r="E973" s="163" t="s">
        <v>1</v>
      </c>
      <c r="F973" s="164" t="s">
        <v>157</v>
      </c>
      <c r="H973" s="165">
        <v>4</v>
      </c>
      <c r="I973" s="166"/>
      <c r="L973" s="162"/>
      <c r="M973" s="167"/>
      <c r="T973" s="168"/>
      <c r="AT973" s="163" t="s">
        <v>150</v>
      </c>
      <c r="AU973" s="163" t="s">
        <v>89</v>
      </c>
      <c r="AV973" s="14" t="s">
        <v>148</v>
      </c>
      <c r="AW973" s="14" t="s">
        <v>38</v>
      </c>
      <c r="AX973" s="14" t="s">
        <v>87</v>
      </c>
      <c r="AY973" s="163" t="s">
        <v>140</v>
      </c>
    </row>
    <row r="974" spans="2:65" s="1" customFormat="1" ht="24.15" customHeight="1">
      <c r="B974" s="32"/>
      <c r="C974" s="132" t="s">
        <v>725</v>
      </c>
      <c r="D974" s="132" t="s">
        <v>143</v>
      </c>
      <c r="E974" s="133" t="s">
        <v>1012</v>
      </c>
      <c r="F974" s="134" t="s">
        <v>1013</v>
      </c>
      <c r="G974" s="135" t="s">
        <v>231</v>
      </c>
      <c r="H974" s="136">
        <v>6</v>
      </c>
      <c r="I974" s="137"/>
      <c r="J974" s="138">
        <f>ROUND(I974*H974,2)</f>
        <v>0</v>
      </c>
      <c r="K974" s="134" t="s">
        <v>147</v>
      </c>
      <c r="L974" s="32"/>
      <c r="M974" s="139" t="s">
        <v>1</v>
      </c>
      <c r="N974" s="140" t="s">
        <v>45</v>
      </c>
      <c r="P974" s="141">
        <f>O974*H974</f>
        <v>0</v>
      </c>
      <c r="Q974" s="141">
        <v>0</v>
      </c>
      <c r="R974" s="141">
        <f>Q974*H974</f>
        <v>0</v>
      </c>
      <c r="S974" s="141">
        <v>0</v>
      </c>
      <c r="T974" s="142">
        <f>S974*H974</f>
        <v>0</v>
      </c>
      <c r="AR974" s="143" t="s">
        <v>194</v>
      </c>
      <c r="AT974" s="143" t="s">
        <v>143</v>
      </c>
      <c r="AU974" s="143" t="s">
        <v>89</v>
      </c>
      <c r="AY974" s="17" t="s">
        <v>140</v>
      </c>
      <c r="BE974" s="144">
        <f>IF(N974="základní",J974,0)</f>
        <v>0</v>
      </c>
      <c r="BF974" s="144">
        <f>IF(N974="snížená",J974,0)</f>
        <v>0</v>
      </c>
      <c r="BG974" s="144">
        <f>IF(N974="zákl. přenesená",J974,0)</f>
        <v>0</v>
      </c>
      <c r="BH974" s="144">
        <f>IF(N974="sníž. přenesená",J974,0)</f>
        <v>0</v>
      </c>
      <c r="BI974" s="144">
        <f>IF(N974="nulová",J974,0)</f>
        <v>0</v>
      </c>
      <c r="BJ974" s="17" t="s">
        <v>87</v>
      </c>
      <c r="BK974" s="144">
        <f>ROUND(I974*H974,2)</f>
        <v>0</v>
      </c>
      <c r="BL974" s="17" t="s">
        <v>194</v>
      </c>
      <c r="BM974" s="143" t="s">
        <v>1014</v>
      </c>
    </row>
    <row r="975" spans="2:65" s="1" customFormat="1" ht="10">
      <c r="B975" s="32"/>
      <c r="D975" s="145" t="s">
        <v>149</v>
      </c>
      <c r="F975" s="146" t="s">
        <v>1013</v>
      </c>
      <c r="I975" s="147"/>
      <c r="L975" s="32"/>
      <c r="M975" s="148"/>
      <c r="T975" s="56"/>
      <c r="AT975" s="17" t="s">
        <v>149</v>
      </c>
      <c r="AU975" s="17" t="s">
        <v>89</v>
      </c>
    </row>
    <row r="976" spans="2:65" s="12" customFormat="1" ht="10">
      <c r="B976" s="149"/>
      <c r="D976" s="145" t="s">
        <v>150</v>
      </c>
      <c r="E976" s="150" t="s">
        <v>1</v>
      </c>
      <c r="F976" s="151" t="s">
        <v>879</v>
      </c>
      <c r="H976" s="150" t="s">
        <v>1</v>
      </c>
      <c r="I976" s="152"/>
      <c r="L976" s="149"/>
      <c r="M976" s="153"/>
      <c r="T976" s="154"/>
      <c r="AT976" s="150" t="s">
        <v>150</v>
      </c>
      <c r="AU976" s="150" t="s">
        <v>89</v>
      </c>
      <c r="AV976" s="12" t="s">
        <v>87</v>
      </c>
      <c r="AW976" s="12" t="s">
        <v>38</v>
      </c>
      <c r="AX976" s="12" t="s">
        <v>12</v>
      </c>
      <c r="AY976" s="150" t="s">
        <v>140</v>
      </c>
    </row>
    <row r="977" spans="2:65" s="13" customFormat="1" ht="10">
      <c r="B977" s="155"/>
      <c r="D977" s="145" t="s">
        <v>150</v>
      </c>
      <c r="E977" s="156" t="s">
        <v>1</v>
      </c>
      <c r="F977" s="157" t="s">
        <v>89</v>
      </c>
      <c r="H977" s="158">
        <v>2</v>
      </c>
      <c r="I977" s="159"/>
      <c r="L977" s="155"/>
      <c r="M977" s="160"/>
      <c r="T977" s="161"/>
      <c r="AT977" s="156" t="s">
        <v>150</v>
      </c>
      <c r="AU977" s="156" t="s">
        <v>89</v>
      </c>
      <c r="AV977" s="13" t="s">
        <v>89</v>
      </c>
      <c r="AW977" s="13" t="s">
        <v>38</v>
      </c>
      <c r="AX977" s="13" t="s">
        <v>12</v>
      </c>
      <c r="AY977" s="156" t="s">
        <v>140</v>
      </c>
    </row>
    <row r="978" spans="2:65" s="12" customFormat="1" ht="10">
      <c r="B978" s="149"/>
      <c r="D978" s="145" t="s">
        <v>150</v>
      </c>
      <c r="E978" s="150" t="s">
        <v>1</v>
      </c>
      <c r="F978" s="151" t="s">
        <v>654</v>
      </c>
      <c r="H978" s="150" t="s">
        <v>1</v>
      </c>
      <c r="I978" s="152"/>
      <c r="L978" s="149"/>
      <c r="M978" s="153"/>
      <c r="T978" s="154"/>
      <c r="AT978" s="150" t="s">
        <v>150</v>
      </c>
      <c r="AU978" s="150" t="s">
        <v>89</v>
      </c>
      <c r="AV978" s="12" t="s">
        <v>87</v>
      </c>
      <c r="AW978" s="12" t="s">
        <v>38</v>
      </c>
      <c r="AX978" s="12" t="s">
        <v>12</v>
      </c>
      <c r="AY978" s="150" t="s">
        <v>140</v>
      </c>
    </row>
    <row r="979" spans="2:65" s="13" customFormat="1" ht="10">
      <c r="B979" s="155"/>
      <c r="D979" s="145" t="s">
        <v>150</v>
      </c>
      <c r="E979" s="156" t="s">
        <v>1</v>
      </c>
      <c r="F979" s="157" t="s">
        <v>89</v>
      </c>
      <c r="H979" s="158">
        <v>2</v>
      </c>
      <c r="I979" s="159"/>
      <c r="L979" s="155"/>
      <c r="M979" s="160"/>
      <c r="T979" s="161"/>
      <c r="AT979" s="156" t="s">
        <v>150</v>
      </c>
      <c r="AU979" s="156" t="s">
        <v>89</v>
      </c>
      <c r="AV979" s="13" t="s">
        <v>89</v>
      </c>
      <c r="AW979" s="13" t="s">
        <v>38</v>
      </c>
      <c r="AX979" s="13" t="s">
        <v>12</v>
      </c>
      <c r="AY979" s="156" t="s">
        <v>140</v>
      </c>
    </row>
    <row r="980" spans="2:65" s="12" customFormat="1" ht="10">
      <c r="B980" s="149"/>
      <c r="D980" s="145" t="s">
        <v>150</v>
      </c>
      <c r="E980" s="150" t="s">
        <v>1</v>
      </c>
      <c r="F980" s="151" t="s">
        <v>655</v>
      </c>
      <c r="H980" s="150" t="s">
        <v>1</v>
      </c>
      <c r="I980" s="152"/>
      <c r="L980" s="149"/>
      <c r="M980" s="153"/>
      <c r="T980" s="154"/>
      <c r="AT980" s="150" t="s">
        <v>150</v>
      </c>
      <c r="AU980" s="150" t="s">
        <v>89</v>
      </c>
      <c r="AV980" s="12" t="s">
        <v>87</v>
      </c>
      <c r="AW980" s="12" t="s">
        <v>38</v>
      </c>
      <c r="AX980" s="12" t="s">
        <v>12</v>
      </c>
      <c r="AY980" s="150" t="s">
        <v>140</v>
      </c>
    </row>
    <row r="981" spans="2:65" s="13" customFormat="1" ht="10">
      <c r="B981" s="155"/>
      <c r="D981" s="145" t="s">
        <v>150</v>
      </c>
      <c r="E981" s="156" t="s">
        <v>1</v>
      </c>
      <c r="F981" s="157" t="s">
        <v>87</v>
      </c>
      <c r="H981" s="158">
        <v>1</v>
      </c>
      <c r="I981" s="159"/>
      <c r="L981" s="155"/>
      <c r="M981" s="160"/>
      <c r="T981" s="161"/>
      <c r="AT981" s="156" t="s">
        <v>150</v>
      </c>
      <c r="AU981" s="156" t="s">
        <v>89</v>
      </c>
      <c r="AV981" s="13" t="s">
        <v>89</v>
      </c>
      <c r="AW981" s="13" t="s">
        <v>38</v>
      </c>
      <c r="AX981" s="13" t="s">
        <v>12</v>
      </c>
      <c r="AY981" s="156" t="s">
        <v>140</v>
      </c>
    </row>
    <row r="982" spans="2:65" s="12" customFormat="1" ht="10">
      <c r="B982" s="149"/>
      <c r="D982" s="145" t="s">
        <v>150</v>
      </c>
      <c r="E982" s="150" t="s">
        <v>1</v>
      </c>
      <c r="F982" s="151" t="s">
        <v>643</v>
      </c>
      <c r="H982" s="150" t="s">
        <v>1</v>
      </c>
      <c r="I982" s="152"/>
      <c r="L982" s="149"/>
      <c r="M982" s="153"/>
      <c r="T982" s="154"/>
      <c r="AT982" s="150" t="s">
        <v>150</v>
      </c>
      <c r="AU982" s="150" t="s">
        <v>89</v>
      </c>
      <c r="AV982" s="12" t="s">
        <v>87</v>
      </c>
      <c r="AW982" s="12" t="s">
        <v>38</v>
      </c>
      <c r="AX982" s="12" t="s">
        <v>12</v>
      </c>
      <c r="AY982" s="150" t="s">
        <v>140</v>
      </c>
    </row>
    <row r="983" spans="2:65" s="13" customFormat="1" ht="10">
      <c r="B983" s="155"/>
      <c r="D983" s="145" t="s">
        <v>150</v>
      </c>
      <c r="E983" s="156" t="s">
        <v>1</v>
      </c>
      <c r="F983" s="157" t="s">
        <v>87</v>
      </c>
      <c r="H983" s="158">
        <v>1</v>
      </c>
      <c r="I983" s="159"/>
      <c r="L983" s="155"/>
      <c r="M983" s="160"/>
      <c r="T983" s="161"/>
      <c r="AT983" s="156" t="s">
        <v>150</v>
      </c>
      <c r="AU983" s="156" t="s">
        <v>89</v>
      </c>
      <c r="AV983" s="13" t="s">
        <v>89</v>
      </c>
      <c r="AW983" s="13" t="s">
        <v>38</v>
      </c>
      <c r="AX983" s="13" t="s">
        <v>12</v>
      </c>
      <c r="AY983" s="156" t="s">
        <v>140</v>
      </c>
    </row>
    <row r="984" spans="2:65" s="14" customFormat="1" ht="10">
      <c r="B984" s="162"/>
      <c r="D984" s="145" t="s">
        <v>150</v>
      </c>
      <c r="E984" s="163" t="s">
        <v>1</v>
      </c>
      <c r="F984" s="164" t="s">
        <v>157</v>
      </c>
      <c r="H984" s="165">
        <v>6</v>
      </c>
      <c r="I984" s="166"/>
      <c r="L984" s="162"/>
      <c r="M984" s="167"/>
      <c r="T984" s="168"/>
      <c r="AT984" s="163" t="s">
        <v>150</v>
      </c>
      <c r="AU984" s="163" t="s">
        <v>89</v>
      </c>
      <c r="AV984" s="14" t="s">
        <v>148</v>
      </c>
      <c r="AW984" s="14" t="s">
        <v>38</v>
      </c>
      <c r="AX984" s="14" t="s">
        <v>87</v>
      </c>
      <c r="AY984" s="163" t="s">
        <v>140</v>
      </c>
    </row>
    <row r="985" spans="2:65" s="1" customFormat="1" ht="16.5" customHeight="1">
      <c r="B985" s="32"/>
      <c r="C985" s="179" t="s">
        <v>1015</v>
      </c>
      <c r="D985" s="179" t="s">
        <v>645</v>
      </c>
      <c r="E985" s="180" t="s">
        <v>1016</v>
      </c>
      <c r="F985" s="181" t="s">
        <v>1017</v>
      </c>
      <c r="G985" s="182" t="s">
        <v>231</v>
      </c>
      <c r="H985" s="183">
        <v>6</v>
      </c>
      <c r="I985" s="184"/>
      <c r="J985" s="185">
        <f>ROUND(I985*H985,2)</f>
        <v>0</v>
      </c>
      <c r="K985" s="181" t="s">
        <v>1</v>
      </c>
      <c r="L985" s="186"/>
      <c r="M985" s="187" t="s">
        <v>1</v>
      </c>
      <c r="N985" s="188" t="s">
        <v>45</v>
      </c>
      <c r="P985" s="141">
        <f>O985*H985</f>
        <v>0</v>
      </c>
      <c r="Q985" s="141">
        <v>0</v>
      </c>
      <c r="R985" s="141">
        <f>Q985*H985</f>
        <v>0</v>
      </c>
      <c r="S985" s="141">
        <v>0</v>
      </c>
      <c r="T985" s="142">
        <f>S985*H985</f>
        <v>0</v>
      </c>
      <c r="AR985" s="143" t="s">
        <v>256</v>
      </c>
      <c r="AT985" s="143" t="s">
        <v>645</v>
      </c>
      <c r="AU985" s="143" t="s">
        <v>89</v>
      </c>
      <c r="AY985" s="17" t="s">
        <v>140</v>
      </c>
      <c r="BE985" s="144">
        <f>IF(N985="základní",J985,0)</f>
        <v>0</v>
      </c>
      <c r="BF985" s="144">
        <f>IF(N985="snížená",J985,0)</f>
        <v>0</v>
      </c>
      <c r="BG985" s="144">
        <f>IF(N985="zákl. přenesená",J985,0)</f>
        <v>0</v>
      </c>
      <c r="BH985" s="144">
        <f>IF(N985="sníž. přenesená",J985,0)</f>
        <v>0</v>
      </c>
      <c r="BI985" s="144">
        <f>IF(N985="nulová",J985,0)</f>
        <v>0</v>
      </c>
      <c r="BJ985" s="17" t="s">
        <v>87</v>
      </c>
      <c r="BK985" s="144">
        <f>ROUND(I985*H985,2)</f>
        <v>0</v>
      </c>
      <c r="BL985" s="17" t="s">
        <v>194</v>
      </c>
      <c r="BM985" s="143" t="s">
        <v>1018</v>
      </c>
    </row>
    <row r="986" spans="2:65" s="1" customFormat="1" ht="10">
      <c r="B986" s="32"/>
      <c r="D986" s="145" t="s">
        <v>149</v>
      </c>
      <c r="F986" s="146" t="s">
        <v>1017</v>
      </c>
      <c r="I986" s="147"/>
      <c r="L986" s="32"/>
      <c r="M986" s="148"/>
      <c r="T986" s="56"/>
      <c r="AT986" s="17" t="s">
        <v>149</v>
      </c>
      <c r="AU986" s="17" t="s">
        <v>89</v>
      </c>
    </row>
    <row r="987" spans="2:65" s="12" customFormat="1" ht="10">
      <c r="B987" s="149"/>
      <c r="D987" s="145" t="s">
        <v>150</v>
      </c>
      <c r="E987" s="150" t="s">
        <v>1</v>
      </c>
      <c r="F987" s="151" t="s">
        <v>879</v>
      </c>
      <c r="H987" s="150" t="s">
        <v>1</v>
      </c>
      <c r="I987" s="152"/>
      <c r="L987" s="149"/>
      <c r="M987" s="153"/>
      <c r="T987" s="154"/>
      <c r="AT987" s="150" t="s">
        <v>150</v>
      </c>
      <c r="AU987" s="150" t="s">
        <v>89</v>
      </c>
      <c r="AV987" s="12" t="s">
        <v>87</v>
      </c>
      <c r="AW987" s="12" t="s">
        <v>38</v>
      </c>
      <c r="AX987" s="12" t="s">
        <v>12</v>
      </c>
      <c r="AY987" s="150" t="s">
        <v>140</v>
      </c>
    </row>
    <row r="988" spans="2:65" s="13" customFormat="1" ht="10">
      <c r="B988" s="155"/>
      <c r="D988" s="145" t="s">
        <v>150</v>
      </c>
      <c r="E988" s="156" t="s">
        <v>1</v>
      </c>
      <c r="F988" s="157" t="s">
        <v>89</v>
      </c>
      <c r="H988" s="158">
        <v>2</v>
      </c>
      <c r="I988" s="159"/>
      <c r="L988" s="155"/>
      <c r="M988" s="160"/>
      <c r="T988" s="161"/>
      <c r="AT988" s="156" t="s">
        <v>150</v>
      </c>
      <c r="AU988" s="156" t="s">
        <v>89</v>
      </c>
      <c r="AV988" s="13" t="s">
        <v>89</v>
      </c>
      <c r="AW988" s="13" t="s">
        <v>38</v>
      </c>
      <c r="AX988" s="13" t="s">
        <v>12</v>
      </c>
      <c r="AY988" s="156" t="s">
        <v>140</v>
      </c>
    </row>
    <row r="989" spans="2:65" s="12" customFormat="1" ht="10">
      <c r="B989" s="149"/>
      <c r="D989" s="145" t="s">
        <v>150</v>
      </c>
      <c r="E989" s="150" t="s">
        <v>1</v>
      </c>
      <c r="F989" s="151" t="s">
        <v>654</v>
      </c>
      <c r="H989" s="150" t="s">
        <v>1</v>
      </c>
      <c r="I989" s="152"/>
      <c r="L989" s="149"/>
      <c r="M989" s="153"/>
      <c r="T989" s="154"/>
      <c r="AT989" s="150" t="s">
        <v>150</v>
      </c>
      <c r="AU989" s="150" t="s">
        <v>89</v>
      </c>
      <c r="AV989" s="12" t="s">
        <v>87</v>
      </c>
      <c r="AW989" s="12" t="s">
        <v>38</v>
      </c>
      <c r="AX989" s="12" t="s">
        <v>12</v>
      </c>
      <c r="AY989" s="150" t="s">
        <v>140</v>
      </c>
    </row>
    <row r="990" spans="2:65" s="13" customFormat="1" ht="10">
      <c r="B990" s="155"/>
      <c r="D990" s="145" t="s">
        <v>150</v>
      </c>
      <c r="E990" s="156" t="s">
        <v>1</v>
      </c>
      <c r="F990" s="157" t="s">
        <v>89</v>
      </c>
      <c r="H990" s="158">
        <v>2</v>
      </c>
      <c r="I990" s="159"/>
      <c r="L990" s="155"/>
      <c r="M990" s="160"/>
      <c r="T990" s="161"/>
      <c r="AT990" s="156" t="s">
        <v>150</v>
      </c>
      <c r="AU990" s="156" t="s">
        <v>89</v>
      </c>
      <c r="AV990" s="13" t="s">
        <v>89</v>
      </c>
      <c r="AW990" s="13" t="s">
        <v>38</v>
      </c>
      <c r="AX990" s="13" t="s">
        <v>12</v>
      </c>
      <c r="AY990" s="156" t="s">
        <v>140</v>
      </c>
    </row>
    <row r="991" spans="2:65" s="12" customFormat="1" ht="10">
      <c r="B991" s="149"/>
      <c r="D991" s="145" t="s">
        <v>150</v>
      </c>
      <c r="E991" s="150" t="s">
        <v>1</v>
      </c>
      <c r="F991" s="151" t="s">
        <v>655</v>
      </c>
      <c r="H991" s="150" t="s">
        <v>1</v>
      </c>
      <c r="I991" s="152"/>
      <c r="L991" s="149"/>
      <c r="M991" s="153"/>
      <c r="T991" s="154"/>
      <c r="AT991" s="150" t="s">
        <v>150</v>
      </c>
      <c r="AU991" s="150" t="s">
        <v>89</v>
      </c>
      <c r="AV991" s="12" t="s">
        <v>87</v>
      </c>
      <c r="AW991" s="12" t="s">
        <v>38</v>
      </c>
      <c r="AX991" s="12" t="s">
        <v>12</v>
      </c>
      <c r="AY991" s="150" t="s">
        <v>140</v>
      </c>
    </row>
    <row r="992" spans="2:65" s="13" customFormat="1" ht="10">
      <c r="B992" s="155"/>
      <c r="D992" s="145" t="s">
        <v>150</v>
      </c>
      <c r="E992" s="156" t="s">
        <v>1</v>
      </c>
      <c r="F992" s="157" t="s">
        <v>87</v>
      </c>
      <c r="H992" s="158">
        <v>1</v>
      </c>
      <c r="I992" s="159"/>
      <c r="L992" s="155"/>
      <c r="M992" s="160"/>
      <c r="T992" s="161"/>
      <c r="AT992" s="156" t="s">
        <v>150</v>
      </c>
      <c r="AU992" s="156" t="s">
        <v>89</v>
      </c>
      <c r="AV992" s="13" t="s">
        <v>89</v>
      </c>
      <c r="AW992" s="13" t="s">
        <v>38</v>
      </c>
      <c r="AX992" s="13" t="s">
        <v>12</v>
      </c>
      <c r="AY992" s="156" t="s">
        <v>140</v>
      </c>
    </row>
    <row r="993" spans="2:65" s="12" customFormat="1" ht="10">
      <c r="B993" s="149"/>
      <c r="D993" s="145" t="s">
        <v>150</v>
      </c>
      <c r="E993" s="150" t="s">
        <v>1</v>
      </c>
      <c r="F993" s="151" t="s">
        <v>643</v>
      </c>
      <c r="H993" s="150" t="s">
        <v>1</v>
      </c>
      <c r="I993" s="152"/>
      <c r="L993" s="149"/>
      <c r="M993" s="153"/>
      <c r="T993" s="154"/>
      <c r="AT993" s="150" t="s">
        <v>150</v>
      </c>
      <c r="AU993" s="150" t="s">
        <v>89</v>
      </c>
      <c r="AV993" s="12" t="s">
        <v>87</v>
      </c>
      <c r="AW993" s="12" t="s">
        <v>38</v>
      </c>
      <c r="AX993" s="12" t="s">
        <v>12</v>
      </c>
      <c r="AY993" s="150" t="s">
        <v>140</v>
      </c>
    </row>
    <row r="994" spans="2:65" s="13" customFormat="1" ht="10">
      <c r="B994" s="155"/>
      <c r="D994" s="145" t="s">
        <v>150</v>
      </c>
      <c r="E994" s="156" t="s">
        <v>1</v>
      </c>
      <c r="F994" s="157" t="s">
        <v>87</v>
      </c>
      <c r="H994" s="158">
        <v>1</v>
      </c>
      <c r="I994" s="159"/>
      <c r="L994" s="155"/>
      <c r="M994" s="160"/>
      <c r="T994" s="161"/>
      <c r="AT994" s="156" t="s">
        <v>150</v>
      </c>
      <c r="AU994" s="156" t="s">
        <v>89</v>
      </c>
      <c r="AV994" s="13" t="s">
        <v>89</v>
      </c>
      <c r="AW994" s="13" t="s">
        <v>38</v>
      </c>
      <c r="AX994" s="13" t="s">
        <v>12</v>
      </c>
      <c r="AY994" s="156" t="s">
        <v>140</v>
      </c>
    </row>
    <row r="995" spans="2:65" s="14" customFormat="1" ht="10">
      <c r="B995" s="162"/>
      <c r="D995" s="145" t="s">
        <v>150</v>
      </c>
      <c r="E995" s="163" t="s">
        <v>1</v>
      </c>
      <c r="F995" s="164" t="s">
        <v>157</v>
      </c>
      <c r="H995" s="165">
        <v>6</v>
      </c>
      <c r="I995" s="166"/>
      <c r="L995" s="162"/>
      <c r="M995" s="167"/>
      <c r="T995" s="168"/>
      <c r="AT995" s="163" t="s">
        <v>150</v>
      </c>
      <c r="AU995" s="163" t="s">
        <v>89</v>
      </c>
      <c r="AV995" s="14" t="s">
        <v>148</v>
      </c>
      <c r="AW995" s="14" t="s">
        <v>38</v>
      </c>
      <c r="AX995" s="14" t="s">
        <v>87</v>
      </c>
      <c r="AY995" s="163" t="s">
        <v>140</v>
      </c>
    </row>
    <row r="996" spans="2:65" s="1" customFormat="1" ht="24.15" customHeight="1">
      <c r="B996" s="32"/>
      <c r="C996" s="132" t="s">
        <v>728</v>
      </c>
      <c r="D996" s="132" t="s">
        <v>143</v>
      </c>
      <c r="E996" s="133" t="s">
        <v>1019</v>
      </c>
      <c r="F996" s="134" t="s">
        <v>1020</v>
      </c>
      <c r="G996" s="135" t="s">
        <v>231</v>
      </c>
      <c r="H996" s="136">
        <v>20</v>
      </c>
      <c r="I996" s="137"/>
      <c r="J996" s="138">
        <f>ROUND(I996*H996,2)</f>
        <v>0</v>
      </c>
      <c r="K996" s="134" t="s">
        <v>147</v>
      </c>
      <c r="L996" s="32"/>
      <c r="M996" s="139" t="s">
        <v>1</v>
      </c>
      <c r="N996" s="140" t="s">
        <v>45</v>
      </c>
      <c r="P996" s="141">
        <f>O996*H996</f>
        <v>0</v>
      </c>
      <c r="Q996" s="141">
        <v>0</v>
      </c>
      <c r="R996" s="141">
        <f>Q996*H996</f>
        <v>0</v>
      </c>
      <c r="S996" s="141">
        <v>0</v>
      </c>
      <c r="T996" s="142">
        <f>S996*H996</f>
        <v>0</v>
      </c>
      <c r="AR996" s="143" t="s">
        <v>194</v>
      </c>
      <c r="AT996" s="143" t="s">
        <v>143</v>
      </c>
      <c r="AU996" s="143" t="s">
        <v>89</v>
      </c>
      <c r="AY996" s="17" t="s">
        <v>140</v>
      </c>
      <c r="BE996" s="144">
        <f>IF(N996="základní",J996,0)</f>
        <v>0</v>
      </c>
      <c r="BF996" s="144">
        <f>IF(N996="snížená",J996,0)</f>
        <v>0</v>
      </c>
      <c r="BG996" s="144">
        <f>IF(N996="zákl. přenesená",J996,0)</f>
        <v>0</v>
      </c>
      <c r="BH996" s="144">
        <f>IF(N996="sníž. přenesená",J996,0)</f>
        <v>0</v>
      </c>
      <c r="BI996" s="144">
        <f>IF(N996="nulová",J996,0)</f>
        <v>0</v>
      </c>
      <c r="BJ996" s="17" t="s">
        <v>87</v>
      </c>
      <c r="BK996" s="144">
        <f>ROUND(I996*H996,2)</f>
        <v>0</v>
      </c>
      <c r="BL996" s="17" t="s">
        <v>194</v>
      </c>
      <c r="BM996" s="143" t="s">
        <v>1021</v>
      </c>
    </row>
    <row r="997" spans="2:65" s="1" customFormat="1" ht="10">
      <c r="B997" s="32"/>
      <c r="D997" s="145" t="s">
        <v>149</v>
      </c>
      <c r="F997" s="146" t="s">
        <v>1020</v>
      </c>
      <c r="I997" s="147"/>
      <c r="L997" s="32"/>
      <c r="M997" s="148"/>
      <c r="T997" s="56"/>
      <c r="AT997" s="17" t="s">
        <v>149</v>
      </c>
      <c r="AU997" s="17" t="s">
        <v>89</v>
      </c>
    </row>
    <row r="998" spans="2:65" s="12" customFormat="1" ht="10">
      <c r="B998" s="149"/>
      <c r="D998" s="145" t="s">
        <v>150</v>
      </c>
      <c r="E998" s="150" t="s">
        <v>1</v>
      </c>
      <c r="F998" s="151" t="s">
        <v>876</v>
      </c>
      <c r="H998" s="150" t="s">
        <v>1</v>
      </c>
      <c r="I998" s="152"/>
      <c r="L998" s="149"/>
      <c r="M998" s="153"/>
      <c r="T998" s="154"/>
      <c r="AT998" s="150" t="s">
        <v>150</v>
      </c>
      <c r="AU998" s="150" t="s">
        <v>89</v>
      </c>
      <c r="AV998" s="12" t="s">
        <v>87</v>
      </c>
      <c r="AW998" s="12" t="s">
        <v>38</v>
      </c>
      <c r="AX998" s="12" t="s">
        <v>12</v>
      </c>
      <c r="AY998" s="150" t="s">
        <v>140</v>
      </c>
    </row>
    <row r="999" spans="2:65" s="13" customFormat="1" ht="10">
      <c r="B999" s="155"/>
      <c r="D999" s="145" t="s">
        <v>150</v>
      </c>
      <c r="E999" s="156" t="s">
        <v>1</v>
      </c>
      <c r="F999" s="157" t="s">
        <v>164</v>
      </c>
      <c r="H999" s="158">
        <v>3</v>
      </c>
      <c r="I999" s="159"/>
      <c r="L999" s="155"/>
      <c r="M999" s="160"/>
      <c r="T999" s="161"/>
      <c r="AT999" s="156" t="s">
        <v>150</v>
      </c>
      <c r="AU999" s="156" t="s">
        <v>89</v>
      </c>
      <c r="AV999" s="13" t="s">
        <v>89</v>
      </c>
      <c r="AW999" s="13" t="s">
        <v>38</v>
      </c>
      <c r="AX999" s="13" t="s">
        <v>12</v>
      </c>
      <c r="AY999" s="156" t="s">
        <v>140</v>
      </c>
    </row>
    <row r="1000" spans="2:65" s="12" customFormat="1" ht="10">
      <c r="B1000" s="149"/>
      <c r="D1000" s="145" t="s">
        <v>150</v>
      </c>
      <c r="E1000" s="150" t="s">
        <v>1</v>
      </c>
      <c r="F1000" s="151" t="s">
        <v>644</v>
      </c>
      <c r="H1000" s="150" t="s">
        <v>1</v>
      </c>
      <c r="I1000" s="152"/>
      <c r="L1000" s="149"/>
      <c r="M1000" s="153"/>
      <c r="T1000" s="154"/>
      <c r="AT1000" s="150" t="s">
        <v>150</v>
      </c>
      <c r="AU1000" s="150" t="s">
        <v>89</v>
      </c>
      <c r="AV1000" s="12" t="s">
        <v>87</v>
      </c>
      <c r="AW1000" s="12" t="s">
        <v>38</v>
      </c>
      <c r="AX1000" s="12" t="s">
        <v>12</v>
      </c>
      <c r="AY1000" s="150" t="s">
        <v>140</v>
      </c>
    </row>
    <row r="1001" spans="2:65" s="13" customFormat="1" ht="10">
      <c r="B1001" s="155"/>
      <c r="D1001" s="145" t="s">
        <v>150</v>
      </c>
      <c r="E1001" s="156" t="s">
        <v>1</v>
      </c>
      <c r="F1001" s="157" t="s">
        <v>89</v>
      </c>
      <c r="H1001" s="158">
        <v>2</v>
      </c>
      <c r="I1001" s="159"/>
      <c r="L1001" s="155"/>
      <c r="M1001" s="160"/>
      <c r="T1001" s="161"/>
      <c r="AT1001" s="156" t="s">
        <v>150</v>
      </c>
      <c r="AU1001" s="156" t="s">
        <v>89</v>
      </c>
      <c r="AV1001" s="13" t="s">
        <v>89</v>
      </c>
      <c r="AW1001" s="13" t="s">
        <v>38</v>
      </c>
      <c r="AX1001" s="13" t="s">
        <v>12</v>
      </c>
      <c r="AY1001" s="156" t="s">
        <v>140</v>
      </c>
    </row>
    <row r="1002" spans="2:65" s="12" customFormat="1" ht="10">
      <c r="B1002" s="149"/>
      <c r="D1002" s="145" t="s">
        <v>150</v>
      </c>
      <c r="E1002" s="150" t="s">
        <v>1</v>
      </c>
      <c r="F1002" s="151" t="s">
        <v>877</v>
      </c>
      <c r="H1002" s="150" t="s">
        <v>1</v>
      </c>
      <c r="I1002" s="152"/>
      <c r="L1002" s="149"/>
      <c r="M1002" s="153"/>
      <c r="T1002" s="154"/>
      <c r="AT1002" s="150" t="s">
        <v>150</v>
      </c>
      <c r="AU1002" s="150" t="s">
        <v>89</v>
      </c>
      <c r="AV1002" s="12" t="s">
        <v>87</v>
      </c>
      <c r="AW1002" s="12" t="s">
        <v>38</v>
      </c>
      <c r="AX1002" s="12" t="s">
        <v>12</v>
      </c>
      <c r="AY1002" s="150" t="s">
        <v>140</v>
      </c>
    </row>
    <row r="1003" spans="2:65" s="13" customFormat="1" ht="10">
      <c r="B1003" s="155"/>
      <c r="D1003" s="145" t="s">
        <v>150</v>
      </c>
      <c r="E1003" s="156" t="s">
        <v>1</v>
      </c>
      <c r="F1003" s="157" t="s">
        <v>87</v>
      </c>
      <c r="H1003" s="158">
        <v>1</v>
      </c>
      <c r="I1003" s="159"/>
      <c r="L1003" s="155"/>
      <c r="M1003" s="160"/>
      <c r="T1003" s="161"/>
      <c r="AT1003" s="156" t="s">
        <v>150</v>
      </c>
      <c r="AU1003" s="156" t="s">
        <v>89</v>
      </c>
      <c r="AV1003" s="13" t="s">
        <v>89</v>
      </c>
      <c r="AW1003" s="13" t="s">
        <v>38</v>
      </c>
      <c r="AX1003" s="13" t="s">
        <v>12</v>
      </c>
      <c r="AY1003" s="156" t="s">
        <v>140</v>
      </c>
    </row>
    <row r="1004" spans="2:65" s="12" customFormat="1" ht="10">
      <c r="B1004" s="149"/>
      <c r="D1004" s="145" t="s">
        <v>150</v>
      </c>
      <c r="E1004" s="150" t="s">
        <v>1</v>
      </c>
      <c r="F1004" s="151" t="s">
        <v>878</v>
      </c>
      <c r="H1004" s="150" t="s">
        <v>1</v>
      </c>
      <c r="I1004" s="152"/>
      <c r="L1004" s="149"/>
      <c r="M1004" s="153"/>
      <c r="T1004" s="154"/>
      <c r="AT1004" s="150" t="s">
        <v>150</v>
      </c>
      <c r="AU1004" s="150" t="s">
        <v>89</v>
      </c>
      <c r="AV1004" s="12" t="s">
        <v>87</v>
      </c>
      <c r="AW1004" s="12" t="s">
        <v>38</v>
      </c>
      <c r="AX1004" s="12" t="s">
        <v>12</v>
      </c>
      <c r="AY1004" s="150" t="s">
        <v>140</v>
      </c>
    </row>
    <row r="1005" spans="2:65" s="13" customFormat="1" ht="10">
      <c r="B1005" s="155"/>
      <c r="D1005" s="145" t="s">
        <v>150</v>
      </c>
      <c r="E1005" s="156" t="s">
        <v>1</v>
      </c>
      <c r="F1005" s="157" t="s">
        <v>87</v>
      </c>
      <c r="H1005" s="158">
        <v>1</v>
      </c>
      <c r="I1005" s="159"/>
      <c r="L1005" s="155"/>
      <c r="M1005" s="160"/>
      <c r="T1005" s="161"/>
      <c r="AT1005" s="156" t="s">
        <v>150</v>
      </c>
      <c r="AU1005" s="156" t="s">
        <v>89</v>
      </c>
      <c r="AV1005" s="13" t="s">
        <v>89</v>
      </c>
      <c r="AW1005" s="13" t="s">
        <v>38</v>
      </c>
      <c r="AX1005" s="13" t="s">
        <v>12</v>
      </c>
      <c r="AY1005" s="156" t="s">
        <v>140</v>
      </c>
    </row>
    <row r="1006" spans="2:65" s="12" customFormat="1" ht="10">
      <c r="B1006" s="149"/>
      <c r="D1006" s="145" t="s">
        <v>150</v>
      </c>
      <c r="E1006" s="150" t="s">
        <v>1</v>
      </c>
      <c r="F1006" s="151" t="s">
        <v>879</v>
      </c>
      <c r="H1006" s="150" t="s">
        <v>1</v>
      </c>
      <c r="I1006" s="152"/>
      <c r="L1006" s="149"/>
      <c r="M1006" s="153"/>
      <c r="T1006" s="154"/>
      <c r="AT1006" s="150" t="s">
        <v>150</v>
      </c>
      <c r="AU1006" s="150" t="s">
        <v>89</v>
      </c>
      <c r="AV1006" s="12" t="s">
        <v>87</v>
      </c>
      <c r="AW1006" s="12" t="s">
        <v>38</v>
      </c>
      <c r="AX1006" s="12" t="s">
        <v>12</v>
      </c>
      <c r="AY1006" s="150" t="s">
        <v>140</v>
      </c>
    </row>
    <row r="1007" spans="2:65" s="13" customFormat="1" ht="10">
      <c r="B1007" s="155"/>
      <c r="D1007" s="145" t="s">
        <v>150</v>
      </c>
      <c r="E1007" s="156" t="s">
        <v>1</v>
      </c>
      <c r="F1007" s="157" t="s">
        <v>89</v>
      </c>
      <c r="H1007" s="158">
        <v>2</v>
      </c>
      <c r="I1007" s="159"/>
      <c r="L1007" s="155"/>
      <c r="M1007" s="160"/>
      <c r="T1007" s="161"/>
      <c r="AT1007" s="156" t="s">
        <v>150</v>
      </c>
      <c r="AU1007" s="156" t="s">
        <v>89</v>
      </c>
      <c r="AV1007" s="13" t="s">
        <v>89</v>
      </c>
      <c r="AW1007" s="13" t="s">
        <v>38</v>
      </c>
      <c r="AX1007" s="13" t="s">
        <v>12</v>
      </c>
      <c r="AY1007" s="156" t="s">
        <v>140</v>
      </c>
    </row>
    <row r="1008" spans="2:65" s="12" customFormat="1" ht="10">
      <c r="B1008" s="149"/>
      <c r="D1008" s="145" t="s">
        <v>150</v>
      </c>
      <c r="E1008" s="150" t="s">
        <v>1</v>
      </c>
      <c r="F1008" s="151" t="s">
        <v>651</v>
      </c>
      <c r="H1008" s="150" t="s">
        <v>1</v>
      </c>
      <c r="I1008" s="152"/>
      <c r="L1008" s="149"/>
      <c r="M1008" s="153"/>
      <c r="T1008" s="154"/>
      <c r="AT1008" s="150" t="s">
        <v>150</v>
      </c>
      <c r="AU1008" s="150" t="s">
        <v>89</v>
      </c>
      <c r="AV1008" s="12" t="s">
        <v>87</v>
      </c>
      <c r="AW1008" s="12" t="s">
        <v>38</v>
      </c>
      <c r="AX1008" s="12" t="s">
        <v>12</v>
      </c>
      <c r="AY1008" s="150" t="s">
        <v>140</v>
      </c>
    </row>
    <row r="1009" spans="2:51" s="13" customFormat="1" ht="10">
      <c r="B1009" s="155"/>
      <c r="D1009" s="145" t="s">
        <v>150</v>
      </c>
      <c r="E1009" s="156" t="s">
        <v>1</v>
      </c>
      <c r="F1009" s="157" t="s">
        <v>87</v>
      </c>
      <c r="H1009" s="158">
        <v>1</v>
      </c>
      <c r="I1009" s="159"/>
      <c r="L1009" s="155"/>
      <c r="M1009" s="160"/>
      <c r="T1009" s="161"/>
      <c r="AT1009" s="156" t="s">
        <v>150</v>
      </c>
      <c r="AU1009" s="156" t="s">
        <v>89</v>
      </c>
      <c r="AV1009" s="13" t="s">
        <v>89</v>
      </c>
      <c r="AW1009" s="13" t="s">
        <v>38</v>
      </c>
      <c r="AX1009" s="13" t="s">
        <v>12</v>
      </c>
      <c r="AY1009" s="156" t="s">
        <v>140</v>
      </c>
    </row>
    <row r="1010" spans="2:51" s="12" customFormat="1" ht="10">
      <c r="B1010" s="149"/>
      <c r="D1010" s="145" t="s">
        <v>150</v>
      </c>
      <c r="E1010" s="150" t="s">
        <v>1</v>
      </c>
      <c r="F1010" s="151" t="s">
        <v>678</v>
      </c>
      <c r="H1010" s="150" t="s">
        <v>1</v>
      </c>
      <c r="I1010" s="152"/>
      <c r="L1010" s="149"/>
      <c r="M1010" s="153"/>
      <c r="T1010" s="154"/>
      <c r="AT1010" s="150" t="s">
        <v>150</v>
      </c>
      <c r="AU1010" s="150" t="s">
        <v>89</v>
      </c>
      <c r="AV1010" s="12" t="s">
        <v>87</v>
      </c>
      <c r="AW1010" s="12" t="s">
        <v>38</v>
      </c>
      <c r="AX1010" s="12" t="s">
        <v>12</v>
      </c>
      <c r="AY1010" s="150" t="s">
        <v>140</v>
      </c>
    </row>
    <row r="1011" spans="2:51" s="13" customFormat="1" ht="10">
      <c r="B1011" s="155"/>
      <c r="D1011" s="145" t="s">
        <v>150</v>
      </c>
      <c r="E1011" s="156" t="s">
        <v>1</v>
      </c>
      <c r="F1011" s="157" t="s">
        <v>87</v>
      </c>
      <c r="H1011" s="158">
        <v>1</v>
      </c>
      <c r="I1011" s="159"/>
      <c r="L1011" s="155"/>
      <c r="M1011" s="160"/>
      <c r="T1011" s="161"/>
      <c r="AT1011" s="156" t="s">
        <v>150</v>
      </c>
      <c r="AU1011" s="156" t="s">
        <v>89</v>
      </c>
      <c r="AV1011" s="13" t="s">
        <v>89</v>
      </c>
      <c r="AW1011" s="13" t="s">
        <v>38</v>
      </c>
      <c r="AX1011" s="13" t="s">
        <v>12</v>
      </c>
      <c r="AY1011" s="156" t="s">
        <v>140</v>
      </c>
    </row>
    <row r="1012" spans="2:51" s="12" customFormat="1" ht="10">
      <c r="B1012" s="149"/>
      <c r="D1012" s="145" t="s">
        <v>150</v>
      </c>
      <c r="E1012" s="150" t="s">
        <v>1</v>
      </c>
      <c r="F1012" s="151" t="s">
        <v>652</v>
      </c>
      <c r="H1012" s="150" t="s">
        <v>1</v>
      </c>
      <c r="I1012" s="152"/>
      <c r="L1012" s="149"/>
      <c r="M1012" s="153"/>
      <c r="T1012" s="154"/>
      <c r="AT1012" s="150" t="s">
        <v>150</v>
      </c>
      <c r="AU1012" s="150" t="s">
        <v>89</v>
      </c>
      <c r="AV1012" s="12" t="s">
        <v>87</v>
      </c>
      <c r="AW1012" s="12" t="s">
        <v>38</v>
      </c>
      <c r="AX1012" s="12" t="s">
        <v>12</v>
      </c>
      <c r="AY1012" s="150" t="s">
        <v>140</v>
      </c>
    </row>
    <row r="1013" spans="2:51" s="13" customFormat="1" ht="10">
      <c r="B1013" s="155"/>
      <c r="D1013" s="145" t="s">
        <v>150</v>
      </c>
      <c r="E1013" s="156" t="s">
        <v>1</v>
      </c>
      <c r="F1013" s="157" t="s">
        <v>87</v>
      </c>
      <c r="H1013" s="158">
        <v>1</v>
      </c>
      <c r="I1013" s="159"/>
      <c r="L1013" s="155"/>
      <c r="M1013" s="160"/>
      <c r="T1013" s="161"/>
      <c r="AT1013" s="156" t="s">
        <v>150</v>
      </c>
      <c r="AU1013" s="156" t="s">
        <v>89</v>
      </c>
      <c r="AV1013" s="13" t="s">
        <v>89</v>
      </c>
      <c r="AW1013" s="13" t="s">
        <v>38</v>
      </c>
      <c r="AX1013" s="13" t="s">
        <v>12</v>
      </c>
      <c r="AY1013" s="156" t="s">
        <v>140</v>
      </c>
    </row>
    <row r="1014" spans="2:51" s="12" customFormat="1" ht="10">
      <c r="B1014" s="149"/>
      <c r="D1014" s="145" t="s">
        <v>150</v>
      </c>
      <c r="E1014" s="150" t="s">
        <v>1</v>
      </c>
      <c r="F1014" s="151" t="s">
        <v>894</v>
      </c>
      <c r="H1014" s="150" t="s">
        <v>1</v>
      </c>
      <c r="I1014" s="152"/>
      <c r="L1014" s="149"/>
      <c r="M1014" s="153"/>
      <c r="T1014" s="154"/>
      <c r="AT1014" s="150" t="s">
        <v>150</v>
      </c>
      <c r="AU1014" s="150" t="s">
        <v>89</v>
      </c>
      <c r="AV1014" s="12" t="s">
        <v>87</v>
      </c>
      <c r="AW1014" s="12" t="s">
        <v>38</v>
      </c>
      <c r="AX1014" s="12" t="s">
        <v>12</v>
      </c>
      <c r="AY1014" s="150" t="s">
        <v>140</v>
      </c>
    </row>
    <row r="1015" spans="2:51" s="13" customFormat="1" ht="10">
      <c r="B1015" s="155"/>
      <c r="D1015" s="145" t="s">
        <v>150</v>
      </c>
      <c r="E1015" s="156" t="s">
        <v>1</v>
      </c>
      <c r="F1015" s="157" t="s">
        <v>87</v>
      </c>
      <c r="H1015" s="158">
        <v>1</v>
      </c>
      <c r="I1015" s="159"/>
      <c r="L1015" s="155"/>
      <c r="M1015" s="160"/>
      <c r="T1015" s="161"/>
      <c r="AT1015" s="156" t="s">
        <v>150</v>
      </c>
      <c r="AU1015" s="156" t="s">
        <v>89</v>
      </c>
      <c r="AV1015" s="13" t="s">
        <v>89</v>
      </c>
      <c r="AW1015" s="13" t="s">
        <v>38</v>
      </c>
      <c r="AX1015" s="13" t="s">
        <v>12</v>
      </c>
      <c r="AY1015" s="156" t="s">
        <v>140</v>
      </c>
    </row>
    <row r="1016" spans="2:51" s="12" customFormat="1" ht="10">
      <c r="B1016" s="149"/>
      <c r="D1016" s="145" t="s">
        <v>150</v>
      </c>
      <c r="E1016" s="150" t="s">
        <v>1</v>
      </c>
      <c r="F1016" s="151" t="s">
        <v>679</v>
      </c>
      <c r="H1016" s="150" t="s">
        <v>1</v>
      </c>
      <c r="I1016" s="152"/>
      <c r="L1016" s="149"/>
      <c r="M1016" s="153"/>
      <c r="T1016" s="154"/>
      <c r="AT1016" s="150" t="s">
        <v>150</v>
      </c>
      <c r="AU1016" s="150" t="s">
        <v>89</v>
      </c>
      <c r="AV1016" s="12" t="s">
        <v>87</v>
      </c>
      <c r="AW1016" s="12" t="s">
        <v>38</v>
      </c>
      <c r="AX1016" s="12" t="s">
        <v>12</v>
      </c>
      <c r="AY1016" s="150" t="s">
        <v>140</v>
      </c>
    </row>
    <row r="1017" spans="2:51" s="13" customFormat="1" ht="10">
      <c r="B1017" s="155"/>
      <c r="D1017" s="145" t="s">
        <v>150</v>
      </c>
      <c r="E1017" s="156" t="s">
        <v>1</v>
      </c>
      <c r="F1017" s="157" t="s">
        <v>87</v>
      </c>
      <c r="H1017" s="158">
        <v>1</v>
      </c>
      <c r="I1017" s="159"/>
      <c r="L1017" s="155"/>
      <c r="M1017" s="160"/>
      <c r="T1017" s="161"/>
      <c r="AT1017" s="156" t="s">
        <v>150</v>
      </c>
      <c r="AU1017" s="156" t="s">
        <v>89</v>
      </c>
      <c r="AV1017" s="13" t="s">
        <v>89</v>
      </c>
      <c r="AW1017" s="13" t="s">
        <v>38</v>
      </c>
      <c r="AX1017" s="13" t="s">
        <v>12</v>
      </c>
      <c r="AY1017" s="156" t="s">
        <v>140</v>
      </c>
    </row>
    <row r="1018" spans="2:51" s="12" customFormat="1" ht="10">
      <c r="B1018" s="149"/>
      <c r="D1018" s="145" t="s">
        <v>150</v>
      </c>
      <c r="E1018" s="150" t="s">
        <v>1</v>
      </c>
      <c r="F1018" s="151" t="s">
        <v>653</v>
      </c>
      <c r="H1018" s="150" t="s">
        <v>1</v>
      </c>
      <c r="I1018" s="152"/>
      <c r="L1018" s="149"/>
      <c r="M1018" s="153"/>
      <c r="T1018" s="154"/>
      <c r="AT1018" s="150" t="s">
        <v>150</v>
      </c>
      <c r="AU1018" s="150" t="s">
        <v>89</v>
      </c>
      <c r="AV1018" s="12" t="s">
        <v>87</v>
      </c>
      <c r="AW1018" s="12" t="s">
        <v>38</v>
      </c>
      <c r="AX1018" s="12" t="s">
        <v>12</v>
      </c>
      <c r="AY1018" s="150" t="s">
        <v>140</v>
      </c>
    </row>
    <row r="1019" spans="2:51" s="13" customFormat="1" ht="10">
      <c r="B1019" s="155"/>
      <c r="D1019" s="145" t="s">
        <v>150</v>
      </c>
      <c r="E1019" s="156" t="s">
        <v>1</v>
      </c>
      <c r="F1019" s="157" t="s">
        <v>87</v>
      </c>
      <c r="H1019" s="158">
        <v>1</v>
      </c>
      <c r="I1019" s="159"/>
      <c r="L1019" s="155"/>
      <c r="M1019" s="160"/>
      <c r="T1019" s="161"/>
      <c r="AT1019" s="156" t="s">
        <v>150</v>
      </c>
      <c r="AU1019" s="156" t="s">
        <v>89</v>
      </c>
      <c r="AV1019" s="13" t="s">
        <v>89</v>
      </c>
      <c r="AW1019" s="13" t="s">
        <v>38</v>
      </c>
      <c r="AX1019" s="13" t="s">
        <v>12</v>
      </c>
      <c r="AY1019" s="156" t="s">
        <v>140</v>
      </c>
    </row>
    <row r="1020" spans="2:51" s="12" customFormat="1" ht="10">
      <c r="B1020" s="149"/>
      <c r="D1020" s="145" t="s">
        <v>150</v>
      </c>
      <c r="E1020" s="150" t="s">
        <v>1</v>
      </c>
      <c r="F1020" s="151" t="s">
        <v>654</v>
      </c>
      <c r="H1020" s="150" t="s">
        <v>1</v>
      </c>
      <c r="I1020" s="152"/>
      <c r="L1020" s="149"/>
      <c r="M1020" s="153"/>
      <c r="T1020" s="154"/>
      <c r="AT1020" s="150" t="s">
        <v>150</v>
      </c>
      <c r="AU1020" s="150" t="s">
        <v>89</v>
      </c>
      <c r="AV1020" s="12" t="s">
        <v>87</v>
      </c>
      <c r="AW1020" s="12" t="s">
        <v>38</v>
      </c>
      <c r="AX1020" s="12" t="s">
        <v>12</v>
      </c>
      <c r="AY1020" s="150" t="s">
        <v>140</v>
      </c>
    </row>
    <row r="1021" spans="2:51" s="13" customFormat="1" ht="10">
      <c r="B1021" s="155"/>
      <c r="D1021" s="145" t="s">
        <v>150</v>
      </c>
      <c r="E1021" s="156" t="s">
        <v>1</v>
      </c>
      <c r="F1021" s="157" t="s">
        <v>89</v>
      </c>
      <c r="H1021" s="158">
        <v>2</v>
      </c>
      <c r="I1021" s="159"/>
      <c r="L1021" s="155"/>
      <c r="M1021" s="160"/>
      <c r="T1021" s="161"/>
      <c r="AT1021" s="156" t="s">
        <v>150</v>
      </c>
      <c r="AU1021" s="156" t="s">
        <v>89</v>
      </c>
      <c r="AV1021" s="13" t="s">
        <v>89</v>
      </c>
      <c r="AW1021" s="13" t="s">
        <v>38</v>
      </c>
      <c r="AX1021" s="13" t="s">
        <v>12</v>
      </c>
      <c r="AY1021" s="156" t="s">
        <v>140</v>
      </c>
    </row>
    <row r="1022" spans="2:51" s="12" customFormat="1" ht="10">
      <c r="B1022" s="149"/>
      <c r="D1022" s="145" t="s">
        <v>150</v>
      </c>
      <c r="E1022" s="150" t="s">
        <v>1</v>
      </c>
      <c r="F1022" s="151" t="s">
        <v>655</v>
      </c>
      <c r="H1022" s="150" t="s">
        <v>1</v>
      </c>
      <c r="I1022" s="152"/>
      <c r="L1022" s="149"/>
      <c r="M1022" s="153"/>
      <c r="T1022" s="154"/>
      <c r="AT1022" s="150" t="s">
        <v>150</v>
      </c>
      <c r="AU1022" s="150" t="s">
        <v>89</v>
      </c>
      <c r="AV1022" s="12" t="s">
        <v>87</v>
      </c>
      <c r="AW1022" s="12" t="s">
        <v>38</v>
      </c>
      <c r="AX1022" s="12" t="s">
        <v>12</v>
      </c>
      <c r="AY1022" s="150" t="s">
        <v>140</v>
      </c>
    </row>
    <row r="1023" spans="2:51" s="13" customFormat="1" ht="10">
      <c r="B1023" s="155"/>
      <c r="D1023" s="145" t="s">
        <v>150</v>
      </c>
      <c r="E1023" s="156" t="s">
        <v>1</v>
      </c>
      <c r="F1023" s="157" t="s">
        <v>87</v>
      </c>
      <c r="H1023" s="158">
        <v>1</v>
      </c>
      <c r="I1023" s="159"/>
      <c r="L1023" s="155"/>
      <c r="M1023" s="160"/>
      <c r="T1023" s="161"/>
      <c r="AT1023" s="156" t="s">
        <v>150</v>
      </c>
      <c r="AU1023" s="156" t="s">
        <v>89</v>
      </c>
      <c r="AV1023" s="13" t="s">
        <v>89</v>
      </c>
      <c r="AW1023" s="13" t="s">
        <v>38</v>
      </c>
      <c r="AX1023" s="13" t="s">
        <v>12</v>
      </c>
      <c r="AY1023" s="156" t="s">
        <v>140</v>
      </c>
    </row>
    <row r="1024" spans="2:51" s="12" customFormat="1" ht="10">
      <c r="B1024" s="149"/>
      <c r="D1024" s="145" t="s">
        <v>150</v>
      </c>
      <c r="E1024" s="150" t="s">
        <v>1</v>
      </c>
      <c r="F1024" s="151" t="s">
        <v>656</v>
      </c>
      <c r="H1024" s="150" t="s">
        <v>1</v>
      </c>
      <c r="I1024" s="152"/>
      <c r="L1024" s="149"/>
      <c r="M1024" s="153"/>
      <c r="T1024" s="154"/>
      <c r="AT1024" s="150" t="s">
        <v>150</v>
      </c>
      <c r="AU1024" s="150" t="s">
        <v>89</v>
      </c>
      <c r="AV1024" s="12" t="s">
        <v>87</v>
      </c>
      <c r="AW1024" s="12" t="s">
        <v>38</v>
      </c>
      <c r="AX1024" s="12" t="s">
        <v>12</v>
      </c>
      <c r="AY1024" s="150" t="s">
        <v>140</v>
      </c>
    </row>
    <row r="1025" spans="2:65" s="13" customFormat="1" ht="10">
      <c r="B1025" s="155"/>
      <c r="D1025" s="145" t="s">
        <v>150</v>
      </c>
      <c r="E1025" s="156" t="s">
        <v>1</v>
      </c>
      <c r="F1025" s="157" t="s">
        <v>87</v>
      </c>
      <c r="H1025" s="158">
        <v>1</v>
      </c>
      <c r="I1025" s="159"/>
      <c r="L1025" s="155"/>
      <c r="M1025" s="160"/>
      <c r="T1025" s="161"/>
      <c r="AT1025" s="156" t="s">
        <v>150</v>
      </c>
      <c r="AU1025" s="156" t="s">
        <v>89</v>
      </c>
      <c r="AV1025" s="13" t="s">
        <v>89</v>
      </c>
      <c r="AW1025" s="13" t="s">
        <v>38</v>
      </c>
      <c r="AX1025" s="13" t="s">
        <v>12</v>
      </c>
      <c r="AY1025" s="156" t="s">
        <v>140</v>
      </c>
    </row>
    <row r="1026" spans="2:65" s="12" customFormat="1" ht="10">
      <c r="B1026" s="149"/>
      <c r="D1026" s="145" t="s">
        <v>150</v>
      </c>
      <c r="E1026" s="150" t="s">
        <v>1</v>
      </c>
      <c r="F1026" s="151" t="s">
        <v>643</v>
      </c>
      <c r="H1026" s="150" t="s">
        <v>1</v>
      </c>
      <c r="I1026" s="152"/>
      <c r="L1026" s="149"/>
      <c r="M1026" s="153"/>
      <c r="T1026" s="154"/>
      <c r="AT1026" s="150" t="s">
        <v>150</v>
      </c>
      <c r="AU1026" s="150" t="s">
        <v>89</v>
      </c>
      <c r="AV1026" s="12" t="s">
        <v>87</v>
      </c>
      <c r="AW1026" s="12" t="s">
        <v>38</v>
      </c>
      <c r="AX1026" s="12" t="s">
        <v>12</v>
      </c>
      <c r="AY1026" s="150" t="s">
        <v>140</v>
      </c>
    </row>
    <row r="1027" spans="2:65" s="13" customFormat="1" ht="10">
      <c r="B1027" s="155"/>
      <c r="D1027" s="145" t="s">
        <v>150</v>
      </c>
      <c r="E1027" s="156" t="s">
        <v>1</v>
      </c>
      <c r="F1027" s="157" t="s">
        <v>87</v>
      </c>
      <c r="H1027" s="158">
        <v>1</v>
      </c>
      <c r="I1027" s="159"/>
      <c r="L1027" s="155"/>
      <c r="M1027" s="160"/>
      <c r="T1027" s="161"/>
      <c r="AT1027" s="156" t="s">
        <v>150</v>
      </c>
      <c r="AU1027" s="156" t="s">
        <v>89</v>
      </c>
      <c r="AV1027" s="13" t="s">
        <v>89</v>
      </c>
      <c r="AW1027" s="13" t="s">
        <v>38</v>
      </c>
      <c r="AX1027" s="13" t="s">
        <v>12</v>
      </c>
      <c r="AY1027" s="156" t="s">
        <v>140</v>
      </c>
    </row>
    <row r="1028" spans="2:65" s="14" customFormat="1" ht="10">
      <c r="B1028" s="162"/>
      <c r="D1028" s="145" t="s">
        <v>150</v>
      </c>
      <c r="E1028" s="163" t="s">
        <v>1</v>
      </c>
      <c r="F1028" s="164" t="s">
        <v>157</v>
      </c>
      <c r="H1028" s="165">
        <v>20</v>
      </c>
      <c r="I1028" s="166"/>
      <c r="L1028" s="162"/>
      <c r="M1028" s="167"/>
      <c r="T1028" s="168"/>
      <c r="AT1028" s="163" t="s">
        <v>150</v>
      </c>
      <c r="AU1028" s="163" t="s">
        <v>89</v>
      </c>
      <c r="AV1028" s="14" t="s">
        <v>148</v>
      </c>
      <c r="AW1028" s="14" t="s">
        <v>38</v>
      </c>
      <c r="AX1028" s="14" t="s">
        <v>87</v>
      </c>
      <c r="AY1028" s="163" t="s">
        <v>140</v>
      </c>
    </row>
    <row r="1029" spans="2:65" s="1" customFormat="1" ht="16.5" customHeight="1">
      <c r="B1029" s="32"/>
      <c r="C1029" s="179" t="s">
        <v>1022</v>
      </c>
      <c r="D1029" s="179" t="s">
        <v>645</v>
      </c>
      <c r="E1029" s="180" t="s">
        <v>1023</v>
      </c>
      <c r="F1029" s="181" t="s">
        <v>1024</v>
      </c>
      <c r="G1029" s="182" t="s">
        <v>231</v>
      </c>
      <c r="H1029" s="183">
        <v>19</v>
      </c>
      <c r="I1029" s="184"/>
      <c r="J1029" s="185">
        <f>ROUND(I1029*H1029,2)</f>
        <v>0</v>
      </c>
      <c r="K1029" s="181" t="s">
        <v>147</v>
      </c>
      <c r="L1029" s="186"/>
      <c r="M1029" s="187" t="s">
        <v>1</v>
      </c>
      <c r="N1029" s="188" t="s">
        <v>45</v>
      </c>
      <c r="P1029" s="141">
        <f>O1029*H1029</f>
        <v>0</v>
      </c>
      <c r="Q1029" s="141">
        <v>0</v>
      </c>
      <c r="R1029" s="141">
        <f>Q1029*H1029</f>
        <v>0</v>
      </c>
      <c r="S1029" s="141">
        <v>0</v>
      </c>
      <c r="T1029" s="142">
        <f>S1029*H1029</f>
        <v>0</v>
      </c>
      <c r="AR1029" s="143" t="s">
        <v>256</v>
      </c>
      <c r="AT1029" s="143" t="s">
        <v>645</v>
      </c>
      <c r="AU1029" s="143" t="s">
        <v>89</v>
      </c>
      <c r="AY1029" s="17" t="s">
        <v>140</v>
      </c>
      <c r="BE1029" s="144">
        <f>IF(N1029="základní",J1029,0)</f>
        <v>0</v>
      </c>
      <c r="BF1029" s="144">
        <f>IF(N1029="snížená",J1029,0)</f>
        <v>0</v>
      </c>
      <c r="BG1029" s="144">
        <f>IF(N1029="zákl. přenesená",J1029,0)</f>
        <v>0</v>
      </c>
      <c r="BH1029" s="144">
        <f>IF(N1029="sníž. přenesená",J1029,0)</f>
        <v>0</v>
      </c>
      <c r="BI1029" s="144">
        <f>IF(N1029="nulová",J1029,0)</f>
        <v>0</v>
      </c>
      <c r="BJ1029" s="17" t="s">
        <v>87</v>
      </c>
      <c r="BK1029" s="144">
        <f>ROUND(I1029*H1029,2)</f>
        <v>0</v>
      </c>
      <c r="BL1029" s="17" t="s">
        <v>194</v>
      </c>
      <c r="BM1029" s="143" t="s">
        <v>1025</v>
      </c>
    </row>
    <row r="1030" spans="2:65" s="1" customFormat="1" ht="10">
      <c r="B1030" s="32"/>
      <c r="D1030" s="145" t="s">
        <v>149</v>
      </c>
      <c r="F1030" s="146" t="s">
        <v>1024</v>
      </c>
      <c r="I1030" s="147"/>
      <c r="L1030" s="32"/>
      <c r="M1030" s="148"/>
      <c r="T1030" s="56"/>
      <c r="AT1030" s="17" t="s">
        <v>149</v>
      </c>
      <c r="AU1030" s="17" t="s">
        <v>89</v>
      </c>
    </row>
    <row r="1031" spans="2:65" s="12" customFormat="1" ht="10">
      <c r="B1031" s="149"/>
      <c r="D1031" s="145" t="s">
        <v>150</v>
      </c>
      <c r="E1031" s="150" t="s">
        <v>1</v>
      </c>
      <c r="F1031" s="151" t="s">
        <v>876</v>
      </c>
      <c r="H1031" s="150" t="s">
        <v>1</v>
      </c>
      <c r="I1031" s="152"/>
      <c r="L1031" s="149"/>
      <c r="M1031" s="153"/>
      <c r="T1031" s="154"/>
      <c r="AT1031" s="150" t="s">
        <v>150</v>
      </c>
      <c r="AU1031" s="150" t="s">
        <v>89</v>
      </c>
      <c r="AV1031" s="12" t="s">
        <v>87</v>
      </c>
      <c r="AW1031" s="12" t="s">
        <v>38</v>
      </c>
      <c r="AX1031" s="12" t="s">
        <v>12</v>
      </c>
      <c r="AY1031" s="150" t="s">
        <v>140</v>
      </c>
    </row>
    <row r="1032" spans="2:65" s="13" customFormat="1" ht="10">
      <c r="B1032" s="155"/>
      <c r="D1032" s="145" t="s">
        <v>150</v>
      </c>
      <c r="E1032" s="156" t="s">
        <v>1</v>
      </c>
      <c r="F1032" s="157" t="s">
        <v>164</v>
      </c>
      <c r="H1032" s="158">
        <v>3</v>
      </c>
      <c r="I1032" s="159"/>
      <c r="L1032" s="155"/>
      <c r="M1032" s="160"/>
      <c r="T1032" s="161"/>
      <c r="AT1032" s="156" t="s">
        <v>150</v>
      </c>
      <c r="AU1032" s="156" t="s">
        <v>89</v>
      </c>
      <c r="AV1032" s="13" t="s">
        <v>89</v>
      </c>
      <c r="AW1032" s="13" t="s">
        <v>38</v>
      </c>
      <c r="AX1032" s="13" t="s">
        <v>12</v>
      </c>
      <c r="AY1032" s="156" t="s">
        <v>140</v>
      </c>
    </row>
    <row r="1033" spans="2:65" s="12" customFormat="1" ht="10">
      <c r="B1033" s="149"/>
      <c r="D1033" s="145" t="s">
        <v>150</v>
      </c>
      <c r="E1033" s="150" t="s">
        <v>1</v>
      </c>
      <c r="F1033" s="151" t="s">
        <v>644</v>
      </c>
      <c r="H1033" s="150" t="s">
        <v>1</v>
      </c>
      <c r="I1033" s="152"/>
      <c r="L1033" s="149"/>
      <c r="M1033" s="153"/>
      <c r="T1033" s="154"/>
      <c r="AT1033" s="150" t="s">
        <v>150</v>
      </c>
      <c r="AU1033" s="150" t="s">
        <v>89</v>
      </c>
      <c r="AV1033" s="12" t="s">
        <v>87</v>
      </c>
      <c r="AW1033" s="12" t="s">
        <v>38</v>
      </c>
      <c r="AX1033" s="12" t="s">
        <v>12</v>
      </c>
      <c r="AY1033" s="150" t="s">
        <v>140</v>
      </c>
    </row>
    <row r="1034" spans="2:65" s="13" customFormat="1" ht="10">
      <c r="B1034" s="155"/>
      <c r="D1034" s="145" t="s">
        <v>150</v>
      </c>
      <c r="E1034" s="156" t="s">
        <v>1</v>
      </c>
      <c r="F1034" s="157" t="s">
        <v>89</v>
      </c>
      <c r="H1034" s="158">
        <v>2</v>
      </c>
      <c r="I1034" s="159"/>
      <c r="L1034" s="155"/>
      <c r="M1034" s="160"/>
      <c r="T1034" s="161"/>
      <c r="AT1034" s="156" t="s">
        <v>150</v>
      </c>
      <c r="AU1034" s="156" t="s">
        <v>89</v>
      </c>
      <c r="AV1034" s="13" t="s">
        <v>89</v>
      </c>
      <c r="AW1034" s="13" t="s">
        <v>38</v>
      </c>
      <c r="AX1034" s="13" t="s">
        <v>12</v>
      </c>
      <c r="AY1034" s="156" t="s">
        <v>140</v>
      </c>
    </row>
    <row r="1035" spans="2:65" s="12" customFormat="1" ht="10">
      <c r="B1035" s="149"/>
      <c r="D1035" s="145" t="s">
        <v>150</v>
      </c>
      <c r="E1035" s="150" t="s">
        <v>1</v>
      </c>
      <c r="F1035" s="151" t="s">
        <v>877</v>
      </c>
      <c r="H1035" s="150" t="s">
        <v>1</v>
      </c>
      <c r="I1035" s="152"/>
      <c r="L1035" s="149"/>
      <c r="M1035" s="153"/>
      <c r="T1035" s="154"/>
      <c r="AT1035" s="150" t="s">
        <v>150</v>
      </c>
      <c r="AU1035" s="150" t="s">
        <v>89</v>
      </c>
      <c r="AV1035" s="12" t="s">
        <v>87</v>
      </c>
      <c r="AW1035" s="12" t="s">
        <v>38</v>
      </c>
      <c r="AX1035" s="12" t="s">
        <v>12</v>
      </c>
      <c r="AY1035" s="150" t="s">
        <v>140</v>
      </c>
    </row>
    <row r="1036" spans="2:65" s="13" customFormat="1" ht="10">
      <c r="B1036" s="155"/>
      <c r="D1036" s="145" t="s">
        <v>150</v>
      </c>
      <c r="E1036" s="156" t="s">
        <v>1</v>
      </c>
      <c r="F1036" s="157" t="s">
        <v>87</v>
      </c>
      <c r="H1036" s="158">
        <v>1</v>
      </c>
      <c r="I1036" s="159"/>
      <c r="L1036" s="155"/>
      <c r="M1036" s="160"/>
      <c r="T1036" s="161"/>
      <c r="AT1036" s="156" t="s">
        <v>150</v>
      </c>
      <c r="AU1036" s="156" t="s">
        <v>89</v>
      </c>
      <c r="AV1036" s="13" t="s">
        <v>89</v>
      </c>
      <c r="AW1036" s="13" t="s">
        <v>38</v>
      </c>
      <c r="AX1036" s="13" t="s">
        <v>12</v>
      </c>
      <c r="AY1036" s="156" t="s">
        <v>140</v>
      </c>
    </row>
    <row r="1037" spans="2:65" s="12" customFormat="1" ht="10">
      <c r="B1037" s="149"/>
      <c r="D1037" s="145" t="s">
        <v>150</v>
      </c>
      <c r="E1037" s="150" t="s">
        <v>1</v>
      </c>
      <c r="F1037" s="151" t="s">
        <v>878</v>
      </c>
      <c r="H1037" s="150" t="s">
        <v>1</v>
      </c>
      <c r="I1037" s="152"/>
      <c r="L1037" s="149"/>
      <c r="M1037" s="153"/>
      <c r="T1037" s="154"/>
      <c r="AT1037" s="150" t="s">
        <v>150</v>
      </c>
      <c r="AU1037" s="150" t="s">
        <v>89</v>
      </c>
      <c r="AV1037" s="12" t="s">
        <v>87</v>
      </c>
      <c r="AW1037" s="12" t="s">
        <v>38</v>
      </c>
      <c r="AX1037" s="12" t="s">
        <v>12</v>
      </c>
      <c r="AY1037" s="150" t="s">
        <v>140</v>
      </c>
    </row>
    <row r="1038" spans="2:65" s="13" customFormat="1" ht="10">
      <c r="B1038" s="155"/>
      <c r="D1038" s="145" t="s">
        <v>150</v>
      </c>
      <c r="E1038" s="156" t="s">
        <v>1</v>
      </c>
      <c r="F1038" s="157" t="s">
        <v>87</v>
      </c>
      <c r="H1038" s="158">
        <v>1</v>
      </c>
      <c r="I1038" s="159"/>
      <c r="L1038" s="155"/>
      <c r="M1038" s="160"/>
      <c r="T1038" s="161"/>
      <c r="AT1038" s="156" t="s">
        <v>150</v>
      </c>
      <c r="AU1038" s="156" t="s">
        <v>89</v>
      </c>
      <c r="AV1038" s="13" t="s">
        <v>89</v>
      </c>
      <c r="AW1038" s="13" t="s">
        <v>38</v>
      </c>
      <c r="AX1038" s="13" t="s">
        <v>12</v>
      </c>
      <c r="AY1038" s="156" t="s">
        <v>140</v>
      </c>
    </row>
    <row r="1039" spans="2:65" s="12" customFormat="1" ht="10">
      <c r="B1039" s="149"/>
      <c r="D1039" s="145" t="s">
        <v>150</v>
      </c>
      <c r="E1039" s="150" t="s">
        <v>1</v>
      </c>
      <c r="F1039" s="151" t="s">
        <v>879</v>
      </c>
      <c r="H1039" s="150" t="s">
        <v>1</v>
      </c>
      <c r="I1039" s="152"/>
      <c r="L1039" s="149"/>
      <c r="M1039" s="153"/>
      <c r="T1039" s="154"/>
      <c r="AT1039" s="150" t="s">
        <v>150</v>
      </c>
      <c r="AU1039" s="150" t="s">
        <v>89</v>
      </c>
      <c r="AV1039" s="12" t="s">
        <v>87</v>
      </c>
      <c r="AW1039" s="12" t="s">
        <v>38</v>
      </c>
      <c r="AX1039" s="12" t="s">
        <v>12</v>
      </c>
      <c r="AY1039" s="150" t="s">
        <v>140</v>
      </c>
    </row>
    <row r="1040" spans="2:65" s="13" customFormat="1" ht="10">
      <c r="B1040" s="155"/>
      <c r="D1040" s="145" t="s">
        <v>150</v>
      </c>
      <c r="E1040" s="156" t="s">
        <v>1</v>
      </c>
      <c r="F1040" s="157" t="s">
        <v>89</v>
      </c>
      <c r="H1040" s="158">
        <v>2</v>
      </c>
      <c r="I1040" s="159"/>
      <c r="L1040" s="155"/>
      <c r="M1040" s="160"/>
      <c r="T1040" s="161"/>
      <c r="AT1040" s="156" t="s">
        <v>150</v>
      </c>
      <c r="AU1040" s="156" t="s">
        <v>89</v>
      </c>
      <c r="AV1040" s="13" t="s">
        <v>89</v>
      </c>
      <c r="AW1040" s="13" t="s">
        <v>38</v>
      </c>
      <c r="AX1040" s="13" t="s">
        <v>12</v>
      </c>
      <c r="AY1040" s="156" t="s">
        <v>140</v>
      </c>
    </row>
    <row r="1041" spans="2:51" s="12" customFormat="1" ht="10">
      <c r="B1041" s="149"/>
      <c r="D1041" s="145" t="s">
        <v>150</v>
      </c>
      <c r="E1041" s="150" t="s">
        <v>1</v>
      </c>
      <c r="F1041" s="151" t="s">
        <v>651</v>
      </c>
      <c r="H1041" s="150" t="s">
        <v>1</v>
      </c>
      <c r="I1041" s="152"/>
      <c r="L1041" s="149"/>
      <c r="M1041" s="153"/>
      <c r="T1041" s="154"/>
      <c r="AT1041" s="150" t="s">
        <v>150</v>
      </c>
      <c r="AU1041" s="150" t="s">
        <v>89</v>
      </c>
      <c r="AV1041" s="12" t="s">
        <v>87</v>
      </c>
      <c r="AW1041" s="12" t="s">
        <v>38</v>
      </c>
      <c r="AX1041" s="12" t="s">
        <v>12</v>
      </c>
      <c r="AY1041" s="150" t="s">
        <v>140</v>
      </c>
    </row>
    <row r="1042" spans="2:51" s="13" customFormat="1" ht="10">
      <c r="B1042" s="155"/>
      <c r="D1042" s="145" t="s">
        <v>150</v>
      </c>
      <c r="E1042" s="156" t="s">
        <v>1</v>
      </c>
      <c r="F1042" s="157" t="s">
        <v>87</v>
      </c>
      <c r="H1042" s="158">
        <v>1</v>
      </c>
      <c r="I1042" s="159"/>
      <c r="L1042" s="155"/>
      <c r="M1042" s="160"/>
      <c r="T1042" s="161"/>
      <c r="AT1042" s="156" t="s">
        <v>150</v>
      </c>
      <c r="AU1042" s="156" t="s">
        <v>89</v>
      </c>
      <c r="AV1042" s="13" t="s">
        <v>89</v>
      </c>
      <c r="AW1042" s="13" t="s">
        <v>38</v>
      </c>
      <c r="AX1042" s="13" t="s">
        <v>12</v>
      </c>
      <c r="AY1042" s="156" t="s">
        <v>140</v>
      </c>
    </row>
    <row r="1043" spans="2:51" s="12" customFormat="1" ht="10">
      <c r="B1043" s="149"/>
      <c r="D1043" s="145" t="s">
        <v>150</v>
      </c>
      <c r="E1043" s="150" t="s">
        <v>1</v>
      </c>
      <c r="F1043" s="151" t="s">
        <v>678</v>
      </c>
      <c r="H1043" s="150" t="s">
        <v>1</v>
      </c>
      <c r="I1043" s="152"/>
      <c r="L1043" s="149"/>
      <c r="M1043" s="153"/>
      <c r="T1043" s="154"/>
      <c r="AT1043" s="150" t="s">
        <v>150</v>
      </c>
      <c r="AU1043" s="150" t="s">
        <v>89</v>
      </c>
      <c r="AV1043" s="12" t="s">
        <v>87</v>
      </c>
      <c r="AW1043" s="12" t="s">
        <v>38</v>
      </c>
      <c r="AX1043" s="12" t="s">
        <v>12</v>
      </c>
      <c r="AY1043" s="150" t="s">
        <v>140</v>
      </c>
    </row>
    <row r="1044" spans="2:51" s="13" customFormat="1" ht="10">
      <c r="B1044" s="155"/>
      <c r="D1044" s="145" t="s">
        <v>150</v>
      </c>
      <c r="E1044" s="156" t="s">
        <v>1</v>
      </c>
      <c r="F1044" s="157" t="s">
        <v>87</v>
      </c>
      <c r="H1044" s="158">
        <v>1</v>
      </c>
      <c r="I1044" s="159"/>
      <c r="L1044" s="155"/>
      <c r="M1044" s="160"/>
      <c r="T1044" s="161"/>
      <c r="AT1044" s="156" t="s">
        <v>150</v>
      </c>
      <c r="AU1044" s="156" t="s">
        <v>89</v>
      </c>
      <c r="AV1044" s="13" t="s">
        <v>89</v>
      </c>
      <c r="AW1044" s="13" t="s">
        <v>38</v>
      </c>
      <c r="AX1044" s="13" t="s">
        <v>12</v>
      </c>
      <c r="AY1044" s="156" t="s">
        <v>140</v>
      </c>
    </row>
    <row r="1045" spans="2:51" s="12" customFormat="1" ht="10">
      <c r="B1045" s="149"/>
      <c r="D1045" s="145" t="s">
        <v>150</v>
      </c>
      <c r="E1045" s="150" t="s">
        <v>1</v>
      </c>
      <c r="F1045" s="151" t="s">
        <v>652</v>
      </c>
      <c r="H1045" s="150" t="s">
        <v>1</v>
      </c>
      <c r="I1045" s="152"/>
      <c r="L1045" s="149"/>
      <c r="M1045" s="153"/>
      <c r="T1045" s="154"/>
      <c r="AT1045" s="150" t="s">
        <v>150</v>
      </c>
      <c r="AU1045" s="150" t="s">
        <v>89</v>
      </c>
      <c r="AV1045" s="12" t="s">
        <v>87</v>
      </c>
      <c r="AW1045" s="12" t="s">
        <v>38</v>
      </c>
      <c r="AX1045" s="12" t="s">
        <v>12</v>
      </c>
      <c r="AY1045" s="150" t="s">
        <v>140</v>
      </c>
    </row>
    <row r="1046" spans="2:51" s="13" customFormat="1" ht="10">
      <c r="B1046" s="155"/>
      <c r="D1046" s="145" t="s">
        <v>150</v>
      </c>
      <c r="E1046" s="156" t="s">
        <v>1</v>
      </c>
      <c r="F1046" s="157" t="s">
        <v>87</v>
      </c>
      <c r="H1046" s="158">
        <v>1</v>
      </c>
      <c r="I1046" s="159"/>
      <c r="L1046" s="155"/>
      <c r="M1046" s="160"/>
      <c r="T1046" s="161"/>
      <c r="AT1046" s="156" t="s">
        <v>150</v>
      </c>
      <c r="AU1046" s="156" t="s">
        <v>89</v>
      </c>
      <c r="AV1046" s="13" t="s">
        <v>89</v>
      </c>
      <c r="AW1046" s="13" t="s">
        <v>38</v>
      </c>
      <c r="AX1046" s="13" t="s">
        <v>12</v>
      </c>
      <c r="AY1046" s="156" t="s">
        <v>140</v>
      </c>
    </row>
    <row r="1047" spans="2:51" s="12" customFormat="1" ht="10">
      <c r="B1047" s="149"/>
      <c r="D1047" s="145" t="s">
        <v>150</v>
      </c>
      <c r="E1047" s="150" t="s">
        <v>1</v>
      </c>
      <c r="F1047" s="151" t="s">
        <v>894</v>
      </c>
      <c r="H1047" s="150" t="s">
        <v>1</v>
      </c>
      <c r="I1047" s="152"/>
      <c r="L1047" s="149"/>
      <c r="M1047" s="153"/>
      <c r="T1047" s="154"/>
      <c r="AT1047" s="150" t="s">
        <v>150</v>
      </c>
      <c r="AU1047" s="150" t="s">
        <v>89</v>
      </c>
      <c r="AV1047" s="12" t="s">
        <v>87</v>
      </c>
      <c r="AW1047" s="12" t="s">
        <v>38</v>
      </c>
      <c r="AX1047" s="12" t="s">
        <v>12</v>
      </c>
      <c r="AY1047" s="150" t="s">
        <v>140</v>
      </c>
    </row>
    <row r="1048" spans="2:51" s="13" customFormat="1" ht="10">
      <c r="B1048" s="155"/>
      <c r="D1048" s="145" t="s">
        <v>150</v>
      </c>
      <c r="E1048" s="156" t="s">
        <v>1</v>
      </c>
      <c r="F1048" s="157" t="s">
        <v>87</v>
      </c>
      <c r="H1048" s="158">
        <v>1</v>
      </c>
      <c r="I1048" s="159"/>
      <c r="L1048" s="155"/>
      <c r="M1048" s="160"/>
      <c r="T1048" s="161"/>
      <c r="AT1048" s="156" t="s">
        <v>150</v>
      </c>
      <c r="AU1048" s="156" t="s">
        <v>89</v>
      </c>
      <c r="AV1048" s="13" t="s">
        <v>89</v>
      </c>
      <c r="AW1048" s="13" t="s">
        <v>38</v>
      </c>
      <c r="AX1048" s="13" t="s">
        <v>12</v>
      </c>
      <c r="AY1048" s="156" t="s">
        <v>140</v>
      </c>
    </row>
    <row r="1049" spans="2:51" s="12" customFormat="1" ht="10">
      <c r="B1049" s="149"/>
      <c r="D1049" s="145" t="s">
        <v>150</v>
      </c>
      <c r="E1049" s="150" t="s">
        <v>1</v>
      </c>
      <c r="F1049" s="151" t="s">
        <v>653</v>
      </c>
      <c r="H1049" s="150" t="s">
        <v>1</v>
      </c>
      <c r="I1049" s="152"/>
      <c r="L1049" s="149"/>
      <c r="M1049" s="153"/>
      <c r="T1049" s="154"/>
      <c r="AT1049" s="150" t="s">
        <v>150</v>
      </c>
      <c r="AU1049" s="150" t="s">
        <v>89</v>
      </c>
      <c r="AV1049" s="12" t="s">
        <v>87</v>
      </c>
      <c r="AW1049" s="12" t="s">
        <v>38</v>
      </c>
      <c r="AX1049" s="12" t="s">
        <v>12</v>
      </c>
      <c r="AY1049" s="150" t="s">
        <v>140</v>
      </c>
    </row>
    <row r="1050" spans="2:51" s="13" customFormat="1" ht="10">
      <c r="B1050" s="155"/>
      <c r="D1050" s="145" t="s">
        <v>150</v>
      </c>
      <c r="E1050" s="156" t="s">
        <v>1</v>
      </c>
      <c r="F1050" s="157" t="s">
        <v>87</v>
      </c>
      <c r="H1050" s="158">
        <v>1</v>
      </c>
      <c r="I1050" s="159"/>
      <c r="L1050" s="155"/>
      <c r="M1050" s="160"/>
      <c r="T1050" s="161"/>
      <c r="AT1050" s="156" t="s">
        <v>150</v>
      </c>
      <c r="AU1050" s="156" t="s">
        <v>89</v>
      </c>
      <c r="AV1050" s="13" t="s">
        <v>89</v>
      </c>
      <c r="AW1050" s="13" t="s">
        <v>38</v>
      </c>
      <c r="AX1050" s="13" t="s">
        <v>12</v>
      </c>
      <c r="AY1050" s="156" t="s">
        <v>140</v>
      </c>
    </row>
    <row r="1051" spans="2:51" s="12" customFormat="1" ht="10">
      <c r="B1051" s="149"/>
      <c r="D1051" s="145" t="s">
        <v>150</v>
      </c>
      <c r="E1051" s="150" t="s">
        <v>1</v>
      </c>
      <c r="F1051" s="151" t="s">
        <v>654</v>
      </c>
      <c r="H1051" s="150" t="s">
        <v>1</v>
      </c>
      <c r="I1051" s="152"/>
      <c r="L1051" s="149"/>
      <c r="M1051" s="153"/>
      <c r="T1051" s="154"/>
      <c r="AT1051" s="150" t="s">
        <v>150</v>
      </c>
      <c r="AU1051" s="150" t="s">
        <v>89</v>
      </c>
      <c r="AV1051" s="12" t="s">
        <v>87</v>
      </c>
      <c r="AW1051" s="12" t="s">
        <v>38</v>
      </c>
      <c r="AX1051" s="12" t="s">
        <v>12</v>
      </c>
      <c r="AY1051" s="150" t="s">
        <v>140</v>
      </c>
    </row>
    <row r="1052" spans="2:51" s="13" customFormat="1" ht="10">
      <c r="B1052" s="155"/>
      <c r="D1052" s="145" t="s">
        <v>150</v>
      </c>
      <c r="E1052" s="156" t="s">
        <v>1</v>
      </c>
      <c r="F1052" s="157" t="s">
        <v>89</v>
      </c>
      <c r="H1052" s="158">
        <v>2</v>
      </c>
      <c r="I1052" s="159"/>
      <c r="L1052" s="155"/>
      <c r="M1052" s="160"/>
      <c r="T1052" s="161"/>
      <c r="AT1052" s="156" t="s">
        <v>150</v>
      </c>
      <c r="AU1052" s="156" t="s">
        <v>89</v>
      </c>
      <c r="AV1052" s="13" t="s">
        <v>89</v>
      </c>
      <c r="AW1052" s="13" t="s">
        <v>38</v>
      </c>
      <c r="AX1052" s="13" t="s">
        <v>12</v>
      </c>
      <c r="AY1052" s="156" t="s">
        <v>140</v>
      </c>
    </row>
    <row r="1053" spans="2:51" s="12" customFormat="1" ht="10">
      <c r="B1053" s="149"/>
      <c r="D1053" s="145" t="s">
        <v>150</v>
      </c>
      <c r="E1053" s="150" t="s">
        <v>1</v>
      </c>
      <c r="F1053" s="151" t="s">
        <v>655</v>
      </c>
      <c r="H1053" s="150" t="s">
        <v>1</v>
      </c>
      <c r="I1053" s="152"/>
      <c r="L1053" s="149"/>
      <c r="M1053" s="153"/>
      <c r="T1053" s="154"/>
      <c r="AT1053" s="150" t="s">
        <v>150</v>
      </c>
      <c r="AU1053" s="150" t="s">
        <v>89</v>
      </c>
      <c r="AV1053" s="12" t="s">
        <v>87</v>
      </c>
      <c r="AW1053" s="12" t="s">
        <v>38</v>
      </c>
      <c r="AX1053" s="12" t="s">
        <v>12</v>
      </c>
      <c r="AY1053" s="150" t="s">
        <v>140</v>
      </c>
    </row>
    <row r="1054" spans="2:51" s="13" customFormat="1" ht="10">
      <c r="B1054" s="155"/>
      <c r="D1054" s="145" t="s">
        <v>150</v>
      </c>
      <c r="E1054" s="156" t="s">
        <v>1</v>
      </c>
      <c r="F1054" s="157" t="s">
        <v>87</v>
      </c>
      <c r="H1054" s="158">
        <v>1</v>
      </c>
      <c r="I1054" s="159"/>
      <c r="L1054" s="155"/>
      <c r="M1054" s="160"/>
      <c r="T1054" s="161"/>
      <c r="AT1054" s="156" t="s">
        <v>150</v>
      </c>
      <c r="AU1054" s="156" t="s">
        <v>89</v>
      </c>
      <c r="AV1054" s="13" t="s">
        <v>89</v>
      </c>
      <c r="AW1054" s="13" t="s">
        <v>38</v>
      </c>
      <c r="AX1054" s="13" t="s">
        <v>12</v>
      </c>
      <c r="AY1054" s="156" t="s">
        <v>140</v>
      </c>
    </row>
    <row r="1055" spans="2:51" s="12" customFormat="1" ht="10">
      <c r="B1055" s="149"/>
      <c r="D1055" s="145" t="s">
        <v>150</v>
      </c>
      <c r="E1055" s="150" t="s">
        <v>1</v>
      </c>
      <c r="F1055" s="151" t="s">
        <v>656</v>
      </c>
      <c r="H1055" s="150" t="s">
        <v>1</v>
      </c>
      <c r="I1055" s="152"/>
      <c r="L1055" s="149"/>
      <c r="M1055" s="153"/>
      <c r="T1055" s="154"/>
      <c r="AT1055" s="150" t="s">
        <v>150</v>
      </c>
      <c r="AU1055" s="150" t="s">
        <v>89</v>
      </c>
      <c r="AV1055" s="12" t="s">
        <v>87</v>
      </c>
      <c r="AW1055" s="12" t="s">
        <v>38</v>
      </c>
      <c r="AX1055" s="12" t="s">
        <v>12</v>
      </c>
      <c r="AY1055" s="150" t="s">
        <v>140</v>
      </c>
    </row>
    <row r="1056" spans="2:51" s="13" customFormat="1" ht="10">
      <c r="B1056" s="155"/>
      <c r="D1056" s="145" t="s">
        <v>150</v>
      </c>
      <c r="E1056" s="156" t="s">
        <v>1</v>
      </c>
      <c r="F1056" s="157" t="s">
        <v>87</v>
      </c>
      <c r="H1056" s="158">
        <v>1</v>
      </c>
      <c r="I1056" s="159"/>
      <c r="L1056" s="155"/>
      <c r="M1056" s="160"/>
      <c r="T1056" s="161"/>
      <c r="AT1056" s="156" t="s">
        <v>150</v>
      </c>
      <c r="AU1056" s="156" t="s">
        <v>89</v>
      </c>
      <c r="AV1056" s="13" t="s">
        <v>89</v>
      </c>
      <c r="AW1056" s="13" t="s">
        <v>38</v>
      </c>
      <c r="AX1056" s="13" t="s">
        <v>12</v>
      </c>
      <c r="AY1056" s="156" t="s">
        <v>140</v>
      </c>
    </row>
    <row r="1057" spans="2:65" s="12" customFormat="1" ht="10">
      <c r="B1057" s="149"/>
      <c r="D1057" s="145" t="s">
        <v>150</v>
      </c>
      <c r="E1057" s="150" t="s">
        <v>1</v>
      </c>
      <c r="F1057" s="151" t="s">
        <v>643</v>
      </c>
      <c r="H1057" s="150" t="s">
        <v>1</v>
      </c>
      <c r="I1057" s="152"/>
      <c r="L1057" s="149"/>
      <c r="M1057" s="153"/>
      <c r="T1057" s="154"/>
      <c r="AT1057" s="150" t="s">
        <v>150</v>
      </c>
      <c r="AU1057" s="150" t="s">
        <v>89</v>
      </c>
      <c r="AV1057" s="12" t="s">
        <v>87</v>
      </c>
      <c r="AW1057" s="12" t="s">
        <v>38</v>
      </c>
      <c r="AX1057" s="12" t="s">
        <v>12</v>
      </c>
      <c r="AY1057" s="150" t="s">
        <v>140</v>
      </c>
    </row>
    <row r="1058" spans="2:65" s="13" customFormat="1" ht="10">
      <c r="B1058" s="155"/>
      <c r="D1058" s="145" t="s">
        <v>150</v>
      </c>
      <c r="E1058" s="156" t="s">
        <v>1</v>
      </c>
      <c r="F1058" s="157" t="s">
        <v>87</v>
      </c>
      <c r="H1058" s="158">
        <v>1</v>
      </c>
      <c r="I1058" s="159"/>
      <c r="L1058" s="155"/>
      <c r="M1058" s="160"/>
      <c r="T1058" s="161"/>
      <c r="AT1058" s="156" t="s">
        <v>150</v>
      </c>
      <c r="AU1058" s="156" t="s">
        <v>89</v>
      </c>
      <c r="AV1058" s="13" t="s">
        <v>89</v>
      </c>
      <c r="AW1058" s="13" t="s">
        <v>38</v>
      </c>
      <c r="AX1058" s="13" t="s">
        <v>12</v>
      </c>
      <c r="AY1058" s="156" t="s">
        <v>140</v>
      </c>
    </row>
    <row r="1059" spans="2:65" s="14" customFormat="1" ht="10">
      <c r="B1059" s="162"/>
      <c r="D1059" s="145" t="s">
        <v>150</v>
      </c>
      <c r="E1059" s="163" t="s">
        <v>1</v>
      </c>
      <c r="F1059" s="164" t="s">
        <v>157</v>
      </c>
      <c r="H1059" s="165">
        <v>19</v>
      </c>
      <c r="I1059" s="166"/>
      <c r="L1059" s="162"/>
      <c r="M1059" s="167"/>
      <c r="T1059" s="168"/>
      <c r="AT1059" s="163" t="s">
        <v>150</v>
      </c>
      <c r="AU1059" s="163" t="s">
        <v>89</v>
      </c>
      <c r="AV1059" s="14" t="s">
        <v>148</v>
      </c>
      <c r="AW1059" s="14" t="s">
        <v>38</v>
      </c>
      <c r="AX1059" s="14" t="s">
        <v>87</v>
      </c>
      <c r="AY1059" s="163" t="s">
        <v>140</v>
      </c>
    </row>
    <row r="1060" spans="2:65" s="1" customFormat="1" ht="16.5" customHeight="1">
      <c r="B1060" s="32"/>
      <c r="C1060" s="179" t="s">
        <v>734</v>
      </c>
      <c r="D1060" s="179" t="s">
        <v>645</v>
      </c>
      <c r="E1060" s="180" t="s">
        <v>1026</v>
      </c>
      <c r="F1060" s="181" t="s">
        <v>1027</v>
      </c>
      <c r="G1060" s="182" t="s">
        <v>231</v>
      </c>
      <c r="H1060" s="183">
        <v>1</v>
      </c>
      <c r="I1060" s="184"/>
      <c r="J1060" s="185">
        <f>ROUND(I1060*H1060,2)</f>
        <v>0</v>
      </c>
      <c r="K1060" s="181" t="s">
        <v>1</v>
      </c>
      <c r="L1060" s="186"/>
      <c r="M1060" s="187" t="s">
        <v>1</v>
      </c>
      <c r="N1060" s="188" t="s">
        <v>45</v>
      </c>
      <c r="P1060" s="141">
        <f>O1060*H1060</f>
        <v>0</v>
      </c>
      <c r="Q1060" s="141">
        <v>0</v>
      </c>
      <c r="R1060" s="141">
        <f>Q1060*H1060</f>
        <v>0</v>
      </c>
      <c r="S1060" s="141">
        <v>0</v>
      </c>
      <c r="T1060" s="142">
        <f>S1060*H1060</f>
        <v>0</v>
      </c>
      <c r="AR1060" s="143" t="s">
        <v>256</v>
      </c>
      <c r="AT1060" s="143" t="s">
        <v>645</v>
      </c>
      <c r="AU1060" s="143" t="s">
        <v>89</v>
      </c>
      <c r="AY1060" s="17" t="s">
        <v>140</v>
      </c>
      <c r="BE1060" s="144">
        <f>IF(N1060="základní",J1060,0)</f>
        <v>0</v>
      </c>
      <c r="BF1060" s="144">
        <f>IF(N1060="snížená",J1060,0)</f>
        <v>0</v>
      </c>
      <c r="BG1060" s="144">
        <f>IF(N1060="zákl. přenesená",J1060,0)</f>
        <v>0</v>
      </c>
      <c r="BH1060" s="144">
        <f>IF(N1060="sníž. přenesená",J1060,0)</f>
        <v>0</v>
      </c>
      <c r="BI1060" s="144">
        <f>IF(N1060="nulová",J1060,0)</f>
        <v>0</v>
      </c>
      <c r="BJ1060" s="17" t="s">
        <v>87</v>
      </c>
      <c r="BK1060" s="144">
        <f>ROUND(I1060*H1060,2)</f>
        <v>0</v>
      </c>
      <c r="BL1060" s="17" t="s">
        <v>194</v>
      </c>
      <c r="BM1060" s="143" t="s">
        <v>1028</v>
      </c>
    </row>
    <row r="1061" spans="2:65" s="1" customFormat="1" ht="10">
      <c r="B1061" s="32"/>
      <c r="D1061" s="145" t="s">
        <v>149</v>
      </c>
      <c r="F1061" s="146" t="s">
        <v>1027</v>
      </c>
      <c r="I1061" s="147"/>
      <c r="L1061" s="32"/>
      <c r="M1061" s="148"/>
      <c r="T1061" s="56"/>
      <c r="AT1061" s="17" t="s">
        <v>149</v>
      </c>
      <c r="AU1061" s="17" t="s">
        <v>89</v>
      </c>
    </row>
    <row r="1062" spans="2:65" s="12" customFormat="1" ht="10">
      <c r="B1062" s="149"/>
      <c r="D1062" s="145" t="s">
        <v>150</v>
      </c>
      <c r="E1062" s="150" t="s">
        <v>1</v>
      </c>
      <c r="F1062" s="151" t="s">
        <v>679</v>
      </c>
      <c r="H1062" s="150" t="s">
        <v>1</v>
      </c>
      <c r="I1062" s="152"/>
      <c r="L1062" s="149"/>
      <c r="M1062" s="153"/>
      <c r="T1062" s="154"/>
      <c r="AT1062" s="150" t="s">
        <v>150</v>
      </c>
      <c r="AU1062" s="150" t="s">
        <v>89</v>
      </c>
      <c r="AV1062" s="12" t="s">
        <v>87</v>
      </c>
      <c r="AW1062" s="12" t="s">
        <v>38</v>
      </c>
      <c r="AX1062" s="12" t="s">
        <v>12</v>
      </c>
      <c r="AY1062" s="150" t="s">
        <v>140</v>
      </c>
    </row>
    <row r="1063" spans="2:65" s="13" customFormat="1" ht="10">
      <c r="B1063" s="155"/>
      <c r="D1063" s="145" t="s">
        <v>150</v>
      </c>
      <c r="E1063" s="156" t="s">
        <v>1</v>
      </c>
      <c r="F1063" s="157" t="s">
        <v>87</v>
      </c>
      <c r="H1063" s="158">
        <v>1</v>
      </c>
      <c r="I1063" s="159"/>
      <c r="L1063" s="155"/>
      <c r="M1063" s="160"/>
      <c r="T1063" s="161"/>
      <c r="AT1063" s="156" t="s">
        <v>150</v>
      </c>
      <c r="AU1063" s="156" t="s">
        <v>89</v>
      </c>
      <c r="AV1063" s="13" t="s">
        <v>89</v>
      </c>
      <c r="AW1063" s="13" t="s">
        <v>38</v>
      </c>
      <c r="AX1063" s="13" t="s">
        <v>12</v>
      </c>
      <c r="AY1063" s="156" t="s">
        <v>140</v>
      </c>
    </row>
    <row r="1064" spans="2:65" s="14" customFormat="1" ht="10">
      <c r="B1064" s="162"/>
      <c r="D1064" s="145" t="s">
        <v>150</v>
      </c>
      <c r="E1064" s="163" t="s">
        <v>1</v>
      </c>
      <c r="F1064" s="164" t="s">
        <v>157</v>
      </c>
      <c r="H1064" s="165">
        <v>1</v>
      </c>
      <c r="I1064" s="166"/>
      <c r="L1064" s="162"/>
      <c r="M1064" s="167"/>
      <c r="T1064" s="168"/>
      <c r="AT1064" s="163" t="s">
        <v>150</v>
      </c>
      <c r="AU1064" s="163" t="s">
        <v>89</v>
      </c>
      <c r="AV1064" s="14" t="s">
        <v>148</v>
      </c>
      <c r="AW1064" s="14" t="s">
        <v>38</v>
      </c>
      <c r="AX1064" s="14" t="s">
        <v>87</v>
      </c>
      <c r="AY1064" s="163" t="s">
        <v>140</v>
      </c>
    </row>
    <row r="1065" spans="2:65" s="1" customFormat="1" ht="21.75" customHeight="1">
      <c r="B1065" s="32"/>
      <c r="C1065" s="132" t="s">
        <v>1029</v>
      </c>
      <c r="D1065" s="132" t="s">
        <v>143</v>
      </c>
      <c r="E1065" s="133" t="s">
        <v>1030</v>
      </c>
      <c r="F1065" s="134" t="s">
        <v>1031</v>
      </c>
      <c r="G1065" s="135" t="s">
        <v>231</v>
      </c>
      <c r="H1065" s="136">
        <v>1</v>
      </c>
      <c r="I1065" s="137"/>
      <c r="J1065" s="138">
        <f>ROUND(I1065*H1065,2)</f>
        <v>0</v>
      </c>
      <c r="K1065" s="134" t="s">
        <v>1</v>
      </c>
      <c r="L1065" s="32"/>
      <c r="M1065" s="139" t="s">
        <v>1</v>
      </c>
      <c r="N1065" s="140" t="s">
        <v>45</v>
      </c>
      <c r="P1065" s="141">
        <f>O1065*H1065</f>
        <v>0</v>
      </c>
      <c r="Q1065" s="141">
        <v>0</v>
      </c>
      <c r="R1065" s="141">
        <f>Q1065*H1065</f>
        <v>0</v>
      </c>
      <c r="S1065" s="141">
        <v>0</v>
      </c>
      <c r="T1065" s="142">
        <f>S1065*H1065</f>
        <v>0</v>
      </c>
      <c r="AR1065" s="143" t="s">
        <v>194</v>
      </c>
      <c r="AT1065" s="143" t="s">
        <v>143</v>
      </c>
      <c r="AU1065" s="143" t="s">
        <v>89</v>
      </c>
      <c r="AY1065" s="17" t="s">
        <v>140</v>
      </c>
      <c r="BE1065" s="144">
        <f>IF(N1065="základní",J1065,0)</f>
        <v>0</v>
      </c>
      <c r="BF1065" s="144">
        <f>IF(N1065="snížená",J1065,0)</f>
        <v>0</v>
      </c>
      <c r="BG1065" s="144">
        <f>IF(N1065="zákl. přenesená",J1065,0)</f>
        <v>0</v>
      </c>
      <c r="BH1065" s="144">
        <f>IF(N1065="sníž. přenesená",J1065,0)</f>
        <v>0</v>
      </c>
      <c r="BI1065" s="144">
        <f>IF(N1065="nulová",J1065,0)</f>
        <v>0</v>
      </c>
      <c r="BJ1065" s="17" t="s">
        <v>87</v>
      </c>
      <c r="BK1065" s="144">
        <f>ROUND(I1065*H1065,2)</f>
        <v>0</v>
      </c>
      <c r="BL1065" s="17" t="s">
        <v>194</v>
      </c>
      <c r="BM1065" s="143" t="s">
        <v>1032</v>
      </c>
    </row>
    <row r="1066" spans="2:65" s="1" customFormat="1" ht="10">
      <c r="B1066" s="32"/>
      <c r="D1066" s="145" t="s">
        <v>149</v>
      </c>
      <c r="F1066" s="146" t="s">
        <v>1031</v>
      </c>
      <c r="I1066" s="147"/>
      <c r="L1066" s="32"/>
      <c r="M1066" s="148"/>
      <c r="T1066" s="56"/>
      <c r="AT1066" s="17" t="s">
        <v>149</v>
      </c>
      <c r="AU1066" s="17" t="s">
        <v>89</v>
      </c>
    </row>
    <row r="1067" spans="2:65" s="12" customFormat="1" ht="10">
      <c r="B1067" s="149"/>
      <c r="D1067" s="145" t="s">
        <v>150</v>
      </c>
      <c r="E1067" s="150" t="s">
        <v>1</v>
      </c>
      <c r="F1067" s="151" t="s">
        <v>1033</v>
      </c>
      <c r="H1067" s="150" t="s">
        <v>1</v>
      </c>
      <c r="I1067" s="152"/>
      <c r="L1067" s="149"/>
      <c r="M1067" s="153"/>
      <c r="T1067" s="154"/>
      <c r="AT1067" s="150" t="s">
        <v>150</v>
      </c>
      <c r="AU1067" s="150" t="s">
        <v>89</v>
      </c>
      <c r="AV1067" s="12" t="s">
        <v>87</v>
      </c>
      <c r="AW1067" s="12" t="s">
        <v>38</v>
      </c>
      <c r="AX1067" s="12" t="s">
        <v>12</v>
      </c>
      <c r="AY1067" s="150" t="s">
        <v>140</v>
      </c>
    </row>
    <row r="1068" spans="2:65" s="13" customFormat="1" ht="10">
      <c r="B1068" s="155"/>
      <c r="D1068" s="145" t="s">
        <v>150</v>
      </c>
      <c r="E1068" s="156" t="s">
        <v>1</v>
      </c>
      <c r="F1068" s="157" t="s">
        <v>87</v>
      </c>
      <c r="H1068" s="158">
        <v>1</v>
      </c>
      <c r="I1068" s="159"/>
      <c r="L1068" s="155"/>
      <c r="M1068" s="160"/>
      <c r="T1068" s="161"/>
      <c r="AT1068" s="156" t="s">
        <v>150</v>
      </c>
      <c r="AU1068" s="156" t="s">
        <v>89</v>
      </c>
      <c r="AV1068" s="13" t="s">
        <v>89</v>
      </c>
      <c r="AW1068" s="13" t="s">
        <v>38</v>
      </c>
      <c r="AX1068" s="13" t="s">
        <v>12</v>
      </c>
      <c r="AY1068" s="156" t="s">
        <v>140</v>
      </c>
    </row>
    <row r="1069" spans="2:65" s="14" customFormat="1" ht="10">
      <c r="B1069" s="162"/>
      <c r="D1069" s="145" t="s">
        <v>150</v>
      </c>
      <c r="E1069" s="163" t="s">
        <v>1</v>
      </c>
      <c r="F1069" s="164" t="s">
        <v>157</v>
      </c>
      <c r="H1069" s="165">
        <v>1</v>
      </c>
      <c r="I1069" s="166"/>
      <c r="L1069" s="162"/>
      <c r="M1069" s="167"/>
      <c r="T1069" s="168"/>
      <c r="AT1069" s="163" t="s">
        <v>150</v>
      </c>
      <c r="AU1069" s="163" t="s">
        <v>89</v>
      </c>
      <c r="AV1069" s="14" t="s">
        <v>148</v>
      </c>
      <c r="AW1069" s="14" t="s">
        <v>38</v>
      </c>
      <c r="AX1069" s="14" t="s">
        <v>87</v>
      </c>
      <c r="AY1069" s="163" t="s">
        <v>140</v>
      </c>
    </row>
    <row r="1070" spans="2:65" s="1" customFormat="1" ht="24.15" customHeight="1">
      <c r="B1070" s="32"/>
      <c r="C1070" s="132" t="s">
        <v>737</v>
      </c>
      <c r="D1070" s="132" t="s">
        <v>143</v>
      </c>
      <c r="E1070" s="133" t="s">
        <v>1034</v>
      </c>
      <c r="F1070" s="134" t="s">
        <v>1035</v>
      </c>
      <c r="G1070" s="135" t="s">
        <v>231</v>
      </c>
      <c r="H1070" s="136">
        <v>9</v>
      </c>
      <c r="I1070" s="137"/>
      <c r="J1070" s="138">
        <f>ROUND(I1070*H1070,2)</f>
        <v>0</v>
      </c>
      <c r="K1070" s="134" t="s">
        <v>147</v>
      </c>
      <c r="L1070" s="32"/>
      <c r="M1070" s="139" t="s">
        <v>1</v>
      </c>
      <c r="N1070" s="140" t="s">
        <v>45</v>
      </c>
      <c r="P1070" s="141">
        <f>O1070*H1070</f>
        <v>0</v>
      </c>
      <c r="Q1070" s="141">
        <v>0</v>
      </c>
      <c r="R1070" s="141">
        <f>Q1070*H1070</f>
        <v>0</v>
      </c>
      <c r="S1070" s="141">
        <v>0</v>
      </c>
      <c r="T1070" s="142">
        <f>S1070*H1070</f>
        <v>0</v>
      </c>
      <c r="AR1070" s="143" t="s">
        <v>194</v>
      </c>
      <c r="AT1070" s="143" t="s">
        <v>143</v>
      </c>
      <c r="AU1070" s="143" t="s">
        <v>89</v>
      </c>
      <c r="AY1070" s="17" t="s">
        <v>140</v>
      </c>
      <c r="BE1070" s="144">
        <f>IF(N1070="základní",J1070,0)</f>
        <v>0</v>
      </c>
      <c r="BF1070" s="144">
        <f>IF(N1070="snížená",J1070,0)</f>
        <v>0</v>
      </c>
      <c r="BG1070" s="144">
        <f>IF(N1070="zákl. přenesená",J1070,0)</f>
        <v>0</v>
      </c>
      <c r="BH1070" s="144">
        <f>IF(N1070="sníž. přenesená",J1070,0)</f>
        <v>0</v>
      </c>
      <c r="BI1070" s="144">
        <f>IF(N1070="nulová",J1070,0)</f>
        <v>0</v>
      </c>
      <c r="BJ1070" s="17" t="s">
        <v>87</v>
      </c>
      <c r="BK1070" s="144">
        <f>ROUND(I1070*H1070,2)</f>
        <v>0</v>
      </c>
      <c r="BL1070" s="17" t="s">
        <v>194</v>
      </c>
      <c r="BM1070" s="143" t="s">
        <v>1036</v>
      </c>
    </row>
    <row r="1071" spans="2:65" s="1" customFormat="1" ht="18">
      <c r="B1071" s="32"/>
      <c r="D1071" s="145" t="s">
        <v>149</v>
      </c>
      <c r="F1071" s="146" t="s">
        <v>1035</v>
      </c>
      <c r="I1071" s="147"/>
      <c r="L1071" s="32"/>
      <c r="M1071" s="148"/>
      <c r="T1071" s="56"/>
      <c r="AT1071" s="17" t="s">
        <v>149</v>
      </c>
      <c r="AU1071" s="17" t="s">
        <v>89</v>
      </c>
    </row>
    <row r="1072" spans="2:65" s="12" customFormat="1" ht="10">
      <c r="B1072" s="149"/>
      <c r="D1072" s="145" t="s">
        <v>150</v>
      </c>
      <c r="E1072" s="150" t="s">
        <v>1</v>
      </c>
      <c r="F1072" s="151" t="s">
        <v>876</v>
      </c>
      <c r="H1072" s="150" t="s">
        <v>1</v>
      </c>
      <c r="I1072" s="152"/>
      <c r="L1072" s="149"/>
      <c r="M1072" s="153"/>
      <c r="T1072" s="154"/>
      <c r="AT1072" s="150" t="s">
        <v>150</v>
      </c>
      <c r="AU1072" s="150" t="s">
        <v>89</v>
      </c>
      <c r="AV1072" s="12" t="s">
        <v>87</v>
      </c>
      <c r="AW1072" s="12" t="s">
        <v>38</v>
      </c>
      <c r="AX1072" s="12" t="s">
        <v>12</v>
      </c>
      <c r="AY1072" s="150" t="s">
        <v>140</v>
      </c>
    </row>
    <row r="1073" spans="2:65" s="13" customFormat="1" ht="10">
      <c r="B1073" s="155"/>
      <c r="D1073" s="145" t="s">
        <v>150</v>
      </c>
      <c r="E1073" s="156" t="s">
        <v>1</v>
      </c>
      <c r="F1073" s="157" t="s">
        <v>164</v>
      </c>
      <c r="H1073" s="158">
        <v>3</v>
      </c>
      <c r="I1073" s="159"/>
      <c r="L1073" s="155"/>
      <c r="M1073" s="160"/>
      <c r="T1073" s="161"/>
      <c r="AT1073" s="156" t="s">
        <v>150</v>
      </c>
      <c r="AU1073" s="156" t="s">
        <v>89</v>
      </c>
      <c r="AV1073" s="13" t="s">
        <v>89</v>
      </c>
      <c r="AW1073" s="13" t="s">
        <v>38</v>
      </c>
      <c r="AX1073" s="13" t="s">
        <v>12</v>
      </c>
      <c r="AY1073" s="156" t="s">
        <v>140</v>
      </c>
    </row>
    <row r="1074" spans="2:65" s="12" customFormat="1" ht="10">
      <c r="B1074" s="149"/>
      <c r="D1074" s="145" t="s">
        <v>150</v>
      </c>
      <c r="E1074" s="150" t="s">
        <v>1</v>
      </c>
      <c r="F1074" s="151" t="s">
        <v>644</v>
      </c>
      <c r="H1074" s="150" t="s">
        <v>1</v>
      </c>
      <c r="I1074" s="152"/>
      <c r="L1074" s="149"/>
      <c r="M1074" s="153"/>
      <c r="T1074" s="154"/>
      <c r="AT1074" s="150" t="s">
        <v>150</v>
      </c>
      <c r="AU1074" s="150" t="s">
        <v>89</v>
      </c>
      <c r="AV1074" s="12" t="s">
        <v>87</v>
      </c>
      <c r="AW1074" s="12" t="s">
        <v>38</v>
      </c>
      <c r="AX1074" s="12" t="s">
        <v>12</v>
      </c>
      <c r="AY1074" s="150" t="s">
        <v>140</v>
      </c>
    </row>
    <row r="1075" spans="2:65" s="13" customFormat="1" ht="10">
      <c r="B1075" s="155"/>
      <c r="D1075" s="145" t="s">
        <v>150</v>
      </c>
      <c r="E1075" s="156" t="s">
        <v>1</v>
      </c>
      <c r="F1075" s="157" t="s">
        <v>89</v>
      </c>
      <c r="H1075" s="158">
        <v>2</v>
      </c>
      <c r="I1075" s="159"/>
      <c r="L1075" s="155"/>
      <c r="M1075" s="160"/>
      <c r="T1075" s="161"/>
      <c r="AT1075" s="156" t="s">
        <v>150</v>
      </c>
      <c r="AU1075" s="156" t="s">
        <v>89</v>
      </c>
      <c r="AV1075" s="13" t="s">
        <v>89</v>
      </c>
      <c r="AW1075" s="13" t="s">
        <v>38</v>
      </c>
      <c r="AX1075" s="13" t="s">
        <v>12</v>
      </c>
      <c r="AY1075" s="156" t="s">
        <v>140</v>
      </c>
    </row>
    <row r="1076" spans="2:65" s="12" customFormat="1" ht="10">
      <c r="B1076" s="149"/>
      <c r="D1076" s="145" t="s">
        <v>150</v>
      </c>
      <c r="E1076" s="150" t="s">
        <v>1</v>
      </c>
      <c r="F1076" s="151" t="s">
        <v>877</v>
      </c>
      <c r="H1076" s="150" t="s">
        <v>1</v>
      </c>
      <c r="I1076" s="152"/>
      <c r="L1076" s="149"/>
      <c r="M1076" s="153"/>
      <c r="T1076" s="154"/>
      <c r="AT1076" s="150" t="s">
        <v>150</v>
      </c>
      <c r="AU1076" s="150" t="s">
        <v>89</v>
      </c>
      <c r="AV1076" s="12" t="s">
        <v>87</v>
      </c>
      <c r="AW1076" s="12" t="s">
        <v>38</v>
      </c>
      <c r="AX1076" s="12" t="s">
        <v>12</v>
      </c>
      <c r="AY1076" s="150" t="s">
        <v>140</v>
      </c>
    </row>
    <row r="1077" spans="2:65" s="13" customFormat="1" ht="10">
      <c r="B1077" s="155"/>
      <c r="D1077" s="145" t="s">
        <v>150</v>
      </c>
      <c r="E1077" s="156" t="s">
        <v>1</v>
      </c>
      <c r="F1077" s="157" t="s">
        <v>87</v>
      </c>
      <c r="H1077" s="158">
        <v>1</v>
      </c>
      <c r="I1077" s="159"/>
      <c r="L1077" s="155"/>
      <c r="M1077" s="160"/>
      <c r="T1077" s="161"/>
      <c r="AT1077" s="156" t="s">
        <v>150</v>
      </c>
      <c r="AU1077" s="156" t="s">
        <v>89</v>
      </c>
      <c r="AV1077" s="13" t="s">
        <v>89</v>
      </c>
      <c r="AW1077" s="13" t="s">
        <v>38</v>
      </c>
      <c r="AX1077" s="13" t="s">
        <v>12</v>
      </c>
      <c r="AY1077" s="156" t="s">
        <v>140</v>
      </c>
    </row>
    <row r="1078" spans="2:65" s="12" customFormat="1" ht="10">
      <c r="B1078" s="149"/>
      <c r="D1078" s="145" t="s">
        <v>150</v>
      </c>
      <c r="E1078" s="150" t="s">
        <v>1</v>
      </c>
      <c r="F1078" s="151" t="s">
        <v>878</v>
      </c>
      <c r="H1078" s="150" t="s">
        <v>1</v>
      </c>
      <c r="I1078" s="152"/>
      <c r="L1078" s="149"/>
      <c r="M1078" s="153"/>
      <c r="T1078" s="154"/>
      <c r="AT1078" s="150" t="s">
        <v>150</v>
      </c>
      <c r="AU1078" s="150" t="s">
        <v>89</v>
      </c>
      <c r="AV1078" s="12" t="s">
        <v>87</v>
      </c>
      <c r="AW1078" s="12" t="s">
        <v>38</v>
      </c>
      <c r="AX1078" s="12" t="s">
        <v>12</v>
      </c>
      <c r="AY1078" s="150" t="s">
        <v>140</v>
      </c>
    </row>
    <row r="1079" spans="2:65" s="13" customFormat="1" ht="10">
      <c r="B1079" s="155"/>
      <c r="D1079" s="145" t="s">
        <v>150</v>
      </c>
      <c r="E1079" s="156" t="s">
        <v>1</v>
      </c>
      <c r="F1079" s="157" t="s">
        <v>87</v>
      </c>
      <c r="H1079" s="158">
        <v>1</v>
      </c>
      <c r="I1079" s="159"/>
      <c r="L1079" s="155"/>
      <c r="M1079" s="160"/>
      <c r="T1079" s="161"/>
      <c r="AT1079" s="156" t="s">
        <v>150</v>
      </c>
      <c r="AU1079" s="156" t="s">
        <v>89</v>
      </c>
      <c r="AV1079" s="13" t="s">
        <v>89</v>
      </c>
      <c r="AW1079" s="13" t="s">
        <v>38</v>
      </c>
      <c r="AX1079" s="13" t="s">
        <v>12</v>
      </c>
      <c r="AY1079" s="156" t="s">
        <v>140</v>
      </c>
    </row>
    <row r="1080" spans="2:65" s="12" customFormat="1" ht="10">
      <c r="B1080" s="149"/>
      <c r="D1080" s="145" t="s">
        <v>150</v>
      </c>
      <c r="E1080" s="150" t="s">
        <v>1</v>
      </c>
      <c r="F1080" s="151" t="s">
        <v>651</v>
      </c>
      <c r="H1080" s="150" t="s">
        <v>1</v>
      </c>
      <c r="I1080" s="152"/>
      <c r="L1080" s="149"/>
      <c r="M1080" s="153"/>
      <c r="T1080" s="154"/>
      <c r="AT1080" s="150" t="s">
        <v>150</v>
      </c>
      <c r="AU1080" s="150" t="s">
        <v>89</v>
      </c>
      <c r="AV1080" s="12" t="s">
        <v>87</v>
      </c>
      <c r="AW1080" s="12" t="s">
        <v>38</v>
      </c>
      <c r="AX1080" s="12" t="s">
        <v>12</v>
      </c>
      <c r="AY1080" s="150" t="s">
        <v>140</v>
      </c>
    </row>
    <row r="1081" spans="2:65" s="13" customFormat="1" ht="10">
      <c r="B1081" s="155"/>
      <c r="D1081" s="145" t="s">
        <v>150</v>
      </c>
      <c r="E1081" s="156" t="s">
        <v>1</v>
      </c>
      <c r="F1081" s="157" t="s">
        <v>87</v>
      </c>
      <c r="H1081" s="158">
        <v>1</v>
      </c>
      <c r="I1081" s="159"/>
      <c r="L1081" s="155"/>
      <c r="M1081" s="160"/>
      <c r="T1081" s="161"/>
      <c r="AT1081" s="156" t="s">
        <v>150</v>
      </c>
      <c r="AU1081" s="156" t="s">
        <v>89</v>
      </c>
      <c r="AV1081" s="13" t="s">
        <v>89</v>
      </c>
      <c r="AW1081" s="13" t="s">
        <v>38</v>
      </c>
      <c r="AX1081" s="13" t="s">
        <v>12</v>
      </c>
      <c r="AY1081" s="156" t="s">
        <v>140</v>
      </c>
    </row>
    <row r="1082" spans="2:65" s="12" customFormat="1" ht="10">
      <c r="B1082" s="149"/>
      <c r="D1082" s="145" t="s">
        <v>150</v>
      </c>
      <c r="E1082" s="150" t="s">
        <v>1</v>
      </c>
      <c r="F1082" s="151" t="s">
        <v>894</v>
      </c>
      <c r="H1082" s="150" t="s">
        <v>1</v>
      </c>
      <c r="I1082" s="152"/>
      <c r="L1082" s="149"/>
      <c r="M1082" s="153"/>
      <c r="T1082" s="154"/>
      <c r="AT1082" s="150" t="s">
        <v>150</v>
      </c>
      <c r="AU1082" s="150" t="s">
        <v>89</v>
      </c>
      <c r="AV1082" s="12" t="s">
        <v>87</v>
      </c>
      <c r="AW1082" s="12" t="s">
        <v>38</v>
      </c>
      <c r="AX1082" s="12" t="s">
        <v>12</v>
      </c>
      <c r="AY1082" s="150" t="s">
        <v>140</v>
      </c>
    </row>
    <row r="1083" spans="2:65" s="13" customFormat="1" ht="10">
      <c r="B1083" s="155"/>
      <c r="D1083" s="145" t="s">
        <v>150</v>
      </c>
      <c r="E1083" s="156" t="s">
        <v>1</v>
      </c>
      <c r="F1083" s="157" t="s">
        <v>87</v>
      </c>
      <c r="H1083" s="158">
        <v>1</v>
      </c>
      <c r="I1083" s="159"/>
      <c r="L1083" s="155"/>
      <c r="M1083" s="160"/>
      <c r="T1083" s="161"/>
      <c r="AT1083" s="156" t="s">
        <v>150</v>
      </c>
      <c r="AU1083" s="156" t="s">
        <v>89</v>
      </c>
      <c r="AV1083" s="13" t="s">
        <v>89</v>
      </c>
      <c r="AW1083" s="13" t="s">
        <v>38</v>
      </c>
      <c r="AX1083" s="13" t="s">
        <v>12</v>
      </c>
      <c r="AY1083" s="156" t="s">
        <v>140</v>
      </c>
    </row>
    <row r="1084" spans="2:65" s="14" customFormat="1" ht="10">
      <c r="B1084" s="162"/>
      <c r="D1084" s="145" t="s">
        <v>150</v>
      </c>
      <c r="E1084" s="163" t="s">
        <v>1</v>
      </c>
      <c r="F1084" s="164" t="s">
        <v>157</v>
      </c>
      <c r="H1084" s="165">
        <v>9</v>
      </c>
      <c r="I1084" s="166"/>
      <c r="L1084" s="162"/>
      <c r="M1084" s="167"/>
      <c r="T1084" s="168"/>
      <c r="AT1084" s="163" t="s">
        <v>150</v>
      </c>
      <c r="AU1084" s="163" t="s">
        <v>89</v>
      </c>
      <c r="AV1084" s="14" t="s">
        <v>148</v>
      </c>
      <c r="AW1084" s="14" t="s">
        <v>38</v>
      </c>
      <c r="AX1084" s="14" t="s">
        <v>87</v>
      </c>
      <c r="AY1084" s="163" t="s">
        <v>140</v>
      </c>
    </row>
    <row r="1085" spans="2:65" s="1" customFormat="1" ht="24.15" customHeight="1">
      <c r="B1085" s="32"/>
      <c r="C1085" s="179" t="s">
        <v>1037</v>
      </c>
      <c r="D1085" s="179" t="s">
        <v>645</v>
      </c>
      <c r="E1085" s="180" t="s">
        <v>1038</v>
      </c>
      <c r="F1085" s="181" t="s">
        <v>1039</v>
      </c>
      <c r="G1085" s="182" t="s">
        <v>231</v>
      </c>
      <c r="H1085" s="183">
        <v>1</v>
      </c>
      <c r="I1085" s="184"/>
      <c r="J1085" s="185">
        <f>ROUND(I1085*H1085,2)</f>
        <v>0</v>
      </c>
      <c r="K1085" s="181" t="s">
        <v>147</v>
      </c>
      <c r="L1085" s="186"/>
      <c r="M1085" s="187" t="s">
        <v>1</v>
      </c>
      <c r="N1085" s="188" t="s">
        <v>45</v>
      </c>
      <c r="P1085" s="141">
        <f>O1085*H1085</f>
        <v>0</v>
      </c>
      <c r="Q1085" s="141">
        <v>0</v>
      </c>
      <c r="R1085" s="141">
        <f>Q1085*H1085</f>
        <v>0</v>
      </c>
      <c r="S1085" s="141">
        <v>0</v>
      </c>
      <c r="T1085" s="142">
        <f>S1085*H1085</f>
        <v>0</v>
      </c>
      <c r="AR1085" s="143" t="s">
        <v>256</v>
      </c>
      <c r="AT1085" s="143" t="s">
        <v>645</v>
      </c>
      <c r="AU1085" s="143" t="s">
        <v>89</v>
      </c>
      <c r="AY1085" s="17" t="s">
        <v>140</v>
      </c>
      <c r="BE1085" s="144">
        <f>IF(N1085="základní",J1085,0)</f>
        <v>0</v>
      </c>
      <c r="BF1085" s="144">
        <f>IF(N1085="snížená",J1085,0)</f>
        <v>0</v>
      </c>
      <c r="BG1085" s="144">
        <f>IF(N1085="zákl. přenesená",J1085,0)</f>
        <v>0</v>
      </c>
      <c r="BH1085" s="144">
        <f>IF(N1085="sníž. přenesená",J1085,0)</f>
        <v>0</v>
      </c>
      <c r="BI1085" s="144">
        <f>IF(N1085="nulová",J1085,0)</f>
        <v>0</v>
      </c>
      <c r="BJ1085" s="17" t="s">
        <v>87</v>
      </c>
      <c r="BK1085" s="144">
        <f>ROUND(I1085*H1085,2)</f>
        <v>0</v>
      </c>
      <c r="BL1085" s="17" t="s">
        <v>194</v>
      </c>
      <c r="BM1085" s="143" t="s">
        <v>1040</v>
      </c>
    </row>
    <row r="1086" spans="2:65" s="1" customFormat="1" ht="10">
      <c r="B1086" s="32"/>
      <c r="D1086" s="145" t="s">
        <v>149</v>
      </c>
      <c r="F1086" s="146" t="s">
        <v>1039</v>
      </c>
      <c r="I1086" s="147"/>
      <c r="L1086" s="32"/>
      <c r="M1086" s="148"/>
      <c r="T1086" s="56"/>
      <c r="AT1086" s="17" t="s">
        <v>149</v>
      </c>
      <c r="AU1086" s="17" t="s">
        <v>89</v>
      </c>
    </row>
    <row r="1087" spans="2:65" s="12" customFormat="1" ht="10">
      <c r="B1087" s="149"/>
      <c r="D1087" s="145" t="s">
        <v>150</v>
      </c>
      <c r="E1087" s="150" t="s">
        <v>1</v>
      </c>
      <c r="F1087" s="151" t="s">
        <v>878</v>
      </c>
      <c r="H1087" s="150" t="s">
        <v>1</v>
      </c>
      <c r="I1087" s="152"/>
      <c r="L1087" s="149"/>
      <c r="M1087" s="153"/>
      <c r="T1087" s="154"/>
      <c r="AT1087" s="150" t="s">
        <v>150</v>
      </c>
      <c r="AU1087" s="150" t="s">
        <v>89</v>
      </c>
      <c r="AV1087" s="12" t="s">
        <v>87</v>
      </c>
      <c r="AW1087" s="12" t="s">
        <v>38</v>
      </c>
      <c r="AX1087" s="12" t="s">
        <v>12</v>
      </c>
      <c r="AY1087" s="150" t="s">
        <v>140</v>
      </c>
    </row>
    <row r="1088" spans="2:65" s="13" customFormat="1" ht="10">
      <c r="B1088" s="155"/>
      <c r="D1088" s="145" t="s">
        <v>150</v>
      </c>
      <c r="E1088" s="156" t="s">
        <v>1</v>
      </c>
      <c r="F1088" s="157" t="s">
        <v>87</v>
      </c>
      <c r="H1088" s="158">
        <v>1</v>
      </c>
      <c r="I1088" s="159"/>
      <c r="L1088" s="155"/>
      <c r="M1088" s="160"/>
      <c r="T1088" s="161"/>
      <c r="AT1088" s="156" t="s">
        <v>150</v>
      </c>
      <c r="AU1088" s="156" t="s">
        <v>89</v>
      </c>
      <c r="AV1088" s="13" t="s">
        <v>89</v>
      </c>
      <c r="AW1088" s="13" t="s">
        <v>38</v>
      </c>
      <c r="AX1088" s="13" t="s">
        <v>12</v>
      </c>
      <c r="AY1088" s="156" t="s">
        <v>140</v>
      </c>
    </row>
    <row r="1089" spans="2:65" s="14" customFormat="1" ht="10">
      <c r="B1089" s="162"/>
      <c r="D1089" s="145" t="s">
        <v>150</v>
      </c>
      <c r="E1089" s="163" t="s">
        <v>1</v>
      </c>
      <c r="F1089" s="164" t="s">
        <v>157</v>
      </c>
      <c r="H1089" s="165">
        <v>1</v>
      </c>
      <c r="I1089" s="166"/>
      <c r="L1089" s="162"/>
      <c r="M1089" s="167"/>
      <c r="T1089" s="168"/>
      <c r="AT1089" s="163" t="s">
        <v>150</v>
      </c>
      <c r="AU1089" s="163" t="s">
        <v>89</v>
      </c>
      <c r="AV1089" s="14" t="s">
        <v>148</v>
      </c>
      <c r="AW1089" s="14" t="s">
        <v>38</v>
      </c>
      <c r="AX1089" s="14" t="s">
        <v>87</v>
      </c>
      <c r="AY1089" s="163" t="s">
        <v>140</v>
      </c>
    </row>
    <row r="1090" spans="2:65" s="1" customFormat="1" ht="24.15" customHeight="1">
      <c r="B1090" s="32"/>
      <c r="C1090" s="179" t="s">
        <v>743</v>
      </c>
      <c r="D1090" s="179" t="s">
        <v>645</v>
      </c>
      <c r="E1090" s="180" t="s">
        <v>1041</v>
      </c>
      <c r="F1090" s="181" t="s">
        <v>1042</v>
      </c>
      <c r="G1090" s="182" t="s">
        <v>231</v>
      </c>
      <c r="H1090" s="183">
        <v>6</v>
      </c>
      <c r="I1090" s="184"/>
      <c r="J1090" s="185">
        <f>ROUND(I1090*H1090,2)</f>
        <v>0</v>
      </c>
      <c r="K1090" s="181" t="s">
        <v>147</v>
      </c>
      <c r="L1090" s="186"/>
      <c r="M1090" s="187" t="s">
        <v>1</v>
      </c>
      <c r="N1090" s="188" t="s">
        <v>45</v>
      </c>
      <c r="P1090" s="141">
        <f>O1090*H1090</f>
        <v>0</v>
      </c>
      <c r="Q1090" s="141">
        <v>0</v>
      </c>
      <c r="R1090" s="141">
        <f>Q1090*H1090</f>
        <v>0</v>
      </c>
      <c r="S1090" s="141">
        <v>0</v>
      </c>
      <c r="T1090" s="142">
        <f>S1090*H1090</f>
        <v>0</v>
      </c>
      <c r="AR1090" s="143" t="s">
        <v>256</v>
      </c>
      <c r="AT1090" s="143" t="s">
        <v>645</v>
      </c>
      <c r="AU1090" s="143" t="s">
        <v>89</v>
      </c>
      <c r="AY1090" s="17" t="s">
        <v>140</v>
      </c>
      <c r="BE1090" s="144">
        <f>IF(N1090="základní",J1090,0)</f>
        <v>0</v>
      </c>
      <c r="BF1090" s="144">
        <f>IF(N1090="snížená",J1090,0)</f>
        <v>0</v>
      </c>
      <c r="BG1090" s="144">
        <f>IF(N1090="zákl. přenesená",J1090,0)</f>
        <v>0</v>
      </c>
      <c r="BH1090" s="144">
        <f>IF(N1090="sníž. přenesená",J1090,0)</f>
        <v>0</v>
      </c>
      <c r="BI1090" s="144">
        <f>IF(N1090="nulová",J1090,0)</f>
        <v>0</v>
      </c>
      <c r="BJ1090" s="17" t="s">
        <v>87</v>
      </c>
      <c r="BK1090" s="144">
        <f>ROUND(I1090*H1090,2)</f>
        <v>0</v>
      </c>
      <c r="BL1090" s="17" t="s">
        <v>194</v>
      </c>
      <c r="BM1090" s="143" t="s">
        <v>1043</v>
      </c>
    </row>
    <row r="1091" spans="2:65" s="1" customFormat="1" ht="10">
      <c r="B1091" s="32"/>
      <c r="D1091" s="145" t="s">
        <v>149</v>
      </c>
      <c r="F1091" s="146" t="s">
        <v>1042</v>
      </c>
      <c r="I1091" s="147"/>
      <c r="L1091" s="32"/>
      <c r="M1091" s="148"/>
      <c r="T1091" s="56"/>
      <c r="AT1091" s="17" t="s">
        <v>149</v>
      </c>
      <c r="AU1091" s="17" t="s">
        <v>89</v>
      </c>
    </row>
    <row r="1092" spans="2:65" s="12" customFormat="1" ht="10">
      <c r="B1092" s="149"/>
      <c r="D1092" s="145" t="s">
        <v>150</v>
      </c>
      <c r="E1092" s="150" t="s">
        <v>1</v>
      </c>
      <c r="F1092" s="151" t="s">
        <v>876</v>
      </c>
      <c r="H1092" s="150" t="s">
        <v>1</v>
      </c>
      <c r="I1092" s="152"/>
      <c r="L1092" s="149"/>
      <c r="M1092" s="153"/>
      <c r="T1092" s="154"/>
      <c r="AT1092" s="150" t="s">
        <v>150</v>
      </c>
      <c r="AU1092" s="150" t="s">
        <v>89</v>
      </c>
      <c r="AV1092" s="12" t="s">
        <v>87</v>
      </c>
      <c r="AW1092" s="12" t="s">
        <v>38</v>
      </c>
      <c r="AX1092" s="12" t="s">
        <v>12</v>
      </c>
      <c r="AY1092" s="150" t="s">
        <v>140</v>
      </c>
    </row>
    <row r="1093" spans="2:65" s="13" customFormat="1" ht="10">
      <c r="B1093" s="155"/>
      <c r="D1093" s="145" t="s">
        <v>150</v>
      </c>
      <c r="E1093" s="156" t="s">
        <v>1</v>
      </c>
      <c r="F1093" s="157" t="s">
        <v>164</v>
      </c>
      <c r="H1093" s="158">
        <v>3</v>
      </c>
      <c r="I1093" s="159"/>
      <c r="L1093" s="155"/>
      <c r="M1093" s="160"/>
      <c r="T1093" s="161"/>
      <c r="AT1093" s="156" t="s">
        <v>150</v>
      </c>
      <c r="AU1093" s="156" t="s">
        <v>89</v>
      </c>
      <c r="AV1093" s="13" t="s">
        <v>89</v>
      </c>
      <c r="AW1093" s="13" t="s">
        <v>38</v>
      </c>
      <c r="AX1093" s="13" t="s">
        <v>12</v>
      </c>
      <c r="AY1093" s="156" t="s">
        <v>140</v>
      </c>
    </row>
    <row r="1094" spans="2:65" s="12" customFormat="1" ht="10">
      <c r="B1094" s="149"/>
      <c r="D1094" s="145" t="s">
        <v>150</v>
      </c>
      <c r="E1094" s="150" t="s">
        <v>1</v>
      </c>
      <c r="F1094" s="151" t="s">
        <v>644</v>
      </c>
      <c r="H1094" s="150" t="s">
        <v>1</v>
      </c>
      <c r="I1094" s="152"/>
      <c r="L1094" s="149"/>
      <c r="M1094" s="153"/>
      <c r="T1094" s="154"/>
      <c r="AT1094" s="150" t="s">
        <v>150</v>
      </c>
      <c r="AU1094" s="150" t="s">
        <v>89</v>
      </c>
      <c r="AV1094" s="12" t="s">
        <v>87</v>
      </c>
      <c r="AW1094" s="12" t="s">
        <v>38</v>
      </c>
      <c r="AX1094" s="12" t="s">
        <v>12</v>
      </c>
      <c r="AY1094" s="150" t="s">
        <v>140</v>
      </c>
    </row>
    <row r="1095" spans="2:65" s="13" customFormat="1" ht="10">
      <c r="B1095" s="155"/>
      <c r="D1095" s="145" t="s">
        <v>150</v>
      </c>
      <c r="E1095" s="156" t="s">
        <v>1</v>
      </c>
      <c r="F1095" s="157" t="s">
        <v>89</v>
      </c>
      <c r="H1095" s="158">
        <v>2</v>
      </c>
      <c r="I1095" s="159"/>
      <c r="L1095" s="155"/>
      <c r="M1095" s="160"/>
      <c r="T1095" s="161"/>
      <c r="AT1095" s="156" t="s">
        <v>150</v>
      </c>
      <c r="AU1095" s="156" t="s">
        <v>89</v>
      </c>
      <c r="AV1095" s="13" t="s">
        <v>89</v>
      </c>
      <c r="AW1095" s="13" t="s">
        <v>38</v>
      </c>
      <c r="AX1095" s="13" t="s">
        <v>12</v>
      </c>
      <c r="AY1095" s="156" t="s">
        <v>140</v>
      </c>
    </row>
    <row r="1096" spans="2:65" s="12" customFormat="1" ht="10">
      <c r="B1096" s="149"/>
      <c r="D1096" s="145" t="s">
        <v>150</v>
      </c>
      <c r="E1096" s="150" t="s">
        <v>1</v>
      </c>
      <c r="F1096" s="151" t="s">
        <v>651</v>
      </c>
      <c r="H1096" s="150" t="s">
        <v>1</v>
      </c>
      <c r="I1096" s="152"/>
      <c r="L1096" s="149"/>
      <c r="M1096" s="153"/>
      <c r="T1096" s="154"/>
      <c r="AT1096" s="150" t="s">
        <v>150</v>
      </c>
      <c r="AU1096" s="150" t="s">
        <v>89</v>
      </c>
      <c r="AV1096" s="12" t="s">
        <v>87</v>
      </c>
      <c r="AW1096" s="12" t="s">
        <v>38</v>
      </c>
      <c r="AX1096" s="12" t="s">
        <v>12</v>
      </c>
      <c r="AY1096" s="150" t="s">
        <v>140</v>
      </c>
    </row>
    <row r="1097" spans="2:65" s="13" customFormat="1" ht="10">
      <c r="B1097" s="155"/>
      <c r="D1097" s="145" t="s">
        <v>150</v>
      </c>
      <c r="E1097" s="156" t="s">
        <v>1</v>
      </c>
      <c r="F1097" s="157" t="s">
        <v>87</v>
      </c>
      <c r="H1097" s="158">
        <v>1</v>
      </c>
      <c r="I1097" s="159"/>
      <c r="L1097" s="155"/>
      <c r="M1097" s="160"/>
      <c r="T1097" s="161"/>
      <c r="AT1097" s="156" t="s">
        <v>150</v>
      </c>
      <c r="AU1097" s="156" t="s">
        <v>89</v>
      </c>
      <c r="AV1097" s="13" t="s">
        <v>89</v>
      </c>
      <c r="AW1097" s="13" t="s">
        <v>38</v>
      </c>
      <c r="AX1097" s="13" t="s">
        <v>12</v>
      </c>
      <c r="AY1097" s="156" t="s">
        <v>140</v>
      </c>
    </row>
    <row r="1098" spans="2:65" s="14" customFormat="1" ht="10">
      <c r="B1098" s="162"/>
      <c r="D1098" s="145" t="s">
        <v>150</v>
      </c>
      <c r="E1098" s="163" t="s">
        <v>1</v>
      </c>
      <c r="F1098" s="164" t="s">
        <v>157</v>
      </c>
      <c r="H1098" s="165">
        <v>6</v>
      </c>
      <c r="I1098" s="166"/>
      <c r="L1098" s="162"/>
      <c r="M1098" s="167"/>
      <c r="T1098" s="168"/>
      <c r="AT1098" s="163" t="s">
        <v>150</v>
      </c>
      <c r="AU1098" s="163" t="s">
        <v>89</v>
      </c>
      <c r="AV1098" s="14" t="s">
        <v>148</v>
      </c>
      <c r="AW1098" s="14" t="s">
        <v>38</v>
      </c>
      <c r="AX1098" s="14" t="s">
        <v>87</v>
      </c>
      <c r="AY1098" s="163" t="s">
        <v>140</v>
      </c>
    </row>
    <row r="1099" spans="2:65" s="1" customFormat="1" ht="24.15" customHeight="1">
      <c r="B1099" s="32"/>
      <c r="C1099" s="179" t="s">
        <v>1044</v>
      </c>
      <c r="D1099" s="179" t="s">
        <v>645</v>
      </c>
      <c r="E1099" s="180" t="s">
        <v>1045</v>
      </c>
      <c r="F1099" s="181" t="s">
        <v>1046</v>
      </c>
      <c r="G1099" s="182" t="s">
        <v>231</v>
      </c>
      <c r="H1099" s="183">
        <v>1</v>
      </c>
      <c r="I1099" s="184"/>
      <c r="J1099" s="185">
        <f>ROUND(I1099*H1099,2)</f>
        <v>0</v>
      </c>
      <c r="K1099" s="181" t="s">
        <v>147</v>
      </c>
      <c r="L1099" s="186"/>
      <c r="M1099" s="187" t="s">
        <v>1</v>
      </c>
      <c r="N1099" s="188" t="s">
        <v>45</v>
      </c>
      <c r="P1099" s="141">
        <f>O1099*H1099</f>
        <v>0</v>
      </c>
      <c r="Q1099" s="141">
        <v>0</v>
      </c>
      <c r="R1099" s="141">
        <f>Q1099*H1099</f>
        <v>0</v>
      </c>
      <c r="S1099" s="141">
        <v>0</v>
      </c>
      <c r="T1099" s="142">
        <f>S1099*H1099</f>
        <v>0</v>
      </c>
      <c r="AR1099" s="143" t="s">
        <v>256</v>
      </c>
      <c r="AT1099" s="143" t="s">
        <v>645</v>
      </c>
      <c r="AU1099" s="143" t="s">
        <v>89</v>
      </c>
      <c r="AY1099" s="17" t="s">
        <v>140</v>
      </c>
      <c r="BE1099" s="144">
        <f>IF(N1099="základní",J1099,0)</f>
        <v>0</v>
      </c>
      <c r="BF1099" s="144">
        <f>IF(N1099="snížená",J1099,0)</f>
        <v>0</v>
      </c>
      <c r="BG1099" s="144">
        <f>IF(N1099="zákl. přenesená",J1099,0)</f>
        <v>0</v>
      </c>
      <c r="BH1099" s="144">
        <f>IF(N1099="sníž. přenesená",J1099,0)</f>
        <v>0</v>
      </c>
      <c r="BI1099" s="144">
        <f>IF(N1099="nulová",J1099,0)</f>
        <v>0</v>
      </c>
      <c r="BJ1099" s="17" t="s">
        <v>87</v>
      </c>
      <c r="BK1099" s="144">
        <f>ROUND(I1099*H1099,2)</f>
        <v>0</v>
      </c>
      <c r="BL1099" s="17" t="s">
        <v>194</v>
      </c>
      <c r="BM1099" s="143" t="s">
        <v>1047</v>
      </c>
    </row>
    <row r="1100" spans="2:65" s="1" customFormat="1" ht="10">
      <c r="B1100" s="32"/>
      <c r="D1100" s="145" t="s">
        <v>149</v>
      </c>
      <c r="F1100" s="146" t="s">
        <v>1046</v>
      </c>
      <c r="I1100" s="147"/>
      <c r="L1100" s="32"/>
      <c r="M1100" s="148"/>
      <c r="T1100" s="56"/>
      <c r="AT1100" s="17" t="s">
        <v>149</v>
      </c>
      <c r="AU1100" s="17" t="s">
        <v>89</v>
      </c>
    </row>
    <row r="1101" spans="2:65" s="12" customFormat="1" ht="10">
      <c r="B1101" s="149"/>
      <c r="D1101" s="145" t="s">
        <v>150</v>
      </c>
      <c r="E1101" s="150" t="s">
        <v>1</v>
      </c>
      <c r="F1101" s="151" t="s">
        <v>877</v>
      </c>
      <c r="H1101" s="150" t="s">
        <v>1</v>
      </c>
      <c r="I1101" s="152"/>
      <c r="L1101" s="149"/>
      <c r="M1101" s="153"/>
      <c r="T1101" s="154"/>
      <c r="AT1101" s="150" t="s">
        <v>150</v>
      </c>
      <c r="AU1101" s="150" t="s">
        <v>89</v>
      </c>
      <c r="AV1101" s="12" t="s">
        <v>87</v>
      </c>
      <c r="AW1101" s="12" t="s">
        <v>38</v>
      </c>
      <c r="AX1101" s="12" t="s">
        <v>12</v>
      </c>
      <c r="AY1101" s="150" t="s">
        <v>140</v>
      </c>
    </row>
    <row r="1102" spans="2:65" s="13" customFormat="1" ht="10">
      <c r="B1102" s="155"/>
      <c r="D1102" s="145" t="s">
        <v>150</v>
      </c>
      <c r="E1102" s="156" t="s">
        <v>1</v>
      </c>
      <c r="F1102" s="157" t="s">
        <v>87</v>
      </c>
      <c r="H1102" s="158">
        <v>1</v>
      </c>
      <c r="I1102" s="159"/>
      <c r="L1102" s="155"/>
      <c r="M1102" s="160"/>
      <c r="T1102" s="161"/>
      <c r="AT1102" s="156" t="s">
        <v>150</v>
      </c>
      <c r="AU1102" s="156" t="s">
        <v>89</v>
      </c>
      <c r="AV1102" s="13" t="s">
        <v>89</v>
      </c>
      <c r="AW1102" s="13" t="s">
        <v>38</v>
      </c>
      <c r="AX1102" s="13" t="s">
        <v>12</v>
      </c>
      <c r="AY1102" s="156" t="s">
        <v>140</v>
      </c>
    </row>
    <row r="1103" spans="2:65" s="14" customFormat="1" ht="10">
      <c r="B1103" s="162"/>
      <c r="D1103" s="145" t="s">
        <v>150</v>
      </c>
      <c r="E1103" s="163" t="s">
        <v>1</v>
      </c>
      <c r="F1103" s="164" t="s">
        <v>157</v>
      </c>
      <c r="H1103" s="165">
        <v>1</v>
      </c>
      <c r="I1103" s="166"/>
      <c r="L1103" s="162"/>
      <c r="M1103" s="167"/>
      <c r="T1103" s="168"/>
      <c r="AT1103" s="163" t="s">
        <v>150</v>
      </c>
      <c r="AU1103" s="163" t="s">
        <v>89</v>
      </c>
      <c r="AV1103" s="14" t="s">
        <v>148</v>
      </c>
      <c r="AW1103" s="14" t="s">
        <v>38</v>
      </c>
      <c r="AX1103" s="14" t="s">
        <v>87</v>
      </c>
      <c r="AY1103" s="163" t="s">
        <v>140</v>
      </c>
    </row>
    <row r="1104" spans="2:65" s="1" customFormat="1" ht="24.15" customHeight="1">
      <c r="B1104" s="32"/>
      <c r="C1104" s="179" t="s">
        <v>747</v>
      </c>
      <c r="D1104" s="179" t="s">
        <v>645</v>
      </c>
      <c r="E1104" s="180" t="s">
        <v>1048</v>
      </c>
      <c r="F1104" s="181" t="s">
        <v>1049</v>
      </c>
      <c r="G1104" s="182" t="s">
        <v>231</v>
      </c>
      <c r="H1104" s="183">
        <v>1</v>
      </c>
      <c r="I1104" s="184"/>
      <c r="J1104" s="185">
        <f>ROUND(I1104*H1104,2)</f>
        <v>0</v>
      </c>
      <c r="K1104" s="181" t="s">
        <v>1</v>
      </c>
      <c r="L1104" s="186"/>
      <c r="M1104" s="187" t="s">
        <v>1</v>
      </c>
      <c r="N1104" s="188" t="s">
        <v>45</v>
      </c>
      <c r="P1104" s="141">
        <f>O1104*H1104</f>
        <v>0</v>
      </c>
      <c r="Q1104" s="141">
        <v>0</v>
      </c>
      <c r="R1104" s="141">
        <f>Q1104*H1104</f>
        <v>0</v>
      </c>
      <c r="S1104" s="141">
        <v>0</v>
      </c>
      <c r="T1104" s="142">
        <f>S1104*H1104</f>
        <v>0</v>
      </c>
      <c r="AR1104" s="143" t="s">
        <v>256</v>
      </c>
      <c r="AT1104" s="143" t="s">
        <v>645</v>
      </c>
      <c r="AU1104" s="143" t="s">
        <v>89</v>
      </c>
      <c r="AY1104" s="17" t="s">
        <v>140</v>
      </c>
      <c r="BE1104" s="144">
        <f>IF(N1104="základní",J1104,0)</f>
        <v>0</v>
      </c>
      <c r="BF1104" s="144">
        <f>IF(N1104="snížená",J1104,0)</f>
        <v>0</v>
      </c>
      <c r="BG1104" s="144">
        <f>IF(N1104="zákl. přenesená",J1104,0)</f>
        <v>0</v>
      </c>
      <c r="BH1104" s="144">
        <f>IF(N1104="sníž. přenesená",J1104,0)</f>
        <v>0</v>
      </c>
      <c r="BI1104" s="144">
        <f>IF(N1104="nulová",J1104,0)</f>
        <v>0</v>
      </c>
      <c r="BJ1104" s="17" t="s">
        <v>87</v>
      </c>
      <c r="BK1104" s="144">
        <f>ROUND(I1104*H1104,2)</f>
        <v>0</v>
      </c>
      <c r="BL1104" s="17" t="s">
        <v>194</v>
      </c>
      <c r="BM1104" s="143" t="s">
        <v>1050</v>
      </c>
    </row>
    <row r="1105" spans="2:65" s="1" customFormat="1" ht="10">
      <c r="B1105" s="32"/>
      <c r="D1105" s="145" t="s">
        <v>149</v>
      </c>
      <c r="F1105" s="146" t="s">
        <v>1049</v>
      </c>
      <c r="I1105" s="147"/>
      <c r="L1105" s="32"/>
      <c r="M1105" s="148"/>
      <c r="T1105" s="56"/>
      <c r="AT1105" s="17" t="s">
        <v>149</v>
      </c>
      <c r="AU1105" s="17" t="s">
        <v>89</v>
      </c>
    </row>
    <row r="1106" spans="2:65" s="12" customFormat="1" ht="10">
      <c r="B1106" s="149"/>
      <c r="D1106" s="145" t="s">
        <v>150</v>
      </c>
      <c r="E1106" s="150" t="s">
        <v>1</v>
      </c>
      <c r="F1106" s="151" t="s">
        <v>894</v>
      </c>
      <c r="H1106" s="150" t="s">
        <v>1</v>
      </c>
      <c r="I1106" s="152"/>
      <c r="L1106" s="149"/>
      <c r="M1106" s="153"/>
      <c r="T1106" s="154"/>
      <c r="AT1106" s="150" t="s">
        <v>150</v>
      </c>
      <c r="AU1106" s="150" t="s">
        <v>89</v>
      </c>
      <c r="AV1106" s="12" t="s">
        <v>87</v>
      </c>
      <c r="AW1106" s="12" t="s">
        <v>38</v>
      </c>
      <c r="AX1106" s="12" t="s">
        <v>12</v>
      </c>
      <c r="AY1106" s="150" t="s">
        <v>140</v>
      </c>
    </row>
    <row r="1107" spans="2:65" s="13" customFormat="1" ht="10">
      <c r="B1107" s="155"/>
      <c r="D1107" s="145" t="s">
        <v>150</v>
      </c>
      <c r="E1107" s="156" t="s">
        <v>1</v>
      </c>
      <c r="F1107" s="157" t="s">
        <v>87</v>
      </c>
      <c r="H1107" s="158">
        <v>1</v>
      </c>
      <c r="I1107" s="159"/>
      <c r="L1107" s="155"/>
      <c r="M1107" s="160"/>
      <c r="T1107" s="161"/>
      <c r="AT1107" s="156" t="s">
        <v>150</v>
      </c>
      <c r="AU1107" s="156" t="s">
        <v>89</v>
      </c>
      <c r="AV1107" s="13" t="s">
        <v>89</v>
      </c>
      <c r="AW1107" s="13" t="s">
        <v>38</v>
      </c>
      <c r="AX1107" s="13" t="s">
        <v>12</v>
      </c>
      <c r="AY1107" s="156" t="s">
        <v>140</v>
      </c>
    </row>
    <row r="1108" spans="2:65" s="14" customFormat="1" ht="10">
      <c r="B1108" s="162"/>
      <c r="D1108" s="145" t="s">
        <v>150</v>
      </c>
      <c r="E1108" s="163" t="s">
        <v>1</v>
      </c>
      <c r="F1108" s="164" t="s">
        <v>157</v>
      </c>
      <c r="H1108" s="165">
        <v>1</v>
      </c>
      <c r="I1108" s="166"/>
      <c r="L1108" s="162"/>
      <c r="M1108" s="167"/>
      <c r="T1108" s="168"/>
      <c r="AT1108" s="163" t="s">
        <v>150</v>
      </c>
      <c r="AU1108" s="163" t="s">
        <v>89</v>
      </c>
      <c r="AV1108" s="14" t="s">
        <v>148</v>
      </c>
      <c r="AW1108" s="14" t="s">
        <v>38</v>
      </c>
      <c r="AX1108" s="14" t="s">
        <v>87</v>
      </c>
      <c r="AY1108" s="163" t="s">
        <v>140</v>
      </c>
    </row>
    <row r="1109" spans="2:65" s="1" customFormat="1" ht="16.5" customHeight="1">
      <c r="B1109" s="32"/>
      <c r="C1109" s="132" t="s">
        <v>1051</v>
      </c>
      <c r="D1109" s="132" t="s">
        <v>143</v>
      </c>
      <c r="E1109" s="133" t="s">
        <v>1052</v>
      </c>
      <c r="F1109" s="134" t="s">
        <v>1053</v>
      </c>
      <c r="G1109" s="135" t="s">
        <v>401</v>
      </c>
      <c r="H1109" s="136">
        <v>70</v>
      </c>
      <c r="I1109" s="137"/>
      <c r="J1109" s="138">
        <f>ROUND(I1109*H1109,2)</f>
        <v>0</v>
      </c>
      <c r="K1109" s="134" t="s">
        <v>1</v>
      </c>
      <c r="L1109" s="32"/>
      <c r="M1109" s="139" t="s">
        <v>1</v>
      </c>
      <c r="N1109" s="140" t="s">
        <v>45</v>
      </c>
      <c r="P1109" s="141">
        <f>O1109*H1109</f>
        <v>0</v>
      </c>
      <c r="Q1109" s="141">
        <v>0</v>
      </c>
      <c r="R1109" s="141">
        <f>Q1109*H1109</f>
        <v>0</v>
      </c>
      <c r="S1109" s="141">
        <v>0</v>
      </c>
      <c r="T1109" s="142">
        <f>S1109*H1109</f>
        <v>0</v>
      </c>
      <c r="AR1109" s="143" t="s">
        <v>194</v>
      </c>
      <c r="AT1109" s="143" t="s">
        <v>143</v>
      </c>
      <c r="AU1109" s="143" t="s">
        <v>89</v>
      </c>
      <c r="AY1109" s="17" t="s">
        <v>140</v>
      </c>
      <c r="BE1109" s="144">
        <f>IF(N1109="základní",J1109,0)</f>
        <v>0</v>
      </c>
      <c r="BF1109" s="144">
        <f>IF(N1109="snížená",J1109,0)</f>
        <v>0</v>
      </c>
      <c r="BG1109" s="144">
        <f>IF(N1109="zákl. přenesená",J1109,0)</f>
        <v>0</v>
      </c>
      <c r="BH1109" s="144">
        <f>IF(N1109="sníž. přenesená",J1109,0)</f>
        <v>0</v>
      </c>
      <c r="BI1109" s="144">
        <f>IF(N1109="nulová",J1109,0)</f>
        <v>0</v>
      </c>
      <c r="BJ1109" s="17" t="s">
        <v>87</v>
      </c>
      <c r="BK1109" s="144">
        <f>ROUND(I1109*H1109,2)</f>
        <v>0</v>
      </c>
      <c r="BL1109" s="17" t="s">
        <v>194</v>
      </c>
      <c r="BM1109" s="143" t="s">
        <v>1054</v>
      </c>
    </row>
    <row r="1110" spans="2:65" s="1" customFormat="1" ht="10">
      <c r="B1110" s="32"/>
      <c r="D1110" s="145" t="s">
        <v>149</v>
      </c>
      <c r="F1110" s="146" t="s">
        <v>1053</v>
      </c>
      <c r="I1110" s="147"/>
      <c r="L1110" s="32"/>
      <c r="M1110" s="148"/>
      <c r="T1110" s="56"/>
      <c r="AT1110" s="17" t="s">
        <v>149</v>
      </c>
      <c r="AU1110" s="17" t="s">
        <v>89</v>
      </c>
    </row>
    <row r="1111" spans="2:65" s="13" customFormat="1" ht="10">
      <c r="B1111" s="155"/>
      <c r="D1111" s="145" t="s">
        <v>150</v>
      </c>
      <c r="E1111" s="156" t="s">
        <v>1</v>
      </c>
      <c r="F1111" s="157" t="s">
        <v>355</v>
      </c>
      <c r="H1111" s="158">
        <v>70</v>
      </c>
      <c r="I1111" s="159"/>
      <c r="L1111" s="155"/>
      <c r="M1111" s="160"/>
      <c r="T1111" s="161"/>
      <c r="AT1111" s="156" t="s">
        <v>150</v>
      </c>
      <c r="AU1111" s="156" t="s">
        <v>89</v>
      </c>
      <c r="AV1111" s="13" t="s">
        <v>89</v>
      </c>
      <c r="AW1111" s="13" t="s">
        <v>38</v>
      </c>
      <c r="AX1111" s="13" t="s">
        <v>12</v>
      </c>
      <c r="AY1111" s="156" t="s">
        <v>140</v>
      </c>
    </row>
    <row r="1112" spans="2:65" s="14" customFormat="1" ht="10">
      <c r="B1112" s="162"/>
      <c r="D1112" s="145" t="s">
        <v>150</v>
      </c>
      <c r="E1112" s="163" t="s">
        <v>1</v>
      </c>
      <c r="F1112" s="164" t="s">
        <v>157</v>
      </c>
      <c r="H1112" s="165">
        <v>70</v>
      </c>
      <c r="I1112" s="166"/>
      <c r="L1112" s="162"/>
      <c r="M1112" s="167"/>
      <c r="T1112" s="168"/>
      <c r="AT1112" s="163" t="s">
        <v>150</v>
      </c>
      <c r="AU1112" s="163" t="s">
        <v>89</v>
      </c>
      <c r="AV1112" s="14" t="s">
        <v>148</v>
      </c>
      <c r="AW1112" s="14" t="s">
        <v>38</v>
      </c>
      <c r="AX1112" s="14" t="s">
        <v>87</v>
      </c>
      <c r="AY1112" s="163" t="s">
        <v>140</v>
      </c>
    </row>
    <row r="1113" spans="2:65" s="1" customFormat="1" ht="16.5" customHeight="1">
      <c r="B1113" s="32"/>
      <c r="C1113" s="132" t="s">
        <v>754</v>
      </c>
      <c r="D1113" s="132" t="s">
        <v>143</v>
      </c>
      <c r="E1113" s="133" t="s">
        <v>1055</v>
      </c>
      <c r="F1113" s="134" t="s">
        <v>1056</v>
      </c>
      <c r="G1113" s="135" t="s">
        <v>401</v>
      </c>
      <c r="H1113" s="136">
        <v>70</v>
      </c>
      <c r="I1113" s="137"/>
      <c r="J1113" s="138">
        <f>ROUND(I1113*H1113,2)</f>
        <v>0</v>
      </c>
      <c r="K1113" s="134" t="s">
        <v>1</v>
      </c>
      <c r="L1113" s="32"/>
      <c r="M1113" s="139" t="s">
        <v>1</v>
      </c>
      <c r="N1113" s="140" t="s">
        <v>45</v>
      </c>
      <c r="P1113" s="141">
        <f>O1113*H1113</f>
        <v>0</v>
      </c>
      <c r="Q1113" s="141">
        <v>0</v>
      </c>
      <c r="R1113" s="141">
        <f>Q1113*H1113</f>
        <v>0</v>
      </c>
      <c r="S1113" s="141">
        <v>0</v>
      </c>
      <c r="T1113" s="142">
        <f>S1113*H1113</f>
        <v>0</v>
      </c>
      <c r="AR1113" s="143" t="s">
        <v>194</v>
      </c>
      <c r="AT1113" s="143" t="s">
        <v>143</v>
      </c>
      <c r="AU1113" s="143" t="s">
        <v>89</v>
      </c>
      <c r="AY1113" s="17" t="s">
        <v>140</v>
      </c>
      <c r="BE1113" s="144">
        <f>IF(N1113="základní",J1113,0)</f>
        <v>0</v>
      </c>
      <c r="BF1113" s="144">
        <f>IF(N1113="snížená",J1113,0)</f>
        <v>0</v>
      </c>
      <c r="BG1113" s="144">
        <f>IF(N1113="zákl. přenesená",J1113,0)</f>
        <v>0</v>
      </c>
      <c r="BH1113" s="144">
        <f>IF(N1113="sníž. přenesená",J1113,0)</f>
        <v>0</v>
      </c>
      <c r="BI1113" s="144">
        <f>IF(N1113="nulová",J1113,0)</f>
        <v>0</v>
      </c>
      <c r="BJ1113" s="17" t="s">
        <v>87</v>
      </c>
      <c r="BK1113" s="144">
        <f>ROUND(I1113*H1113,2)</f>
        <v>0</v>
      </c>
      <c r="BL1113" s="17" t="s">
        <v>194</v>
      </c>
      <c r="BM1113" s="143" t="s">
        <v>1057</v>
      </c>
    </row>
    <row r="1114" spans="2:65" s="1" customFormat="1" ht="10">
      <c r="B1114" s="32"/>
      <c r="D1114" s="145" t="s">
        <v>149</v>
      </c>
      <c r="F1114" s="146" t="s">
        <v>1056</v>
      </c>
      <c r="I1114" s="147"/>
      <c r="L1114" s="32"/>
      <c r="M1114" s="148"/>
      <c r="T1114" s="56"/>
      <c r="AT1114" s="17" t="s">
        <v>149</v>
      </c>
      <c r="AU1114" s="17" t="s">
        <v>89</v>
      </c>
    </row>
    <row r="1115" spans="2:65" s="13" customFormat="1" ht="10">
      <c r="B1115" s="155"/>
      <c r="D1115" s="145" t="s">
        <v>150</v>
      </c>
      <c r="E1115" s="156" t="s">
        <v>1</v>
      </c>
      <c r="F1115" s="157" t="s">
        <v>355</v>
      </c>
      <c r="H1115" s="158">
        <v>70</v>
      </c>
      <c r="I1115" s="159"/>
      <c r="L1115" s="155"/>
      <c r="M1115" s="160"/>
      <c r="T1115" s="161"/>
      <c r="AT1115" s="156" t="s">
        <v>150</v>
      </c>
      <c r="AU1115" s="156" t="s">
        <v>89</v>
      </c>
      <c r="AV1115" s="13" t="s">
        <v>89</v>
      </c>
      <c r="AW1115" s="13" t="s">
        <v>38</v>
      </c>
      <c r="AX1115" s="13" t="s">
        <v>12</v>
      </c>
      <c r="AY1115" s="156" t="s">
        <v>140</v>
      </c>
    </row>
    <row r="1116" spans="2:65" s="14" customFormat="1" ht="10">
      <c r="B1116" s="162"/>
      <c r="D1116" s="145" t="s">
        <v>150</v>
      </c>
      <c r="E1116" s="163" t="s">
        <v>1</v>
      </c>
      <c r="F1116" s="164" t="s">
        <v>157</v>
      </c>
      <c r="H1116" s="165">
        <v>70</v>
      </c>
      <c r="I1116" s="166"/>
      <c r="L1116" s="162"/>
      <c r="M1116" s="167"/>
      <c r="T1116" s="168"/>
      <c r="AT1116" s="163" t="s">
        <v>150</v>
      </c>
      <c r="AU1116" s="163" t="s">
        <v>89</v>
      </c>
      <c r="AV1116" s="14" t="s">
        <v>148</v>
      </c>
      <c r="AW1116" s="14" t="s">
        <v>38</v>
      </c>
      <c r="AX1116" s="14" t="s">
        <v>87</v>
      </c>
      <c r="AY1116" s="163" t="s">
        <v>140</v>
      </c>
    </row>
    <row r="1117" spans="2:65" s="1" customFormat="1" ht="37.75" customHeight="1">
      <c r="B1117" s="32"/>
      <c r="C1117" s="132" t="s">
        <v>1058</v>
      </c>
      <c r="D1117" s="132" t="s">
        <v>143</v>
      </c>
      <c r="E1117" s="133" t="s">
        <v>1059</v>
      </c>
      <c r="F1117" s="134" t="s">
        <v>1060</v>
      </c>
      <c r="G1117" s="135" t="s">
        <v>146</v>
      </c>
      <c r="H1117" s="136">
        <v>67.234300000000005</v>
      </c>
      <c r="I1117" s="137"/>
      <c r="J1117" s="138">
        <f>ROUND(I1117*H1117,2)</f>
        <v>0</v>
      </c>
      <c r="K1117" s="134" t="s">
        <v>1</v>
      </c>
      <c r="L1117" s="32"/>
      <c r="M1117" s="139" t="s">
        <v>1</v>
      </c>
      <c r="N1117" s="140" t="s">
        <v>45</v>
      </c>
      <c r="P1117" s="141">
        <f>O1117*H1117</f>
        <v>0</v>
      </c>
      <c r="Q1117" s="141">
        <v>0</v>
      </c>
      <c r="R1117" s="141">
        <f>Q1117*H1117</f>
        <v>0</v>
      </c>
      <c r="S1117" s="141">
        <v>0</v>
      </c>
      <c r="T1117" s="142">
        <f>S1117*H1117</f>
        <v>0</v>
      </c>
      <c r="AR1117" s="143" t="s">
        <v>194</v>
      </c>
      <c r="AT1117" s="143" t="s">
        <v>143</v>
      </c>
      <c r="AU1117" s="143" t="s">
        <v>89</v>
      </c>
      <c r="AY1117" s="17" t="s">
        <v>140</v>
      </c>
      <c r="BE1117" s="144">
        <f>IF(N1117="základní",J1117,0)</f>
        <v>0</v>
      </c>
      <c r="BF1117" s="144">
        <f>IF(N1117="snížená",J1117,0)</f>
        <v>0</v>
      </c>
      <c r="BG1117" s="144">
        <f>IF(N1117="zákl. přenesená",J1117,0)</f>
        <v>0</v>
      </c>
      <c r="BH1117" s="144">
        <f>IF(N1117="sníž. přenesená",J1117,0)</f>
        <v>0</v>
      </c>
      <c r="BI1117" s="144">
        <f>IF(N1117="nulová",J1117,0)</f>
        <v>0</v>
      </c>
      <c r="BJ1117" s="17" t="s">
        <v>87</v>
      </c>
      <c r="BK1117" s="144">
        <f>ROUND(I1117*H1117,2)</f>
        <v>0</v>
      </c>
      <c r="BL1117" s="17" t="s">
        <v>194</v>
      </c>
      <c r="BM1117" s="143" t="s">
        <v>1061</v>
      </c>
    </row>
    <row r="1118" spans="2:65" s="1" customFormat="1" ht="18">
      <c r="B1118" s="32"/>
      <c r="D1118" s="145" t="s">
        <v>149</v>
      </c>
      <c r="F1118" s="146" t="s">
        <v>1060</v>
      </c>
      <c r="I1118" s="147"/>
      <c r="L1118" s="32"/>
      <c r="M1118" s="148"/>
      <c r="T1118" s="56"/>
      <c r="AT1118" s="17" t="s">
        <v>149</v>
      </c>
      <c r="AU1118" s="17" t="s">
        <v>89</v>
      </c>
    </row>
    <row r="1119" spans="2:65" s="13" customFormat="1" ht="10">
      <c r="B1119" s="155"/>
      <c r="D1119" s="145" t="s">
        <v>150</v>
      </c>
      <c r="E1119" s="156" t="s">
        <v>1</v>
      </c>
      <c r="F1119" s="157" t="s">
        <v>584</v>
      </c>
      <c r="H1119" s="158">
        <v>67.234300000000005</v>
      </c>
      <c r="I1119" s="159"/>
      <c r="L1119" s="155"/>
      <c r="M1119" s="160"/>
      <c r="T1119" s="161"/>
      <c r="AT1119" s="156" t="s">
        <v>150</v>
      </c>
      <c r="AU1119" s="156" t="s">
        <v>89</v>
      </c>
      <c r="AV1119" s="13" t="s">
        <v>89</v>
      </c>
      <c r="AW1119" s="13" t="s">
        <v>38</v>
      </c>
      <c r="AX1119" s="13" t="s">
        <v>12</v>
      </c>
      <c r="AY1119" s="156" t="s">
        <v>140</v>
      </c>
    </row>
    <row r="1120" spans="2:65" s="14" customFormat="1" ht="10">
      <c r="B1120" s="162"/>
      <c r="D1120" s="145" t="s">
        <v>150</v>
      </c>
      <c r="E1120" s="163" t="s">
        <v>1</v>
      </c>
      <c r="F1120" s="164" t="s">
        <v>157</v>
      </c>
      <c r="H1120" s="165">
        <v>67.234300000000005</v>
      </c>
      <c r="I1120" s="166"/>
      <c r="L1120" s="162"/>
      <c r="M1120" s="167"/>
      <c r="T1120" s="168"/>
      <c r="AT1120" s="163" t="s">
        <v>150</v>
      </c>
      <c r="AU1120" s="163" t="s">
        <v>89</v>
      </c>
      <c r="AV1120" s="14" t="s">
        <v>148</v>
      </c>
      <c r="AW1120" s="14" t="s">
        <v>38</v>
      </c>
      <c r="AX1120" s="14" t="s">
        <v>87</v>
      </c>
      <c r="AY1120" s="163" t="s">
        <v>140</v>
      </c>
    </row>
    <row r="1121" spans="2:65" s="1" customFormat="1" ht="21.75" customHeight="1">
      <c r="B1121" s="32"/>
      <c r="C1121" s="132" t="s">
        <v>758</v>
      </c>
      <c r="D1121" s="132" t="s">
        <v>143</v>
      </c>
      <c r="E1121" s="133" t="s">
        <v>1062</v>
      </c>
      <c r="F1121" s="134" t="s">
        <v>1063</v>
      </c>
      <c r="G1121" s="135" t="s">
        <v>231</v>
      </c>
      <c r="H1121" s="136">
        <v>2</v>
      </c>
      <c r="I1121" s="137"/>
      <c r="J1121" s="138">
        <f>ROUND(I1121*H1121,2)</f>
        <v>0</v>
      </c>
      <c r="K1121" s="134" t="s">
        <v>1</v>
      </c>
      <c r="L1121" s="32"/>
      <c r="M1121" s="139" t="s">
        <v>1</v>
      </c>
      <c r="N1121" s="140" t="s">
        <v>45</v>
      </c>
      <c r="P1121" s="141">
        <f>O1121*H1121</f>
        <v>0</v>
      </c>
      <c r="Q1121" s="141">
        <v>0</v>
      </c>
      <c r="R1121" s="141">
        <f>Q1121*H1121</f>
        <v>0</v>
      </c>
      <c r="S1121" s="141">
        <v>0</v>
      </c>
      <c r="T1121" s="142">
        <f>S1121*H1121</f>
        <v>0</v>
      </c>
      <c r="AR1121" s="143" t="s">
        <v>194</v>
      </c>
      <c r="AT1121" s="143" t="s">
        <v>143</v>
      </c>
      <c r="AU1121" s="143" t="s">
        <v>89</v>
      </c>
      <c r="AY1121" s="17" t="s">
        <v>140</v>
      </c>
      <c r="BE1121" s="144">
        <f>IF(N1121="základní",J1121,0)</f>
        <v>0</v>
      </c>
      <c r="BF1121" s="144">
        <f>IF(N1121="snížená",J1121,0)</f>
        <v>0</v>
      </c>
      <c r="BG1121" s="144">
        <f>IF(N1121="zákl. přenesená",J1121,0)</f>
        <v>0</v>
      </c>
      <c r="BH1121" s="144">
        <f>IF(N1121="sníž. přenesená",J1121,0)</f>
        <v>0</v>
      </c>
      <c r="BI1121" s="144">
        <f>IF(N1121="nulová",J1121,0)</f>
        <v>0</v>
      </c>
      <c r="BJ1121" s="17" t="s">
        <v>87</v>
      </c>
      <c r="BK1121" s="144">
        <f>ROUND(I1121*H1121,2)</f>
        <v>0</v>
      </c>
      <c r="BL1121" s="17" t="s">
        <v>194</v>
      </c>
      <c r="BM1121" s="143" t="s">
        <v>1064</v>
      </c>
    </row>
    <row r="1122" spans="2:65" s="1" customFormat="1" ht="10">
      <c r="B1122" s="32"/>
      <c r="D1122" s="145" t="s">
        <v>149</v>
      </c>
      <c r="F1122" s="146" t="s">
        <v>1063</v>
      </c>
      <c r="I1122" s="147"/>
      <c r="L1122" s="32"/>
      <c r="M1122" s="148"/>
      <c r="T1122" s="56"/>
      <c r="AT1122" s="17" t="s">
        <v>149</v>
      </c>
      <c r="AU1122" s="17" t="s">
        <v>89</v>
      </c>
    </row>
    <row r="1123" spans="2:65" s="1" customFormat="1" ht="44.25" customHeight="1">
      <c r="B1123" s="32"/>
      <c r="C1123" s="132" t="s">
        <v>1065</v>
      </c>
      <c r="D1123" s="132" t="s">
        <v>143</v>
      </c>
      <c r="E1123" s="133" t="s">
        <v>1066</v>
      </c>
      <c r="F1123" s="134" t="s">
        <v>1067</v>
      </c>
      <c r="G1123" s="135" t="s">
        <v>231</v>
      </c>
      <c r="H1123" s="136">
        <v>2</v>
      </c>
      <c r="I1123" s="137"/>
      <c r="J1123" s="138">
        <f>ROUND(I1123*H1123,2)</f>
        <v>0</v>
      </c>
      <c r="K1123" s="134" t="s">
        <v>1</v>
      </c>
      <c r="L1123" s="32"/>
      <c r="M1123" s="139" t="s">
        <v>1</v>
      </c>
      <c r="N1123" s="140" t="s">
        <v>45</v>
      </c>
      <c r="P1123" s="141">
        <f>O1123*H1123</f>
        <v>0</v>
      </c>
      <c r="Q1123" s="141">
        <v>0</v>
      </c>
      <c r="R1123" s="141">
        <f>Q1123*H1123</f>
        <v>0</v>
      </c>
      <c r="S1123" s="141">
        <v>0</v>
      </c>
      <c r="T1123" s="142">
        <f>S1123*H1123</f>
        <v>0</v>
      </c>
      <c r="AR1123" s="143" t="s">
        <v>194</v>
      </c>
      <c r="AT1123" s="143" t="s">
        <v>143</v>
      </c>
      <c r="AU1123" s="143" t="s">
        <v>89</v>
      </c>
      <c r="AY1123" s="17" t="s">
        <v>140</v>
      </c>
      <c r="BE1123" s="144">
        <f>IF(N1123="základní",J1123,0)</f>
        <v>0</v>
      </c>
      <c r="BF1123" s="144">
        <f>IF(N1123="snížená",J1123,0)</f>
        <v>0</v>
      </c>
      <c r="BG1123" s="144">
        <f>IF(N1123="zákl. přenesená",J1123,0)</f>
        <v>0</v>
      </c>
      <c r="BH1123" s="144">
        <f>IF(N1123="sníž. přenesená",J1123,0)</f>
        <v>0</v>
      </c>
      <c r="BI1123" s="144">
        <f>IF(N1123="nulová",J1123,0)</f>
        <v>0</v>
      </c>
      <c r="BJ1123" s="17" t="s">
        <v>87</v>
      </c>
      <c r="BK1123" s="144">
        <f>ROUND(I1123*H1123,2)</f>
        <v>0</v>
      </c>
      <c r="BL1123" s="17" t="s">
        <v>194</v>
      </c>
      <c r="BM1123" s="143" t="s">
        <v>1068</v>
      </c>
    </row>
    <row r="1124" spans="2:65" s="1" customFormat="1" ht="27">
      <c r="B1124" s="32"/>
      <c r="D1124" s="145" t="s">
        <v>149</v>
      </c>
      <c r="F1124" s="146" t="s">
        <v>1067</v>
      </c>
      <c r="I1124" s="147"/>
      <c r="L1124" s="32"/>
      <c r="M1124" s="148"/>
      <c r="T1124" s="56"/>
      <c r="AT1124" s="17" t="s">
        <v>149</v>
      </c>
      <c r="AU1124" s="17" t="s">
        <v>89</v>
      </c>
    </row>
    <row r="1125" spans="2:65" s="1" customFormat="1" ht="49" customHeight="1">
      <c r="B1125" s="32"/>
      <c r="C1125" s="132" t="s">
        <v>763</v>
      </c>
      <c r="D1125" s="132" t="s">
        <v>143</v>
      </c>
      <c r="E1125" s="133" t="s">
        <v>1069</v>
      </c>
      <c r="F1125" s="134" t="s">
        <v>1070</v>
      </c>
      <c r="G1125" s="135" t="s">
        <v>359</v>
      </c>
      <c r="H1125" s="136">
        <v>1</v>
      </c>
      <c r="I1125" s="137"/>
      <c r="J1125" s="138">
        <f>ROUND(I1125*H1125,2)</f>
        <v>0</v>
      </c>
      <c r="K1125" s="134" t="s">
        <v>1</v>
      </c>
      <c r="L1125" s="32"/>
      <c r="M1125" s="139" t="s">
        <v>1</v>
      </c>
      <c r="N1125" s="140" t="s">
        <v>45</v>
      </c>
      <c r="P1125" s="141">
        <f>O1125*H1125</f>
        <v>0</v>
      </c>
      <c r="Q1125" s="141">
        <v>0</v>
      </c>
      <c r="R1125" s="141">
        <f>Q1125*H1125</f>
        <v>0</v>
      </c>
      <c r="S1125" s="141">
        <v>0</v>
      </c>
      <c r="T1125" s="142">
        <f>S1125*H1125</f>
        <v>0</v>
      </c>
      <c r="AR1125" s="143" t="s">
        <v>194</v>
      </c>
      <c r="AT1125" s="143" t="s">
        <v>143</v>
      </c>
      <c r="AU1125" s="143" t="s">
        <v>89</v>
      </c>
      <c r="AY1125" s="17" t="s">
        <v>140</v>
      </c>
      <c r="BE1125" s="144">
        <f>IF(N1125="základní",J1125,0)</f>
        <v>0</v>
      </c>
      <c r="BF1125" s="144">
        <f>IF(N1125="snížená",J1125,0)</f>
        <v>0</v>
      </c>
      <c r="BG1125" s="144">
        <f>IF(N1125="zákl. přenesená",J1125,0)</f>
        <v>0</v>
      </c>
      <c r="BH1125" s="144">
        <f>IF(N1125="sníž. přenesená",J1125,0)</f>
        <v>0</v>
      </c>
      <c r="BI1125" s="144">
        <f>IF(N1125="nulová",J1125,0)</f>
        <v>0</v>
      </c>
      <c r="BJ1125" s="17" t="s">
        <v>87</v>
      </c>
      <c r="BK1125" s="144">
        <f>ROUND(I1125*H1125,2)</f>
        <v>0</v>
      </c>
      <c r="BL1125" s="17" t="s">
        <v>194</v>
      </c>
      <c r="BM1125" s="143" t="s">
        <v>1071</v>
      </c>
    </row>
    <row r="1126" spans="2:65" s="1" customFormat="1" ht="27">
      <c r="B1126" s="32"/>
      <c r="D1126" s="145" t="s">
        <v>149</v>
      </c>
      <c r="F1126" s="146" t="s">
        <v>1070</v>
      </c>
      <c r="I1126" s="147"/>
      <c r="L1126" s="32"/>
      <c r="M1126" s="148"/>
      <c r="T1126" s="56"/>
      <c r="AT1126" s="17" t="s">
        <v>149</v>
      </c>
      <c r="AU1126" s="17" t="s">
        <v>89</v>
      </c>
    </row>
    <row r="1127" spans="2:65" s="1" customFormat="1" ht="33" customHeight="1">
      <c r="B1127" s="32"/>
      <c r="C1127" s="132" t="s">
        <v>1072</v>
      </c>
      <c r="D1127" s="132" t="s">
        <v>143</v>
      </c>
      <c r="E1127" s="133" t="s">
        <v>1073</v>
      </c>
      <c r="F1127" s="134" t="s">
        <v>1074</v>
      </c>
      <c r="G1127" s="135" t="s">
        <v>255</v>
      </c>
      <c r="H1127" s="136">
        <v>14.8</v>
      </c>
      <c r="I1127" s="137"/>
      <c r="J1127" s="138">
        <f>ROUND(I1127*H1127,2)</f>
        <v>0</v>
      </c>
      <c r="K1127" s="134" t="s">
        <v>147</v>
      </c>
      <c r="L1127" s="32"/>
      <c r="M1127" s="139" t="s">
        <v>1</v>
      </c>
      <c r="N1127" s="140" t="s">
        <v>45</v>
      </c>
      <c r="P1127" s="141">
        <f>O1127*H1127</f>
        <v>0</v>
      </c>
      <c r="Q1127" s="141">
        <v>0</v>
      </c>
      <c r="R1127" s="141">
        <f>Q1127*H1127</f>
        <v>0</v>
      </c>
      <c r="S1127" s="141">
        <v>0</v>
      </c>
      <c r="T1127" s="142">
        <f>S1127*H1127</f>
        <v>0</v>
      </c>
      <c r="AR1127" s="143" t="s">
        <v>194</v>
      </c>
      <c r="AT1127" s="143" t="s">
        <v>143</v>
      </c>
      <c r="AU1127" s="143" t="s">
        <v>89</v>
      </c>
      <c r="AY1127" s="17" t="s">
        <v>140</v>
      </c>
      <c r="BE1127" s="144">
        <f>IF(N1127="základní",J1127,0)</f>
        <v>0</v>
      </c>
      <c r="BF1127" s="144">
        <f>IF(N1127="snížená",J1127,0)</f>
        <v>0</v>
      </c>
      <c r="BG1127" s="144">
        <f>IF(N1127="zákl. přenesená",J1127,0)</f>
        <v>0</v>
      </c>
      <c r="BH1127" s="144">
        <f>IF(N1127="sníž. přenesená",J1127,0)</f>
        <v>0</v>
      </c>
      <c r="BI1127" s="144">
        <f>IF(N1127="nulová",J1127,0)</f>
        <v>0</v>
      </c>
      <c r="BJ1127" s="17" t="s">
        <v>87</v>
      </c>
      <c r="BK1127" s="144">
        <f>ROUND(I1127*H1127,2)</f>
        <v>0</v>
      </c>
      <c r="BL1127" s="17" t="s">
        <v>194</v>
      </c>
      <c r="BM1127" s="143" t="s">
        <v>1075</v>
      </c>
    </row>
    <row r="1128" spans="2:65" s="1" customFormat="1" ht="18">
      <c r="B1128" s="32"/>
      <c r="D1128" s="145" t="s">
        <v>149</v>
      </c>
      <c r="F1128" s="146" t="s">
        <v>1074</v>
      </c>
      <c r="I1128" s="147"/>
      <c r="L1128" s="32"/>
      <c r="M1128" s="148"/>
      <c r="T1128" s="56"/>
      <c r="AT1128" s="17" t="s">
        <v>149</v>
      </c>
      <c r="AU1128" s="17" t="s">
        <v>89</v>
      </c>
    </row>
    <row r="1129" spans="2:65" s="12" customFormat="1" ht="10">
      <c r="B1129" s="149"/>
      <c r="D1129" s="145" t="s">
        <v>150</v>
      </c>
      <c r="E1129" s="150" t="s">
        <v>1</v>
      </c>
      <c r="F1129" s="151" t="s">
        <v>1076</v>
      </c>
      <c r="H1129" s="150" t="s">
        <v>1</v>
      </c>
      <c r="I1129" s="152"/>
      <c r="L1129" s="149"/>
      <c r="M1129" s="153"/>
      <c r="T1129" s="154"/>
      <c r="AT1129" s="150" t="s">
        <v>150</v>
      </c>
      <c r="AU1129" s="150" t="s">
        <v>89</v>
      </c>
      <c r="AV1129" s="12" t="s">
        <v>87</v>
      </c>
      <c r="AW1129" s="12" t="s">
        <v>38</v>
      </c>
      <c r="AX1129" s="12" t="s">
        <v>12</v>
      </c>
      <c r="AY1129" s="150" t="s">
        <v>140</v>
      </c>
    </row>
    <row r="1130" spans="2:65" s="13" customFormat="1" ht="10">
      <c r="B1130" s="155"/>
      <c r="D1130" s="145" t="s">
        <v>150</v>
      </c>
      <c r="E1130" s="156" t="s">
        <v>1</v>
      </c>
      <c r="F1130" s="157" t="s">
        <v>1077</v>
      </c>
      <c r="H1130" s="158">
        <v>14.8</v>
      </c>
      <c r="I1130" s="159"/>
      <c r="L1130" s="155"/>
      <c r="M1130" s="160"/>
      <c r="T1130" s="161"/>
      <c r="AT1130" s="156" t="s">
        <v>150</v>
      </c>
      <c r="AU1130" s="156" t="s">
        <v>89</v>
      </c>
      <c r="AV1130" s="13" t="s">
        <v>89</v>
      </c>
      <c r="AW1130" s="13" t="s">
        <v>38</v>
      </c>
      <c r="AX1130" s="13" t="s">
        <v>12</v>
      </c>
      <c r="AY1130" s="156" t="s">
        <v>140</v>
      </c>
    </row>
    <row r="1131" spans="2:65" s="14" customFormat="1" ht="10">
      <c r="B1131" s="162"/>
      <c r="D1131" s="145" t="s">
        <v>150</v>
      </c>
      <c r="E1131" s="163" t="s">
        <v>1</v>
      </c>
      <c r="F1131" s="164" t="s">
        <v>157</v>
      </c>
      <c r="H1131" s="165">
        <v>14.8</v>
      </c>
      <c r="I1131" s="166"/>
      <c r="L1131" s="162"/>
      <c r="M1131" s="167"/>
      <c r="T1131" s="168"/>
      <c r="AT1131" s="163" t="s">
        <v>150</v>
      </c>
      <c r="AU1131" s="163" t="s">
        <v>89</v>
      </c>
      <c r="AV1131" s="14" t="s">
        <v>148</v>
      </c>
      <c r="AW1131" s="14" t="s">
        <v>38</v>
      </c>
      <c r="AX1131" s="14" t="s">
        <v>87</v>
      </c>
      <c r="AY1131" s="163" t="s">
        <v>140</v>
      </c>
    </row>
    <row r="1132" spans="2:65" s="1" customFormat="1" ht="24.15" customHeight="1">
      <c r="B1132" s="32"/>
      <c r="C1132" s="179" t="s">
        <v>766</v>
      </c>
      <c r="D1132" s="179" t="s">
        <v>645</v>
      </c>
      <c r="E1132" s="180" t="s">
        <v>1078</v>
      </c>
      <c r="F1132" s="181" t="s">
        <v>1079</v>
      </c>
      <c r="G1132" s="182" t="s">
        <v>255</v>
      </c>
      <c r="H1132" s="183">
        <v>14.8</v>
      </c>
      <c r="I1132" s="184"/>
      <c r="J1132" s="185">
        <f>ROUND(I1132*H1132,2)</f>
        <v>0</v>
      </c>
      <c r="K1132" s="181" t="s">
        <v>147</v>
      </c>
      <c r="L1132" s="186"/>
      <c r="M1132" s="187" t="s">
        <v>1</v>
      </c>
      <c r="N1132" s="188" t="s">
        <v>45</v>
      </c>
      <c r="P1132" s="141">
        <f>O1132*H1132</f>
        <v>0</v>
      </c>
      <c r="Q1132" s="141">
        <v>0</v>
      </c>
      <c r="R1132" s="141">
        <f>Q1132*H1132</f>
        <v>0</v>
      </c>
      <c r="S1132" s="141">
        <v>0</v>
      </c>
      <c r="T1132" s="142">
        <f>S1132*H1132</f>
        <v>0</v>
      </c>
      <c r="AR1132" s="143" t="s">
        <v>256</v>
      </c>
      <c r="AT1132" s="143" t="s">
        <v>645</v>
      </c>
      <c r="AU1132" s="143" t="s">
        <v>89</v>
      </c>
      <c r="AY1132" s="17" t="s">
        <v>140</v>
      </c>
      <c r="BE1132" s="144">
        <f>IF(N1132="základní",J1132,0)</f>
        <v>0</v>
      </c>
      <c r="BF1132" s="144">
        <f>IF(N1132="snížená",J1132,0)</f>
        <v>0</v>
      </c>
      <c r="BG1132" s="144">
        <f>IF(N1132="zákl. přenesená",J1132,0)</f>
        <v>0</v>
      </c>
      <c r="BH1132" s="144">
        <f>IF(N1132="sníž. přenesená",J1132,0)</f>
        <v>0</v>
      </c>
      <c r="BI1132" s="144">
        <f>IF(N1132="nulová",J1132,0)</f>
        <v>0</v>
      </c>
      <c r="BJ1132" s="17" t="s">
        <v>87</v>
      </c>
      <c r="BK1132" s="144">
        <f>ROUND(I1132*H1132,2)</f>
        <v>0</v>
      </c>
      <c r="BL1132" s="17" t="s">
        <v>194</v>
      </c>
      <c r="BM1132" s="143" t="s">
        <v>1080</v>
      </c>
    </row>
    <row r="1133" spans="2:65" s="1" customFormat="1" ht="10">
      <c r="B1133" s="32"/>
      <c r="D1133" s="145" t="s">
        <v>149</v>
      </c>
      <c r="F1133" s="146" t="s">
        <v>1079</v>
      </c>
      <c r="I1133" s="147"/>
      <c r="L1133" s="32"/>
      <c r="M1133" s="148"/>
      <c r="T1133" s="56"/>
      <c r="AT1133" s="17" t="s">
        <v>149</v>
      </c>
      <c r="AU1133" s="17" t="s">
        <v>89</v>
      </c>
    </row>
    <row r="1134" spans="2:65" s="1" customFormat="1" ht="49" customHeight="1">
      <c r="B1134" s="32"/>
      <c r="C1134" s="132" t="s">
        <v>1081</v>
      </c>
      <c r="D1134" s="132" t="s">
        <v>143</v>
      </c>
      <c r="E1134" s="133" t="s">
        <v>1082</v>
      </c>
      <c r="F1134" s="134" t="s">
        <v>1083</v>
      </c>
      <c r="G1134" s="135" t="s">
        <v>294</v>
      </c>
      <c r="H1134" s="136">
        <v>0.63149999999999995</v>
      </c>
      <c r="I1134" s="137"/>
      <c r="J1134" s="138">
        <f>ROUND(I1134*H1134,2)</f>
        <v>0</v>
      </c>
      <c r="K1134" s="134" t="s">
        <v>147</v>
      </c>
      <c r="L1134" s="32"/>
      <c r="M1134" s="139" t="s">
        <v>1</v>
      </c>
      <c r="N1134" s="140" t="s">
        <v>45</v>
      </c>
      <c r="P1134" s="141">
        <f>O1134*H1134</f>
        <v>0</v>
      </c>
      <c r="Q1134" s="141">
        <v>0</v>
      </c>
      <c r="R1134" s="141">
        <f>Q1134*H1134</f>
        <v>0</v>
      </c>
      <c r="S1134" s="141">
        <v>0</v>
      </c>
      <c r="T1134" s="142">
        <f>S1134*H1134</f>
        <v>0</v>
      </c>
      <c r="AR1134" s="143" t="s">
        <v>194</v>
      </c>
      <c r="AT1134" s="143" t="s">
        <v>143</v>
      </c>
      <c r="AU1134" s="143" t="s">
        <v>89</v>
      </c>
      <c r="AY1134" s="17" t="s">
        <v>140</v>
      </c>
      <c r="BE1134" s="144">
        <f>IF(N1134="základní",J1134,0)</f>
        <v>0</v>
      </c>
      <c r="BF1134" s="144">
        <f>IF(N1134="snížená",J1134,0)</f>
        <v>0</v>
      </c>
      <c r="BG1134" s="144">
        <f>IF(N1134="zákl. přenesená",J1134,0)</f>
        <v>0</v>
      </c>
      <c r="BH1134" s="144">
        <f>IF(N1134="sníž. přenesená",J1134,0)</f>
        <v>0</v>
      </c>
      <c r="BI1134" s="144">
        <f>IF(N1134="nulová",J1134,0)</f>
        <v>0</v>
      </c>
      <c r="BJ1134" s="17" t="s">
        <v>87</v>
      </c>
      <c r="BK1134" s="144">
        <f>ROUND(I1134*H1134,2)</f>
        <v>0</v>
      </c>
      <c r="BL1134" s="17" t="s">
        <v>194</v>
      </c>
      <c r="BM1134" s="143" t="s">
        <v>1084</v>
      </c>
    </row>
    <row r="1135" spans="2:65" s="1" customFormat="1" ht="27">
      <c r="B1135" s="32"/>
      <c r="D1135" s="145" t="s">
        <v>149</v>
      </c>
      <c r="F1135" s="146" t="s">
        <v>1083</v>
      </c>
      <c r="I1135" s="147"/>
      <c r="L1135" s="32"/>
      <c r="M1135" s="148"/>
      <c r="T1135" s="56"/>
      <c r="AT1135" s="17" t="s">
        <v>149</v>
      </c>
      <c r="AU1135" s="17" t="s">
        <v>89</v>
      </c>
    </row>
    <row r="1136" spans="2:65" s="1" customFormat="1" ht="49" customHeight="1">
      <c r="B1136" s="32"/>
      <c r="C1136" s="132" t="s">
        <v>770</v>
      </c>
      <c r="D1136" s="132" t="s">
        <v>143</v>
      </c>
      <c r="E1136" s="133" t="s">
        <v>1085</v>
      </c>
      <c r="F1136" s="134" t="s">
        <v>1086</v>
      </c>
      <c r="G1136" s="135" t="s">
        <v>294</v>
      </c>
      <c r="H1136" s="136">
        <v>0.63149999999999995</v>
      </c>
      <c r="I1136" s="137"/>
      <c r="J1136" s="138">
        <f>ROUND(I1136*H1136,2)</f>
        <v>0</v>
      </c>
      <c r="K1136" s="134" t="s">
        <v>746</v>
      </c>
      <c r="L1136" s="32"/>
      <c r="M1136" s="139" t="s">
        <v>1</v>
      </c>
      <c r="N1136" s="140" t="s">
        <v>45</v>
      </c>
      <c r="P1136" s="141">
        <f>O1136*H1136</f>
        <v>0</v>
      </c>
      <c r="Q1136" s="141">
        <v>0</v>
      </c>
      <c r="R1136" s="141">
        <f>Q1136*H1136</f>
        <v>0</v>
      </c>
      <c r="S1136" s="141">
        <v>0</v>
      </c>
      <c r="T1136" s="142">
        <f>S1136*H1136</f>
        <v>0</v>
      </c>
      <c r="AR1136" s="143" t="s">
        <v>194</v>
      </c>
      <c r="AT1136" s="143" t="s">
        <v>143</v>
      </c>
      <c r="AU1136" s="143" t="s">
        <v>89</v>
      </c>
      <c r="AY1136" s="17" t="s">
        <v>140</v>
      </c>
      <c r="BE1136" s="144">
        <f>IF(N1136="základní",J1136,0)</f>
        <v>0</v>
      </c>
      <c r="BF1136" s="144">
        <f>IF(N1136="snížená",J1136,0)</f>
        <v>0</v>
      </c>
      <c r="BG1136" s="144">
        <f>IF(N1136="zákl. přenesená",J1136,0)</f>
        <v>0</v>
      </c>
      <c r="BH1136" s="144">
        <f>IF(N1136="sníž. přenesená",J1136,0)</f>
        <v>0</v>
      </c>
      <c r="BI1136" s="144">
        <f>IF(N1136="nulová",J1136,0)</f>
        <v>0</v>
      </c>
      <c r="BJ1136" s="17" t="s">
        <v>87</v>
      </c>
      <c r="BK1136" s="144">
        <f>ROUND(I1136*H1136,2)</f>
        <v>0</v>
      </c>
      <c r="BL1136" s="17" t="s">
        <v>194</v>
      </c>
      <c r="BM1136" s="143" t="s">
        <v>1087</v>
      </c>
    </row>
    <row r="1137" spans="2:65" s="1" customFormat="1" ht="27">
      <c r="B1137" s="32"/>
      <c r="D1137" s="145" t="s">
        <v>149</v>
      </c>
      <c r="F1137" s="146" t="s">
        <v>1086</v>
      </c>
      <c r="I1137" s="147"/>
      <c r="L1137" s="32"/>
      <c r="M1137" s="148"/>
      <c r="T1137" s="56"/>
      <c r="AT1137" s="17" t="s">
        <v>149</v>
      </c>
      <c r="AU1137" s="17" t="s">
        <v>89</v>
      </c>
    </row>
    <row r="1138" spans="2:65" s="11" customFormat="1" ht="22.75" customHeight="1">
      <c r="B1138" s="120"/>
      <c r="D1138" s="121" t="s">
        <v>79</v>
      </c>
      <c r="E1138" s="130" t="s">
        <v>350</v>
      </c>
      <c r="F1138" s="130" t="s">
        <v>351</v>
      </c>
      <c r="I1138" s="123"/>
      <c r="J1138" s="131">
        <f>BK1138</f>
        <v>0</v>
      </c>
      <c r="L1138" s="120"/>
      <c r="M1138" s="125"/>
      <c r="P1138" s="126">
        <f>SUM(P1139:P1166)</f>
        <v>0</v>
      </c>
      <c r="R1138" s="126">
        <f>SUM(R1139:R1166)</f>
        <v>0</v>
      </c>
      <c r="T1138" s="127">
        <f>SUM(T1139:T1166)</f>
        <v>0</v>
      </c>
      <c r="AR1138" s="121" t="s">
        <v>89</v>
      </c>
      <c r="AT1138" s="128" t="s">
        <v>79</v>
      </c>
      <c r="AU1138" s="128" t="s">
        <v>87</v>
      </c>
      <c r="AY1138" s="121" t="s">
        <v>140</v>
      </c>
      <c r="BK1138" s="129">
        <f>SUM(BK1139:BK1166)</f>
        <v>0</v>
      </c>
    </row>
    <row r="1139" spans="2:65" s="1" customFormat="1" ht="33" customHeight="1">
      <c r="B1139" s="32"/>
      <c r="C1139" s="132" t="s">
        <v>1088</v>
      </c>
      <c r="D1139" s="132" t="s">
        <v>143</v>
      </c>
      <c r="E1139" s="133" t="s">
        <v>1089</v>
      </c>
      <c r="F1139" s="134" t="s">
        <v>1090</v>
      </c>
      <c r="G1139" s="135" t="s">
        <v>255</v>
      </c>
      <c r="H1139" s="136">
        <v>14.8</v>
      </c>
      <c r="I1139" s="137"/>
      <c r="J1139" s="138">
        <f>ROUND(I1139*H1139,2)</f>
        <v>0</v>
      </c>
      <c r="K1139" s="134" t="s">
        <v>147</v>
      </c>
      <c r="L1139" s="32"/>
      <c r="M1139" s="139" t="s">
        <v>1</v>
      </c>
      <c r="N1139" s="140" t="s">
        <v>45</v>
      </c>
      <c r="P1139" s="141">
        <f>O1139*H1139</f>
        <v>0</v>
      </c>
      <c r="Q1139" s="141">
        <v>0</v>
      </c>
      <c r="R1139" s="141">
        <f>Q1139*H1139</f>
        <v>0</v>
      </c>
      <c r="S1139" s="141">
        <v>0</v>
      </c>
      <c r="T1139" s="142">
        <f>S1139*H1139</f>
        <v>0</v>
      </c>
      <c r="AR1139" s="143" t="s">
        <v>194</v>
      </c>
      <c r="AT1139" s="143" t="s">
        <v>143</v>
      </c>
      <c r="AU1139" s="143" t="s">
        <v>89</v>
      </c>
      <c r="AY1139" s="17" t="s">
        <v>140</v>
      </c>
      <c r="BE1139" s="144">
        <f>IF(N1139="základní",J1139,0)</f>
        <v>0</v>
      </c>
      <c r="BF1139" s="144">
        <f>IF(N1139="snížená",J1139,0)</f>
        <v>0</v>
      </c>
      <c r="BG1139" s="144">
        <f>IF(N1139="zákl. přenesená",J1139,0)</f>
        <v>0</v>
      </c>
      <c r="BH1139" s="144">
        <f>IF(N1139="sníž. přenesená",J1139,0)</f>
        <v>0</v>
      </c>
      <c r="BI1139" s="144">
        <f>IF(N1139="nulová",J1139,0)</f>
        <v>0</v>
      </c>
      <c r="BJ1139" s="17" t="s">
        <v>87</v>
      </c>
      <c r="BK1139" s="144">
        <f>ROUND(I1139*H1139,2)</f>
        <v>0</v>
      </c>
      <c r="BL1139" s="17" t="s">
        <v>194</v>
      </c>
      <c r="BM1139" s="143" t="s">
        <v>1091</v>
      </c>
    </row>
    <row r="1140" spans="2:65" s="1" customFormat="1" ht="18">
      <c r="B1140" s="32"/>
      <c r="D1140" s="145" t="s">
        <v>149</v>
      </c>
      <c r="F1140" s="146" t="s">
        <v>1090</v>
      </c>
      <c r="I1140" s="147"/>
      <c r="L1140" s="32"/>
      <c r="M1140" s="148"/>
      <c r="T1140" s="56"/>
      <c r="AT1140" s="17" t="s">
        <v>149</v>
      </c>
      <c r="AU1140" s="17" t="s">
        <v>89</v>
      </c>
    </row>
    <row r="1141" spans="2:65" s="12" customFormat="1" ht="10">
      <c r="B1141" s="149"/>
      <c r="D1141" s="145" t="s">
        <v>150</v>
      </c>
      <c r="E1141" s="150" t="s">
        <v>1</v>
      </c>
      <c r="F1141" s="151" t="s">
        <v>1092</v>
      </c>
      <c r="H1141" s="150" t="s">
        <v>1</v>
      </c>
      <c r="I1141" s="152"/>
      <c r="L1141" s="149"/>
      <c r="M1141" s="153"/>
      <c r="T1141" s="154"/>
      <c r="AT1141" s="150" t="s">
        <v>150</v>
      </c>
      <c r="AU1141" s="150" t="s">
        <v>89</v>
      </c>
      <c r="AV1141" s="12" t="s">
        <v>87</v>
      </c>
      <c r="AW1141" s="12" t="s">
        <v>38</v>
      </c>
      <c r="AX1141" s="12" t="s">
        <v>12</v>
      </c>
      <c r="AY1141" s="150" t="s">
        <v>140</v>
      </c>
    </row>
    <row r="1142" spans="2:65" s="13" customFormat="1" ht="10">
      <c r="B1142" s="155"/>
      <c r="D1142" s="145" t="s">
        <v>150</v>
      </c>
      <c r="E1142" s="156" t="s">
        <v>1</v>
      </c>
      <c r="F1142" s="157" t="s">
        <v>1077</v>
      </c>
      <c r="H1142" s="158">
        <v>14.8</v>
      </c>
      <c r="I1142" s="159"/>
      <c r="L1142" s="155"/>
      <c r="M1142" s="160"/>
      <c r="T1142" s="161"/>
      <c r="AT1142" s="156" t="s">
        <v>150</v>
      </c>
      <c r="AU1142" s="156" t="s">
        <v>89</v>
      </c>
      <c r="AV1142" s="13" t="s">
        <v>89</v>
      </c>
      <c r="AW1142" s="13" t="s">
        <v>38</v>
      </c>
      <c r="AX1142" s="13" t="s">
        <v>12</v>
      </c>
      <c r="AY1142" s="156" t="s">
        <v>140</v>
      </c>
    </row>
    <row r="1143" spans="2:65" s="14" customFormat="1" ht="10">
      <c r="B1143" s="162"/>
      <c r="D1143" s="145" t="s">
        <v>150</v>
      </c>
      <c r="E1143" s="163" t="s">
        <v>1</v>
      </c>
      <c r="F1143" s="164" t="s">
        <v>157</v>
      </c>
      <c r="H1143" s="165">
        <v>14.8</v>
      </c>
      <c r="I1143" s="166"/>
      <c r="L1143" s="162"/>
      <c r="M1143" s="167"/>
      <c r="T1143" s="168"/>
      <c r="AT1143" s="163" t="s">
        <v>150</v>
      </c>
      <c r="AU1143" s="163" t="s">
        <v>89</v>
      </c>
      <c r="AV1143" s="14" t="s">
        <v>148</v>
      </c>
      <c r="AW1143" s="14" t="s">
        <v>38</v>
      </c>
      <c r="AX1143" s="14" t="s">
        <v>87</v>
      </c>
      <c r="AY1143" s="163" t="s">
        <v>140</v>
      </c>
    </row>
    <row r="1144" spans="2:65" s="1" customFormat="1" ht="16.5" customHeight="1">
      <c r="B1144" s="32"/>
      <c r="C1144" s="179" t="s">
        <v>773</v>
      </c>
      <c r="D1144" s="179" t="s">
        <v>645</v>
      </c>
      <c r="E1144" s="180" t="s">
        <v>1093</v>
      </c>
      <c r="F1144" s="181" t="s">
        <v>1094</v>
      </c>
      <c r="G1144" s="182" t="s">
        <v>255</v>
      </c>
      <c r="H1144" s="183">
        <v>14.8</v>
      </c>
      <c r="I1144" s="184"/>
      <c r="J1144" s="185">
        <f>ROUND(I1144*H1144,2)</f>
        <v>0</v>
      </c>
      <c r="K1144" s="181" t="s">
        <v>147</v>
      </c>
      <c r="L1144" s="186"/>
      <c r="M1144" s="187" t="s">
        <v>1</v>
      </c>
      <c r="N1144" s="188" t="s">
        <v>45</v>
      </c>
      <c r="P1144" s="141">
        <f>O1144*H1144</f>
        <v>0</v>
      </c>
      <c r="Q1144" s="141">
        <v>0</v>
      </c>
      <c r="R1144" s="141">
        <f>Q1144*H1144</f>
        <v>0</v>
      </c>
      <c r="S1144" s="141">
        <v>0</v>
      </c>
      <c r="T1144" s="142">
        <f>S1144*H1144</f>
        <v>0</v>
      </c>
      <c r="AR1144" s="143" t="s">
        <v>256</v>
      </c>
      <c r="AT1144" s="143" t="s">
        <v>645</v>
      </c>
      <c r="AU1144" s="143" t="s">
        <v>89</v>
      </c>
      <c r="AY1144" s="17" t="s">
        <v>140</v>
      </c>
      <c r="BE1144" s="144">
        <f>IF(N1144="základní",J1144,0)</f>
        <v>0</v>
      </c>
      <c r="BF1144" s="144">
        <f>IF(N1144="snížená",J1144,0)</f>
        <v>0</v>
      </c>
      <c r="BG1144" s="144">
        <f>IF(N1144="zákl. přenesená",J1144,0)</f>
        <v>0</v>
      </c>
      <c r="BH1144" s="144">
        <f>IF(N1144="sníž. přenesená",J1144,0)</f>
        <v>0</v>
      </c>
      <c r="BI1144" s="144">
        <f>IF(N1144="nulová",J1144,0)</f>
        <v>0</v>
      </c>
      <c r="BJ1144" s="17" t="s">
        <v>87</v>
      </c>
      <c r="BK1144" s="144">
        <f>ROUND(I1144*H1144,2)</f>
        <v>0</v>
      </c>
      <c r="BL1144" s="17" t="s">
        <v>194</v>
      </c>
      <c r="BM1144" s="143" t="s">
        <v>1095</v>
      </c>
    </row>
    <row r="1145" spans="2:65" s="1" customFormat="1" ht="10">
      <c r="B1145" s="32"/>
      <c r="D1145" s="145" t="s">
        <v>149</v>
      </c>
      <c r="F1145" s="146" t="s">
        <v>1094</v>
      </c>
      <c r="I1145" s="147"/>
      <c r="L1145" s="32"/>
      <c r="M1145" s="148"/>
      <c r="T1145" s="56"/>
      <c r="AT1145" s="17" t="s">
        <v>149</v>
      </c>
      <c r="AU1145" s="17" t="s">
        <v>89</v>
      </c>
    </row>
    <row r="1146" spans="2:65" s="1" customFormat="1" ht="24.15" customHeight="1">
      <c r="B1146" s="32"/>
      <c r="C1146" s="132" t="s">
        <v>1096</v>
      </c>
      <c r="D1146" s="132" t="s">
        <v>143</v>
      </c>
      <c r="E1146" s="133" t="s">
        <v>1097</v>
      </c>
      <c r="F1146" s="134" t="s">
        <v>1098</v>
      </c>
      <c r="G1146" s="135" t="s">
        <v>231</v>
      </c>
      <c r="H1146" s="136">
        <v>1</v>
      </c>
      <c r="I1146" s="137"/>
      <c r="J1146" s="138">
        <f>ROUND(I1146*H1146,2)</f>
        <v>0</v>
      </c>
      <c r="K1146" s="134" t="s">
        <v>147</v>
      </c>
      <c r="L1146" s="32"/>
      <c r="M1146" s="139" t="s">
        <v>1</v>
      </c>
      <c r="N1146" s="140" t="s">
        <v>45</v>
      </c>
      <c r="P1146" s="141">
        <f>O1146*H1146</f>
        <v>0</v>
      </c>
      <c r="Q1146" s="141">
        <v>0</v>
      </c>
      <c r="R1146" s="141">
        <f>Q1146*H1146</f>
        <v>0</v>
      </c>
      <c r="S1146" s="141">
        <v>0</v>
      </c>
      <c r="T1146" s="142">
        <f>S1146*H1146</f>
        <v>0</v>
      </c>
      <c r="AR1146" s="143" t="s">
        <v>194</v>
      </c>
      <c r="AT1146" s="143" t="s">
        <v>143</v>
      </c>
      <c r="AU1146" s="143" t="s">
        <v>89</v>
      </c>
      <c r="AY1146" s="17" t="s">
        <v>140</v>
      </c>
      <c r="BE1146" s="144">
        <f>IF(N1146="základní",J1146,0)</f>
        <v>0</v>
      </c>
      <c r="BF1146" s="144">
        <f>IF(N1146="snížená",J1146,0)</f>
        <v>0</v>
      </c>
      <c r="BG1146" s="144">
        <f>IF(N1146="zákl. přenesená",J1146,0)</f>
        <v>0</v>
      </c>
      <c r="BH1146" s="144">
        <f>IF(N1146="sníž. přenesená",J1146,0)</f>
        <v>0</v>
      </c>
      <c r="BI1146" s="144">
        <f>IF(N1146="nulová",J1146,0)</f>
        <v>0</v>
      </c>
      <c r="BJ1146" s="17" t="s">
        <v>87</v>
      </c>
      <c r="BK1146" s="144">
        <f>ROUND(I1146*H1146,2)</f>
        <v>0</v>
      </c>
      <c r="BL1146" s="17" t="s">
        <v>194</v>
      </c>
      <c r="BM1146" s="143" t="s">
        <v>1099</v>
      </c>
    </row>
    <row r="1147" spans="2:65" s="1" customFormat="1" ht="18">
      <c r="B1147" s="32"/>
      <c r="D1147" s="145" t="s">
        <v>149</v>
      </c>
      <c r="F1147" s="146" t="s">
        <v>1098</v>
      </c>
      <c r="I1147" s="147"/>
      <c r="L1147" s="32"/>
      <c r="M1147" s="148"/>
      <c r="T1147" s="56"/>
      <c r="AT1147" s="17" t="s">
        <v>149</v>
      </c>
      <c r="AU1147" s="17" t="s">
        <v>89</v>
      </c>
    </row>
    <row r="1148" spans="2:65" s="12" customFormat="1" ht="10">
      <c r="B1148" s="149"/>
      <c r="D1148" s="145" t="s">
        <v>150</v>
      </c>
      <c r="E1148" s="150" t="s">
        <v>1</v>
      </c>
      <c r="F1148" s="151" t="s">
        <v>1100</v>
      </c>
      <c r="H1148" s="150" t="s">
        <v>1</v>
      </c>
      <c r="I1148" s="152"/>
      <c r="L1148" s="149"/>
      <c r="M1148" s="153"/>
      <c r="T1148" s="154"/>
      <c r="AT1148" s="150" t="s">
        <v>150</v>
      </c>
      <c r="AU1148" s="150" t="s">
        <v>89</v>
      </c>
      <c r="AV1148" s="12" t="s">
        <v>87</v>
      </c>
      <c r="AW1148" s="12" t="s">
        <v>38</v>
      </c>
      <c r="AX1148" s="12" t="s">
        <v>12</v>
      </c>
      <c r="AY1148" s="150" t="s">
        <v>140</v>
      </c>
    </row>
    <row r="1149" spans="2:65" s="13" customFormat="1" ht="10">
      <c r="B1149" s="155"/>
      <c r="D1149" s="145" t="s">
        <v>150</v>
      </c>
      <c r="E1149" s="156" t="s">
        <v>1</v>
      </c>
      <c r="F1149" s="157" t="s">
        <v>87</v>
      </c>
      <c r="H1149" s="158">
        <v>1</v>
      </c>
      <c r="I1149" s="159"/>
      <c r="L1149" s="155"/>
      <c r="M1149" s="160"/>
      <c r="T1149" s="161"/>
      <c r="AT1149" s="156" t="s">
        <v>150</v>
      </c>
      <c r="AU1149" s="156" t="s">
        <v>89</v>
      </c>
      <c r="AV1149" s="13" t="s">
        <v>89</v>
      </c>
      <c r="AW1149" s="13" t="s">
        <v>38</v>
      </c>
      <c r="AX1149" s="13" t="s">
        <v>12</v>
      </c>
      <c r="AY1149" s="156" t="s">
        <v>140</v>
      </c>
    </row>
    <row r="1150" spans="2:65" s="14" customFormat="1" ht="10">
      <c r="B1150" s="162"/>
      <c r="D1150" s="145" t="s">
        <v>150</v>
      </c>
      <c r="E1150" s="163" t="s">
        <v>1</v>
      </c>
      <c r="F1150" s="164" t="s">
        <v>157</v>
      </c>
      <c r="H1150" s="165">
        <v>1</v>
      </c>
      <c r="I1150" s="166"/>
      <c r="L1150" s="162"/>
      <c r="M1150" s="167"/>
      <c r="T1150" s="168"/>
      <c r="AT1150" s="163" t="s">
        <v>150</v>
      </c>
      <c r="AU1150" s="163" t="s">
        <v>89</v>
      </c>
      <c r="AV1150" s="14" t="s">
        <v>148</v>
      </c>
      <c r="AW1150" s="14" t="s">
        <v>38</v>
      </c>
      <c r="AX1150" s="14" t="s">
        <v>87</v>
      </c>
      <c r="AY1150" s="163" t="s">
        <v>140</v>
      </c>
    </row>
    <row r="1151" spans="2:65" s="1" customFormat="1" ht="24.15" customHeight="1">
      <c r="B1151" s="32"/>
      <c r="C1151" s="179" t="s">
        <v>777</v>
      </c>
      <c r="D1151" s="179" t="s">
        <v>645</v>
      </c>
      <c r="E1151" s="180" t="s">
        <v>1101</v>
      </c>
      <c r="F1151" s="181" t="s">
        <v>1102</v>
      </c>
      <c r="G1151" s="182" t="s">
        <v>146</v>
      </c>
      <c r="H1151" s="183">
        <v>3.87</v>
      </c>
      <c r="I1151" s="184"/>
      <c r="J1151" s="185">
        <f>ROUND(I1151*H1151,2)</f>
        <v>0</v>
      </c>
      <c r="K1151" s="181" t="s">
        <v>1</v>
      </c>
      <c r="L1151" s="186"/>
      <c r="M1151" s="187" t="s">
        <v>1</v>
      </c>
      <c r="N1151" s="188" t="s">
        <v>45</v>
      </c>
      <c r="P1151" s="141">
        <f>O1151*H1151</f>
        <v>0</v>
      </c>
      <c r="Q1151" s="141">
        <v>0</v>
      </c>
      <c r="R1151" s="141">
        <f>Q1151*H1151</f>
        <v>0</v>
      </c>
      <c r="S1151" s="141">
        <v>0</v>
      </c>
      <c r="T1151" s="142">
        <f>S1151*H1151</f>
        <v>0</v>
      </c>
      <c r="AR1151" s="143" t="s">
        <v>256</v>
      </c>
      <c r="AT1151" s="143" t="s">
        <v>645</v>
      </c>
      <c r="AU1151" s="143" t="s">
        <v>89</v>
      </c>
      <c r="AY1151" s="17" t="s">
        <v>140</v>
      </c>
      <c r="BE1151" s="144">
        <f>IF(N1151="základní",J1151,0)</f>
        <v>0</v>
      </c>
      <c r="BF1151" s="144">
        <f>IF(N1151="snížená",J1151,0)</f>
        <v>0</v>
      </c>
      <c r="BG1151" s="144">
        <f>IF(N1151="zákl. přenesená",J1151,0)</f>
        <v>0</v>
      </c>
      <c r="BH1151" s="144">
        <f>IF(N1151="sníž. přenesená",J1151,0)</f>
        <v>0</v>
      </c>
      <c r="BI1151" s="144">
        <f>IF(N1151="nulová",J1151,0)</f>
        <v>0</v>
      </c>
      <c r="BJ1151" s="17" t="s">
        <v>87</v>
      </c>
      <c r="BK1151" s="144">
        <f>ROUND(I1151*H1151,2)</f>
        <v>0</v>
      </c>
      <c r="BL1151" s="17" t="s">
        <v>194</v>
      </c>
      <c r="BM1151" s="143" t="s">
        <v>1103</v>
      </c>
    </row>
    <row r="1152" spans="2:65" s="1" customFormat="1" ht="18">
      <c r="B1152" s="32"/>
      <c r="D1152" s="145" t="s">
        <v>149</v>
      </c>
      <c r="F1152" s="146" t="s">
        <v>1102</v>
      </c>
      <c r="I1152" s="147"/>
      <c r="L1152" s="32"/>
      <c r="M1152" s="148"/>
      <c r="T1152" s="56"/>
      <c r="AT1152" s="17" t="s">
        <v>149</v>
      </c>
      <c r="AU1152" s="17" t="s">
        <v>89</v>
      </c>
    </row>
    <row r="1153" spans="2:65" s="13" customFormat="1" ht="10">
      <c r="B1153" s="155"/>
      <c r="D1153" s="145" t="s">
        <v>150</v>
      </c>
      <c r="E1153" s="156" t="s">
        <v>1</v>
      </c>
      <c r="F1153" s="157" t="s">
        <v>1104</v>
      </c>
      <c r="H1153" s="158">
        <v>3.87</v>
      </c>
      <c r="I1153" s="159"/>
      <c r="L1153" s="155"/>
      <c r="M1153" s="160"/>
      <c r="T1153" s="161"/>
      <c r="AT1153" s="156" t="s">
        <v>150</v>
      </c>
      <c r="AU1153" s="156" t="s">
        <v>89</v>
      </c>
      <c r="AV1153" s="13" t="s">
        <v>89</v>
      </c>
      <c r="AW1153" s="13" t="s">
        <v>38</v>
      </c>
      <c r="AX1153" s="13" t="s">
        <v>12</v>
      </c>
      <c r="AY1153" s="156" t="s">
        <v>140</v>
      </c>
    </row>
    <row r="1154" spans="2:65" s="14" customFormat="1" ht="10">
      <c r="B1154" s="162"/>
      <c r="D1154" s="145" t="s">
        <v>150</v>
      </c>
      <c r="E1154" s="163" t="s">
        <v>1</v>
      </c>
      <c r="F1154" s="164" t="s">
        <v>157</v>
      </c>
      <c r="H1154" s="165">
        <v>3.87</v>
      </c>
      <c r="I1154" s="166"/>
      <c r="L1154" s="162"/>
      <c r="M1154" s="167"/>
      <c r="T1154" s="168"/>
      <c r="AT1154" s="163" t="s">
        <v>150</v>
      </c>
      <c r="AU1154" s="163" t="s">
        <v>89</v>
      </c>
      <c r="AV1154" s="14" t="s">
        <v>148</v>
      </c>
      <c r="AW1154" s="14" t="s">
        <v>38</v>
      </c>
      <c r="AX1154" s="14" t="s">
        <v>87</v>
      </c>
      <c r="AY1154" s="163" t="s">
        <v>140</v>
      </c>
    </row>
    <row r="1155" spans="2:65" s="1" customFormat="1" ht="24.15" customHeight="1">
      <c r="B1155" s="32"/>
      <c r="C1155" s="132" t="s">
        <v>1105</v>
      </c>
      <c r="D1155" s="132" t="s">
        <v>143</v>
      </c>
      <c r="E1155" s="133" t="s">
        <v>1106</v>
      </c>
      <c r="F1155" s="134" t="s">
        <v>1107</v>
      </c>
      <c r="G1155" s="135" t="s">
        <v>231</v>
      </c>
      <c r="H1155" s="136">
        <v>1</v>
      </c>
      <c r="I1155" s="137"/>
      <c r="J1155" s="138">
        <f>ROUND(I1155*H1155,2)</f>
        <v>0</v>
      </c>
      <c r="K1155" s="134" t="s">
        <v>147</v>
      </c>
      <c r="L1155" s="32"/>
      <c r="M1155" s="139" t="s">
        <v>1</v>
      </c>
      <c r="N1155" s="140" t="s">
        <v>45</v>
      </c>
      <c r="P1155" s="141">
        <f>O1155*H1155</f>
        <v>0</v>
      </c>
      <c r="Q1155" s="141">
        <v>0</v>
      </c>
      <c r="R1155" s="141">
        <f>Q1155*H1155</f>
        <v>0</v>
      </c>
      <c r="S1155" s="141">
        <v>0</v>
      </c>
      <c r="T1155" s="142">
        <f>S1155*H1155</f>
        <v>0</v>
      </c>
      <c r="AR1155" s="143" t="s">
        <v>194</v>
      </c>
      <c r="AT1155" s="143" t="s">
        <v>143</v>
      </c>
      <c r="AU1155" s="143" t="s">
        <v>89</v>
      </c>
      <c r="AY1155" s="17" t="s">
        <v>140</v>
      </c>
      <c r="BE1155" s="144">
        <f>IF(N1155="základní",J1155,0)</f>
        <v>0</v>
      </c>
      <c r="BF1155" s="144">
        <f>IF(N1155="snížená",J1155,0)</f>
        <v>0</v>
      </c>
      <c r="BG1155" s="144">
        <f>IF(N1155="zákl. přenesená",J1155,0)</f>
        <v>0</v>
      </c>
      <c r="BH1155" s="144">
        <f>IF(N1155="sníž. přenesená",J1155,0)</f>
        <v>0</v>
      </c>
      <c r="BI1155" s="144">
        <f>IF(N1155="nulová",J1155,0)</f>
        <v>0</v>
      </c>
      <c r="BJ1155" s="17" t="s">
        <v>87</v>
      </c>
      <c r="BK1155" s="144">
        <f>ROUND(I1155*H1155,2)</f>
        <v>0</v>
      </c>
      <c r="BL1155" s="17" t="s">
        <v>194</v>
      </c>
      <c r="BM1155" s="143" t="s">
        <v>1108</v>
      </c>
    </row>
    <row r="1156" spans="2:65" s="1" customFormat="1" ht="18">
      <c r="B1156" s="32"/>
      <c r="D1156" s="145" t="s">
        <v>149</v>
      </c>
      <c r="F1156" s="146" t="s">
        <v>1107</v>
      </c>
      <c r="I1156" s="147"/>
      <c r="L1156" s="32"/>
      <c r="M1156" s="148"/>
      <c r="T1156" s="56"/>
      <c r="AT1156" s="17" t="s">
        <v>149</v>
      </c>
      <c r="AU1156" s="17" t="s">
        <v>89</v>
      </c>
    </row>
    <row r="1157" spans="2:65" s="13" customFormat="1" ht="10">
      <c r="B1157" s="155"/>
      <c r="D1157" s="145" t="s">
        <v>150</v>
      </c>
      <c r="E1157" s="156" t="s">
        <v>1</v>
      </c>
      <c r="F1157" s="157" t="s">
        <v>87</v>
      </c>
      <c r="H1157" s="158">
        <v>1</v>
      </c>
      <c r="I1157" s="159"/>
      <c r="L1157" s="155"/>
      <c r="M1157" s="160"/>
      <c r="T1157" s="161"/>
      <c r="AT1157" s="156" t="s">
        <v>150</v>
      </c>
      <c r="AU1157" s="156" t="s">
        <v>89</v>
      </c>
      <c r="AV1157" s="13" t="s">
        <v>89</v>
      </c>
      <c r="AW1157" s="13" t="s">
        <v>38</v>
      </c>
      <c r="AX1157" s="13" t="s">
        <v>12</v>
      </c>
      <c r="AY1157" s="156" t="s">
        <v>140</v>
      </c>
    </row>
    <row r="1158" spans="2:65" s="14" customFormat="1" ht="10">
      <c r="B1158" s="162"/>
      <c r="D1158" s="145" t="s">
        <v>150</v>
      </c>
      <c r="E1158" s="163" t="s">
        <v>1</v>
      </c>
      <c r="F1158" s="164" t="s">
        <v>157</v>
      </c>
      <c r="H1158" s="165">
        <v>1</v>
      </c>
      <c r="I1158" s="166"/>
      <c r="L1158" s="162"/>
      <c r="M1158" s="167"/>
      <c r="T1158" s="168"/>
      <c r="AT1158" s="163" t="s">
        <v>150</v>
      </c>
      <c r="AU1158" s="163" t="s">
        <v>89</v>
      </c>
      <c r="AV1158" s="14" t="s">
        <v>148</v>
      </c>
      <c r="AW1158" s="14" t="s">
        <v>38</v>
      </c>
      <c r="AX1158" s="14" t="s">
        <v>87</v>
      </c>
      <c r="AY1158" s="163" t="s">
        <v>140</v>
      </c>
    </row>
    <row r="1159" spans="2:65" s="1" customFormat="1" ht="16.5" customHeight="1">
      <c r="B1159" s="32"/>
      <c r="C1159" s="179" t="s">
        <v>780</v>
      </c>
      <c r="D1159" s="179" t="s">
        <v>645</v>
      </c>
      <c r="E1159" s="180" t="s">
        <v>1009</v>
      </c>
      <c r="F1159" s="181" t="s">
        <v>1010</v>
      </c>
      <c r="G1159" s="182" t="s">
        <v>231</v>
      </c>
      <c r="H1159" s="183">
        <v>1</v>
      </c>
      <c r="I1159" s="184"/>
      <c r="J1159" s="185">
        <f>ROUND(I1159*H1159,2)</f>
        <v>0</v>
      </c>
      <c r="K1159" s="181" t="s">
        <v>147</v>
      </c>
      <c r="L1159" s="186"/>
      <c r="M1159" s="187" t="s">
        <v>1</v>
      </c>
      <c r="N1159" s="188" t="s">
        <v>45</v>
      </c>
      <c r="P1159" s="141">
        <f>O1159*H1159</f>
        <v>0</v>
      </c>
      <c r="Q1159" s="141">
        <v>0</v>
      </c>
      <c r="R1159" s="141">
        <f>Q1159*H1159</f>
        <v>0</v>
      </c>
      <c r="S1159" s="141">
        <v>0</v>
      </c>
      <c r="T1159" s="142">
        <f>S1159*H1159</f>
        <v>0</v>
      </c>
      <c r="AR1159" s="143" t="s">
        <v>256</v>
      </c>
      <c r="AT1159" s="143" t="s">
        <v>645</v>
      </c>
      <c r="AU1159" s="143" t="s">
        <v>89</v>
      </c>
      <c r="AY1159" s="17" t="s">
        <v>140</v>
      </c>
      <c r="BE1159" s="144">
        <f>IF(N1159="základní",J1159,0)</f>
        <v>0</v>
      </c>
      <c r="BF1159" s="144">
        <f>IF(N1159="snížená",J1159,0)</f>
        <v>0</v>
      </c>
      <c r="BG1159" s="144">
        <f>IF(N1159="zákl. přenesená",J1159,0)</f>
        <v>0</v>
      </c>
      <c r="BH1159" s="144">
        <f>IF(N1159="sníž. přenesená",J1159,0)</f>
        <v>0</v>
      </c>
      <c r="BI1159" s="144">
        <f>IF(N1159="nulová",J1159,0)</f>
        <v>0</v>
      </c>
      <c r="BJ1159" s="17" t="s">
        <v>87</v>
      </c>
      <c r="BK1159" s="144">
        <f>ROUND(I1159*H1159,2)</f>
        <v>0</v>
      </c>
      <c r="BL1159" s="17" t="s">
        <v>194</v>
      </c>
      <c r="BM1159" s="143" t="s">
        <v>1109</v>
      </c>
    </row>
    <row r="1160" spans="2:65" s="1" customFormat="1" ht="10">
      <c r="B1160" s="32"/>
      <c r="D1160" s="145" t="s">
        <v>149</v>
      </c>
      <c r="F1160" s="146" t="s">
        <v>1010</v>
      </c>
      <c r="I1160" s="147"/>
      <c r="L1160" s="32"/>
      <c r="M1160" s="148"/>
      <c r="T1160" s="56"/>
      <c r="AT1160" s="17" t="s">
        <v>149</v>
      </c>
      <c r="AU1160" s="17" t="s">
        <v>89</v>
      </c>
    </row>
    <row r="1161" spans="2:65" s="1" customFormat="1" ht="24.15" customHeight="1">
      <c r="B1161" s="32"/>
      <c r="C1161" s="132" t="s">
        <v>1110</v>
      </c>
      <c r="D1161" s="132" t="s">
        <v>143</v>
      </c>
      <c r="E1161" s="133" t="s">
        <v>1111</v>
      </c>
      <c r="F1161" s="134" t="s">
        <v>1112</v>
      </c>
      <c r="G1161" s="135" t="s">
        <v>231</v>
      </c>
      <c r="H1161" s="136">
        <v>11</v>
      </c>
      <c r="I1161" s="137"/>
      <c r="J1161" s="138">
        <f>ROUND(I1161*H1161,2)</f>
        <v>0</v>
      </c>
      <c r="K1161" s="134" t="s">
        <v>1</v>
      </c>
      <c r="L1161" s="32"/>
      <c r="M1161" s="139" t="s">
        <v>1</v>
      </c>
      <c r="N1161" s="140" t="s">
        <v>45</v>
      </c>
      <c r="P1161" s="141">
        <f>O1161*H1161</f>
        <v>0</v>
      </c>
      <c r="Q1161" s="141">
        <v>0</v>
      </c>
      <c r="R1161" s="141">
        <f>Q1161*H1161</f>
        <v>0</v>
      </c>
      <c r="S1161" s="141">
        <v>0</v>
      </c>
      <c r="T1161" s="142">
        <f>S1161*H1161</f>
        <v>0</v>
      </c>
      <c r="AR1161" s="143" t="s">
        <v>194</v>
      </c>
      <c r="AT1161" s="143" t="s">
        <v>143</v>
      </c>
      <c r="AU1161" s="143" t="s">
        <v>89</v>
      </c>
      <c r="AY1161" s="17" t="s">
        <v>140</v>
      </c>
      <c r="BE1161" s="144">
        <f>IF(N1161="základní",J1161,0)</f>
        <v>0</v>
      </c>
      <c r="BF1161" s="144">
        <f>IF(N1161="snížená",J1161,0)</f>
        <v>0</v>
      </c>
      <c r="BG1161" s="144">
        <f>IF(N1161="zákl. přenesená",J1161,0)</f>
        <v>0</v>
      </c>
      <c r="BH1161" s="144">
        <f>IF(N1161="sníž. přenesená",J1161,0)</f>
        <v>0</v>
      </c>
      <c r="BI1161" s="144">
        <f>IF(N1161="nulová",J1161,0)</f>
        <v>0</v>
      </c>
      <c r="BJ1161" s="17" t="s">
        <v>87</v>
      </c>
      <c r="BK1161" s="144">
        <f>ROUND(I1161*H1161,2)</f>
        <v>0</v>
      </c>
      <c r="BL1161" s="17" t="s">
        <v>194</v>
      </c>
      <c r="BM1161" s="143" t="s">
        <v>1113</v>
      </c>
    </row>
    <row r="1162" spans="2:65" s="1" customFormat="1" ht="10">
      <c r="B1162" s="32"/>
      <c r="D1162" s="145" t="s">
        <v>149</v>
      </c>
      <c r="F1162" s="146" t="s">
        <v>1112</v>
      </c>
      <c r="I1162" s="147"/>
      <c r="L1162" s="32"/>
      <c r="M1162" s="148"/>
      <c r="T1162" s="56"/>
      <c r="AT1162" s="17" t="s">
        <v>149</v>
      </c>
      <c r="AU1162" s="17" t="s">
        <v>89</v>
      </c>
    </row>
    <row r="1163" spans="2:65" s="1" customFormat="1" ht="49" customHeight="1">
      <c r="B1163" s="32"/>
      <c r="C1163" s="132" t="s">
        <v>784</v>
      </c>
      <c r="D1163" s="132" t="s">
        <v>143</v>
      </c>
      <c r="E1163" s="133" t="s">
        <v>1114</v>
      </c>
      <c r="F1163" s="134" t="s">
        <v>1115</v>
      </c>
      <c r="G1163" s="135" t="s">
        <v>294</v>
      </c>
      <c r="H1163" s="136">
        <v>0.18847</v>
      </c>
      <c r="I1163" s="137"/>
      <c r="J1163" s="138">
        <f>ROUND(I1163*H1163,2)</f>
        <v>0</v>
      </c>
      <c r="K1163" s="134" t="s">
        <v>147</v>
      </c>
      <c r="L1163" s="32"/>
      <c r="M1163" s="139" t="s">
        <v>1</v>
      </c>
      <c r="N1163" s="140" t="s">
        <v>45</v>
      </c>
      <c r="P1163" s="141">
        <f>O1163*H1163</f>
        <v>0</v>
      </c>
      <c r="Q1163" s="141">
        <v>0</v>
      </c>
      <c r="R1163" s="141">
        <f>Q1163*H1163</f>
        <v>0</v>
      </c>
      <c r="S1163" s="141">
        <v>0</v>
      </c>
      <c r="T1163" s="142">
        <f>S1163*H1163</f>
        <v>0</v>
      </c>
      <c r="AR1163" s="143" t="s">
        <v>194</v>
      </c>
      <c r="AT1163" s="143" t="s">
        <v>143</v>
      </c>
      <c r="AU1163" s="143" t="s">
        <v>89</v>
      </c>
      <c r="AY1163" s="17" t="s">
        <v>140</v>
      </c>
      <c r="BE1163" s="144">
        <f>IF(N1163="základní",J1163,0)</f>
        <v>0</v>
      </c>
      <c r="BF1163" s="144">
        <f>IF(N1163="snížená",J1163,0)</f>
        <v>0</v>
      </c>
      <c r="BG1163" s="144">
        <f>IF(N1163="zákl. přenesená",J1163,0)</f>
        <v>0</v>
      </c>
      <c r="BH1163" s="144">
        <f>IF(N1163="sníž. přenesená",J1163,0)</f>
        <v>0</v>
      </c>
      <c r="BI1163" s="144">
        <f>IF(N1163="nulová",J1163,0)</f>
        <v>0</v>
      </c>
      <c r="BJ1163" s="17" t="s">
        <v>87</v>
      </c>
      <c r="BK1163" s="144">
        <f>ROUND(I1163*H1163,2)</f>
        <v>0</v>
      </c>
      <c r="BL1163" s="17" t="s">
        <v>194</v>
      </c>
      <c r="BM1163" s="143" t="s">
        <v>1116</v>
      </c>
    </row>
    <row r="1164" spans="2:65" s="1" customFormat="1" ht="27">
      <c r="B1164" s="32"/>
      <c r="D1164" s="145" t="s">
        <v>149</v>
      </c>
      <c r="F1164" s="146" t="s">
        <v>1115</v>
      </c>
      <c r="I1164" s="147"/>
      <c r="L1164" s="32"/>
      <c r="M1164" s="148"/>
      <c r="T1164" s="56"/>
      <c r="AT1164" s="17" t="s">
        <v>149</v>
      </c>
      <c r="AU1164" s="17" t="s">
        <v>89</v>
      </c>
    </row>
    <row r="1165" spans="2:65" s="1" customFormat="1" ht="49" customHeight="1">
      <c r="B1165" s="32"/>
      <c r="C1165" s="132" t="s">
        <v>1117</v>
      </c>
      <c r="D1165" s="132" t="s">
        <v>143</v>
      </c>
      <c r="E1165" s="133" t="s">
        <v>1118</v>
      </c>
      <c r="F1165" s="134" t="s">
        <v>1119</v>
      </c>
      <c r="G1165" s="135" t="s">
        <v>294</v>
      </c>
      <c r="H1165" s="136">
        <v>0.18847</v>
      </c>
      <c r="I1165" s="137"/>
      <c r="J1165" s="138">
        <f>ROUND(I1165*H1165,2)</f>
        <v>0</v>
      </c>
      <c r="K1165" s="134" t="s">
        <v>746</v>
      </c>
      <c r="L1165" s="32"/>
      <c r="M1165" s="139" t="s">
        <v>1</v>
      </c>
      <c r="N1165" s="140" t="s">
        <v>45</v>
      </c>
      <c r="P1165" s="141">
        <f>O1165*H1165</f>
        <v>0</v>
      </c>
      <c r="Q1165" s="141">
        <v>0</v>
      </c>
      <c r="R1165" s="141">
        <f>Q1165*H1165</f>
        <v>0</v>
      </c>
      <c r="S1165" s="141">
        <v>0</v>
      </c>
      <c r="T1165" s="142">
        <f>S1165*H1165</f>
        <v>0</v>
      </c>
      <c r="AR1165" s="143" t="s">
        <v>194</v>
      </c>
      <c r="AT1165" s="143" t="s">
        <v>143</v>
      </c>
      <c r="AU1165" s="143" t="s">
        <v>89</v>
      </c>
      <c r="AY1165" s="17" t="s">
        <v>140</v>
      </c>
      <c r="BE1165" s="144">
        <f>IF(N1165="základní",J1165,0)</f>
        <v>0</v>
      </c>
      <c r="BF1165" s="144">
        <f>IF(N1165="snížená",J1165,0)</f>
        <v>0</v>
      </c>
      <c r="BG1165" s="144">
        <f>IF(N1165="zákl. přenesená",J1165,0)</f>
        <v>0</v>
      </c>
      <c r="BH1165" s="144">
        <f>IF(N1165="sníž. přenesená",J1165,0)</f>
        <v>0</v>
      </c>
      <c r="BI1165" s="144">
        <f>IF(N1165="nulová",J1165,0)</f>
        <v>0</v>
      </c>
      <c r="BJ1165" s="17" t="s">
        <v>87</v>
      </c>
      <c r="BK1165" s="144">
        <f>ROUND(I1165*H1165,2)</f>
        <v>0</v>
      </c>
      <c r="BL1165" s="17" t="s">
        <v>194</v>
      </c>
      <c r="BM1165" s="143" t="s">
        <v>1120</v>
      </c>
    </row>
    <row r="1166" spans="2:65" s="1" customFormat="1" ht="27">
      <c r="B1166" s="32"/>
      <c r="D1166" s="145" t="s">
        <v>149</v>
      </c>
      <c r="F1166" s="146" t="s">
        <v>1119</v>
      </c>
      <c r="I1166" s="147"/>
      <c r="L1166" s="32"/>
      <c r="M1166" s="148"/>
      <c r="T1166" s="56"/>
      <c r="AT1166" s="17" t="s">
        <v>149</v>
      </c>
      <c r="AU1166" s="17" t="s">
        <v>89</v>
      </c>
    </row>
    <row r="1167" spans="2:65" s="11" customFormat="1" ht="22.75" customHeight="1">
      <c r="B1167" s="120"/>
      <c r="D1167" s="121" t="s">
        <v>79</v>
      </c>
      <c r="E1167" s="130" t="s">
        <v>1121</v>
      </c>
      <c r="F1167" s="130" t="s">
        <v>1122</v>
      </c>
      <c r="I1167" s="123"/>
      <c r="J1167" s="131">
        <f>BK1167</f>
        <v>0</v>
      </c>
      <c r="L1167" s="120"/>
      <c r="M1167" s="125"/>
      <c r="P1167" s="126">
        <f>SUM(P1168:P1298)</f>
        <v>0</v>
      </c>
      <c r="R1167" s="126">
        <f>SUM(R1168:R1298)</f>
        <v>0</v>
      </c>
      <c r="T1167" s="127">
        <f>SUM(T1168:T1298)</f>
        <v>0</v>
      </c>
      <c r="AR1167" s="121" t="s">
        <v>89</v>
      </c>
      <c r="AT1167" s="128" t="s">
        <v>79</v>
      </c>
      <c r="AU1167" s="128" t="s">
        <v>87</v>
      </c>
      <c r="AY1167" s="121" t="s">
        <v>140</v>
      </c>
      <c r="BK1167" s="129">
        <f>SUM(BK1168:BK1298)</f>
        <v>0</v>
      </c>
    </row>
    <row r="1168" spans="2:65" s="1" customFormat="1" ht="24.15" customHeight="1">
      <c r="B1168" s="32"/>
      <c r="C1168" s="132" t="s">
        <v>787</v>
      </c>
      <c r="D1168" s="132" t="s">
        <v>143</v>
      </c>
      <c r="E1168" s="133" t="s">
        <v>1123</v>
      </c>
      <c r="F1168" s="134" t="s">
        <v>1124</v>
      </c>
      <c r="G1168" s="135" t="s">
        <v>146</v>
      </c>
      <c r="H1168" s="136">
        <v>94.4</v>
      </c>
      <c r="I1168" s="137"/>
      <c r="J1168" s="138">
        <f>ROUND(I1168*H1168,2)</f>
        <v>0</v>
      </c>
      <c r="K1168" s="134" t="s">
        <v>147</v>
      </c>
      <c r="L1168" s="32"/>
      <c r="M1168" s="139" t="s">
        <v>1</v>
      </c>
      <c r="N1168" s="140" t="s">
        <v>45</v>
      </c>
      <c r="P1168" s="141">
        <f>O1168*H1168</f>
        <v>0</v>
      </c>
      <c r="Q1168" s="141">
        <v>0</v>
      </c>
      <c r="R1168" s="141">
        <f>Q1168*H1168</f>
        <v>0</v>
      </c>
      <c r="S1168" s="141">
        <v>0</v>
      </c>
      <c r="T1168" s="142">
        <f>S1168*H1168</f>
        <v>0</v>
      </c>
      <c r="AR1168" s="143" t="s">
        <v>194</v>
      </c>
      <c r="AT1168" s="143" t="s">
        <v>143</v>
      </c>
      <c r="AU1168" s="143" t="s">
        <v>89</v>
      </c>
      <c r="AY1168" s="17" t="s">
        <v>140</v>
      </c>
      <c r="BE1168" s="144">
        <f>IF(N1168="základní",J1168,0)</f>
        <v>0</v>
      </c>
      <c r="BF1168" s="144">
        <f>IF(N1168="snížená",J1168,0)</f>
        <v>0</v>
      </c>
      <c r="BG1168" s="144">
        <f>IF(N1168="zákl. přenesená",J1168,0)</f>
        <v>0</v>
      </c>
      <c r="BH1168" s="144">
        <f>IF(N1168="sníž. přenesená",J1168,0)</f>
        <v>0</v>
      </c>
      <c r="BI1168" s="144">
        <f>IF(N1168="nulová",J1168,0)</f>
        <v>0</v>
      </c>
      <c r="BJ1168" s="17" t="s">
        <v>87</v>
      </c>
      <c r="BK1168" s="144">
        <f>ROUND(I1168*H1168,2)</f>
        <v>0</v>
      </c>
      <c r="BL1168" s="17" t="s">
        <v>194</v>
      </c>
      <c r="BM1168" s="143" t="s">
        <v>1125</v>
      </c>
    </row>
    <row r="1169" spans="2:65" s="1" customFormat="1" ht="10">
      <c r="B1169" s="32"/>
      <c r="D1169" s="145" t="s">
        <v>149</v>
      </c>
      <c r="F1169" s="146" t="s">
        <v>1124</v>
      </c>
      <c r="I1169" s="147"/>
      <c r="L1169" s="32"/>
      <c r="M1169" s="148"/>
      <c r="T1169" s="56"/>
      <c r="AT1169" s="17" t="s">
        <v>149</v>
      </c>
      <c r="AU1169" s="17" t="s">
        <v>89</v>
      </c>
    </row>
    <row r="1170" spans="2:65" s="13" customFormat="1" ht="10">
      <c r="B1170" s="155"/>
      <c r="D1170" s="145" t="s">
        <v>150</v>
      </c>
      <c r="E1170" s="156" t="s">
        <v>1</v>
      </c>
      <c r="F1170" s="157" t="s">
        <v>918</v>
      </c>
      <c r="H1170" s="158">
        <v>34.28</v>
      </c>
      <c r="I1170" s="159"/>
      <c r="L1170" s="155"/>
      <c r="M1170" s="160"/>
      <c r="T1170" s="161"/>
      <c r="AT1170" s="156" t="s">
        <v>150</v>
      </c>
      <c r="AU1170" s="156" t="s">
        <v>89</v>
      </c>
      <c r="AV1170" s="13" t="s">
        <v>89</v>
      </c>
      <c r="AW1170" s="13" t="s">
        <v>38</v>
      </c>
      <c r="AX1170" s="13" t="s">
        <v>12</v>
      </c>
      <c r="AY1170" s="156" t="s">
        <v>140</v>
      </c>
    </row>
    <row r="1171" spans="2:65" s="13" customFormat="1" ht="10">
      <c r="B1171" s="155"/>
      <c r="D1171" s="145" t="s">
        <v>150</v>
      </c>
      <c r="E1171" s="156" t="s">
        <v>1</v>
      </c>
      <c r="F1171" s="157" t="s">
        <v>1126</v>
      </c>
      <c r="H1171" s="158">
        <v>13.16</v>
      </c>
      <c r="I1171" s="159"/>
      <c r="L1171" s="155"/>
      <c r="M1171" s="160"/>
      <c r="T1171" s="161"/>
      <c r="AT1171" s="156" t="s">
        <v>150</v>
      </c>
      <c r="AU1171" s="156" t="s">
        <v>89</v>
      </c>
      <c r="AV1171" s="13" t="s">
        <v>89</v>
      </c>
      <c r="AW1171" s="13" t="s">
        <v>38</v>
      </c>
      <c r="AX1171" s="13" t="s">
        <v>12</v>
      </c>
      <c r="AY1171" s="156" t="s">
        <v>140</v>
      </c>
    </row>
    <row r="1172" spans="2:65" s="13" customFormat="1" ht="10">
      <c r="B1172" s="155"/>
      <c r="D1172" s="145" t="s">
        <v>150</v>
      </c>
      <c r="E1172" s="156" t="s">
        <v>1</v>
      </c>
      <c r="F1172" s="157" t="s">
        <v>1127</v>
      </c>
      <c r="H1172" s="158">
        <v>15.13</v>
      </c>
      <c r="I1172" s="159"/>
      <c r="L1172" s="155"/>
      <c r="M1172" s="160"/>
      <c r="T1172" s="161"/>
      <c r="AT1172" s="156" t="s">
        <v>150</v>
      </c>
      <c r="AU1172" s="156" t="s">
        <v>89</v>
      </c>
      <c r="AV1172" s="13" t="s">
        <v>89</v>
      </c>
      <c r="AW1172" s="13" t="s">
        <v>38</v>
      </c>
      <c r="AX1172" s="13" t="s">
        <v>12</v>
      </c>
      <c r="AY1172" s="156" t="s">
        <v>140</v>
      </c>
    </row>
    <row r="1173" spans="2:65" s="13" customFormat="1" ht="10">
      <c r="B1173" s="155"/>
      <c r="D1173" s="145" t="s">
        <v>150</v>
      </c>
      <c r="E1173" s="156" t="s">
        <v>1</v>
      </c>
      <c r="F1173" s="157" t="s">
        <v>1128</v>
      </c>
      <c r="H1173" s="158">
        <v>1.23</v>
      </c>
      <c r="I1173" s="159"/>
      <c r="L1173" s="155"/>
      <c r="M1173" s="160"/>
      <c r="T1173" s="161"/>
      <c r="AT1173" s="156" t="s">
        <v>150</v>
      </c>
      <c r="AU1173" s="156" t="s">
        <v>89</v>
      </c>
      <c r="AV1173" s="13" t="s">
        <v>89</v>
      </c>
      <c r="AW1173" s="13" t="s">
        <v>38</v>
      </c>
      <c r="AX1173" s="13" t="s">
        <v>12</v>
      </c>
      <c r="AY1173" s="156" t="s">
        <v>140</v>
      </c>
    </row>
    <row r="1174" spans="2:65" s="13" customFormat="1" ht="10">
      <c r="B1174" s="155"/>
      <c r="D1174" s="145" t="s">
        <v>150</v>
      </c>
      <c r="E1174" s="156" t="s">
        <v>1</v>
      </c>
      <c r="F1174" s="157" t="s">
        <v>922</v>
      </c>
      <c r="H1174" s="158">
        <v>8.4</v>
      </c>
      <c r="I1174" s="159"/>
      <c r="L1174" s="155"/>
      <c r="M1174" s="160"/>
      <c r="T1174" s="161"/>
      <c r="AT1174" s="156" t="s">
        <v>150</v>
      </c>
      <c r="AU1174" s="156" t="s">
        <v>89</v>
      </c>
      <c r="AV1174" s="13" t="s">
        <v>89</v>
      </c>
      <c r="AW1174" s="13" t="s">
        <v>38</v>
      </c>
      <c r="AX1174" s="13" t="s">
        <v>12</v>
      </c>
      <c r="AY1174" s="156" t="s">
        <v>140</v>
      </c>
    </row>
    <row r="1175" spans="2:65" s="13" customFormat="1" ht="10">
      <c r="B1175" s="155"/>
      <c r="D1175" s="145" t="s">
        <v>150</v>
      </c>
      <c r="E1175" s="156" t="s">
        <v>1</v>
      </c>
      <c r="F1175" s="157" t="s">
        <v>924</v>
      </c>
      <c r="H1175" s="158">
        <v>10.71</v>
      </c>
      <c r="I1175" s="159"/>
      <c r="L1175" s="155"/>
      <c r="M1175" s="160"/>
      <c r="T1175" s="161"/>
      <c r="AT1175" s="156" t="s">
        <v>150</v>
      </c>
      <c r="AU1175" s="156" t="s">
        <v>89</v>
      </c>
      <c r="AV1175" s="13" t="s">
        <v>89</v>
      </c>
      <c r="AW1175" s="13" t="s">
        <v>38</v>
      </c>
      <c r="AX1175" s="13" t="s">
        <v>12</v>
      </c>
      <c r="AY1175" s="156" t="s">
        <v>140</v>
      </c>
    </row>
    <row r="1176" spans="2:65" s="13" customFormat="1" ht="10">
      <c r="B1176" s="155"/>
      <c r="D1176" s="145" t="s">
        <v>150</v>
      </c>
      <c r="E1176" s="156" t="s">
        <v>1</v>
      </c>
      <c r="F1176" s="157" t="s">
        <v>923</v>
      </c>
      <c r="H1176" s="158">
        <v>6.49</v>
      </c>
      <c r="I1176" s="159"/>
      <c r="L1176" s="155"/>
      <c r="M1176" s="160"/>
      <c r="T1176" s="161"/>
      <c r="AT1176" s="156" t="s">
        <v>150</v>
      </c>
      <c r="AU1176" s="156" t="s">
        <v>89</v>
      </c>
      <c r="AV1176" s="13" t="s">
        <v>89</v>
      </c>
      <c r="AW1176" s="13" t="s">
        <v>38</v>
      </c>
      <c r="AX1176" s="13" t="s">
        <v>12</v>
      </c>
      <c r="AY1176" s="156" t="s">
        <v>140</v>
      </c>
    </row>
    <row r="1177" spans="2:65" s="13" customFormat="1" ht="10">
      <c r="B1177" s="155"/>
      <c r="D1177" s="145" t="s">
        <v>150</v>
      </c>
      <c r="E1177" s="156" t="s">
        <v>1</v>
      </c>
      <c r="F1177" s="157" t="s">
        <v>1129</v>
      </c>
      <c r="H1177" s="158">
        <v>5</v>
      </c>
      <c r="I1177" s="159"/>
      <c r="L1177" s="155"/>
      <c r="M1177" s="160"/>
      <c r="T1177" s="161"/>
      <c r="AT1177" s="156" t="s">
        <v>150</v>
      </c>
      <c r="AU1177" s="156" t="s">
        <v>89</v>
      </c>
      <c r="AV1177" s="13" t="s">
        <v>89</v>
      </c>
      <c r="AW1177" s="13" t="s">
        <v>38</v>
      </c>
      <c r="AX1177" s="13" t="s">
        <v>12</v>
      </c>
      <c r="AY1177" s="156" t="s">
        <v>140</v>
      </c>
    </row>
    <row r="1178" spans="2:65" s="14" customFormat="1" ht="10">
      <c r="B1178" s="162"/>
      <c r="D1178" s="145" t="s">
        <v>150</v>
      </c>
      <c r="E1178" s="163" t="s">
        <v>1</v>
      </c>
      <c r="F1178" s="164" t="s">
        <v>157</v>
      </c>
      <c r="H1178" s="165">
        <v>94.399999999999991</v>
      </c>
      <c r="I1178" s="166"/>
      <c r="L1178" s="162"/>
      <c r="M1178" s="167"/>
      <c r="T1178" s="168"/>
      <c r="AT1178" s="163" t="s">
        <v>150</v>
      </c>
      <c r="AU1178" s="163" t="s">
        <v>89</v>
      </c>
      <c r="AV1178" s="14" t="s">
        <v>148</v>
      </c>
      <c r="AW1178" s="14" t="s">
        <v>38</v>
      </c>
      <c r="AX1178" s="14" t="s">
        <v>87</v>
      </c>
      <c r="AY1178" s="163" t="s">
        <v>140</v>
      </c>
    </row>
    <row r="1179" spans="2:65" s="1" customFormat="1" ht="16.5" customHeight="1">
      <c r="B1179" s="32"/>
      <c r="C1179" s="132" t="s">
        <v>1130</v>
      </c>
      <c r="D1179" s="132" t="s">
        <v>143</v>
      </c>
      <c r="E1179" s="133" t="s">
        <v>1131</v>
      </c>
      <c r="F1179" s="134" t="s">
        <v>1132</v>
      </c>
      <c r="G1179" s="135" t="s">
        <v>146</v>
      </c>
      <c r="H1179" s="136">
        <v>94.4</v>
      </c>
      <c r="I1179" s="137"/>
      <c r="J1179" s="138">
        <f>ROUND(I1179*H1179,2)</f>
        <v>0</v>
      </c>
      <c r="K1179" s="134" t="s">
        <v>1</v>
      </c>
      <c r="L1179" s="32"/>
      <c r="M1179" s="139" t="s">
        <v>1</v>
      </c>
      <c r="N1179" s="140" t="s">
        <v>45</v>
      </c>
      <c r="P1179" s="141">
        <f>O1179*H1179</f>
        <v>0</v>
      </c>
      <c r="Q1179" s="141">
        <v>0</v>
      </c>
      <c r="R1179" s="141">
        <f>Q1179*H1179</f>
        <v>0</v>
      </c>
      <c r="S1179" s="141">
        <v>0</v>
      </c>
      <c r="T1179" s="142">
        <f>S1179*H1179</f>
        <v>0</v>
      </c>
      <c r="AR1179" s="143" t="s">
        <v>194</v>
      </c>
      <c r="AT1179" s="143" t="s">
        <v>143</v>
      </c>
      <c r="AU1179" s="143" t="s">
        <v>89</v>
      </c>
      <c r="AY1179" s="17" t="s">
        <v>140</v>
      </c>
      <c r="BE1179" s="144">
        <f>IF(N1179="základní",J1179,0)</f>
        <v>0</v>
      </c>
      <c r="BF1179" s="144">
        <f>IF(N1179="snížená",J1179,0)</f>
        <v>0</v>
      </c>
      <c r="BG1179" s="144">
        <f>IF(N1179="zákl. přenesená",J1179,0)</f>
        <v>0</v>
      </c>
      <c r="BH1179" s="144">
        <f>IF(N1179="sníž. přenesená",J1179,0)</f>
        <v>0</v>
      </c>
      <c r="BI1179" s="144">
        <f>IF(N1179="nulová",J1179,0)</f>
        <v>0</v>
      </c>
      <c r="BJ1179" s="17" t="s">
        <v>87</v>
      </c>
      <c r="BK1179" s="144">
        <f>ROUND(I1179*H1179,2)</f>
        <v>0</v>
      </c>
      <c r="BL1179" s="17" t="s">
        <v>194</v>
      </c>
      <c r="BM1179" s="143" t="s">
        <v>1133</v>
      </c>
    </row>
    <row r="1180" spans="2:65" s="1" customFormat="1" ht="10">
      <c r="B1180" s="32"/>
      <c r="D1180" s="145" t="s">
        <v>149</v>
      </c>
      <c r="F1180" s="146" t="s">
        <v>1132</v>
      </c>
      <c r="I1180" s="147"/>
      <c r="L1180" s="32"/>
      <c r="M1180" s="148"/>
      <c r="T1180" s="56"/>
      <c r="AT1180" s="17" t="s">
        <v>149</v>
      </c>
      <c r="AU1180" s="17" t="s">
        <v>89</v>
      </c>
    </row>
    <row r="1181" spans="2:65" s="13" customFormat="1" ht="10">
      <c r="B1181" s="155"/>
      <c r="D1181" s="145" t="s">
        <v>150</v>
      </c>
      <c r="E1181" s="156" t="s">
        <v>1</v>
      </c>
      <c r="F1181" s="157" t="s">
        <v>1134</v>
      </c>
      <c r="H1181" s="158">
        <v>94.4</v>
      </c>
      <c r="I1181" s="159"/>
      <c r="L1181" s="155"/>
      <c r="M1181" s="160"/>
      <c r="T1181" s="161"/>
      <c r="AT1181" s="156" t="s">
        <v>150</v>
      </c>
      <c r="AU1181" s="156" t="s">
        <v>89</v>
      </c>
      <c r="AV1181" s="13" t="s">
        <v>89</v>
      </c>
      <c r="AW1181" s="13" t="s">
        <v>38</v>
      </c>
      <c r="AX1181" s="13" t="s">
        <v>12</v>
      </c>
      <c r="AY1181" s="156" t="s">
        <v>140</v>
      </c>
    </row>
    <row r="1182" spans="2:65" s="14" customFormat="1" ht="10">
      <c r="B1182" s="162"/>
      <c r="D1182" s="145" t="s">
        <v>150</v>
      </c>
      <c r="E1182" s="163" t="s">
        <v>1</v>
      </c>
      <c r="F1182" s="164" t="s">
        <v>157</v>
      </c>
      <c r="H1182" s="165">
        <v>94.4</v>
      </c>
      <c r="I1182" s="166"/>
      <c r="L1182" s="162"/>
      <c r="M1182" s="167"/>
      <c r="T1182" s="168"/>
      <c r="AT1182" s="163" t="s">
        <v>150</v>
      </c>
      <c r="AU1182" s="163" t="s">
        <v>89</v>
      </c>
      <c r="AV1182" s="14" t="s">
        <v>148</v>
      </c>
      <c r="AW1182" s="14" t="s">
        <v>38</v>
      </c>
      <c r="AX1182" s="14" t="s">
        <v>87</v>
      </c>
      <c r="AY1182" s="163" t="s">
        <v>140</v>
      </c>
    </row>
    <row r="1183" spans="2:65" s="1" customFormat="1" ht="24.15" customHeight="1">
      <c r="B1183" s="32"/>
      <c r="C1183" s="132" t="s">
        <v>811</v>
      </c>
      <c r="D1183" s="132" t="s">
        <v>143</v>
      </c>
      <c r="E1183" s="133" t="s">
        <v>1135</v>
      </c>
      <c r="F1183" s="134" t="s">
        <v>1136</v>
      </c>
      <c r="G1183" s="135" t="s">
        <v>146</v>
      </c>
      <c r="H1183" s="136">
        <v>94.4</v>
      </c>
      <c r="I1183" s="137"/>
      <c r="J1183" s="138">
        <f>ROUND(I1183*H1183,2)</f>
        <v>0</v>
      </c>
      <c r="K1183" s="134" t="s">
        <v>147</v>
      </c>
      <c r="L1183" s="32"/>
      <c r="M1183" s="139" t="s">
        <v>1</v>
      </c>
      <c r="N1183" s="140" t="s">
        <v>45</v>
      </c>
      <c r="P1183" s="141">
        <f>O1183*H1183</f>
        <v>0</v>
      </c>
      <c r="Q1183" s="141">
        <v>0</v>
      </c>
      <c r="R1183" s="141">
        <f>Q1183*H1183</f>
        <v>0</v>
      </c>
      <c r="S1183" s="141">
        <v>0</v>
      </c>
      <c r="T1183" s="142">
        <f>S1183*H1183</f>
        <v>0</v>
      </c>
      <c r="AR1183" s="143" t="s">
        <v>194</v>
      </c>
      <c r="AT1183" s="143" t="s">
        <v>143</v>
      </c>
      <c r="AU1183" s="143" t="s">
        <v>89</v>
      </c>
      <c r="AY1183" s="17" t="s">
        <v>140</v>
      </c>
      <c r="BE1183" s="144">
        <f>IF(N1183="základní",J1183,0)</f>
        <v>0</v>
      </c>
      <c r="BF1183" s="144">
        <f>IF(N1183="snížená",J1183,0)</f>
        <v>0</v>
      </c>
      <c r="BG1183" s="144">
        <f>IF(N1183="zákl. přenesená",J1183,0)</f>
        <v>0</v>
      </c>
      <c r="BH1183" s="144">
        <f>IF(N1183="sníž. přenesená",J1183,0)</f>
        <v>0</v>
      </c>
      <c r="BI1183" s="144">
        <f>IF(N1183="nulová",J1183,0)</f>
        <v>0</v>
      </c>
      <c r="BJ1183" s="17" t="s">
        <v>87</v>
      </c>
      <c r="BK1183" s="144">
        <f>ROUND(I1183*H1183,2)</f>
        <v>0</v>
      </c>
      <c r="BL1183" s="17" t="s">
        <v>194</v>
      </c>
      <c r="BM1183" s="143" t="s">
        <v>1137</v>
      </c>
    </row>
    <row r="1184" spans="2:65" s="1" customFormat="1" ht="18">
      <c r="B1184" s="32"/>
      <c r="D1184" s="145" t="s">
        <v>149</v>
      </c>
      <c r="F1184" s="146" t="s">
        <v>1136</v>
      </c>
      <c r="I1184" s="147"/>
      <c r="L1184" s="32"/>
      <c r="M1184" s="148"/>
      <c r="T1184" s="56"/>
      <c r="AT1184" s="17" t="s">
        <v>149</v>
      </c>
      <c r="AU1184" s="17" t="s">
        <v>89</v>
      </c>
    </row>
    <row r="1185" spans="2:65" s="13" customFormat="1" ht="10">
      <c r="B1185" s="155"/>
      <c r="D1185" s="145" t="s">
        <v>150</v>
      </c>
      <c r="E1185" s="156" t="s">
        <v>1</v>
      </c>
      <c r="F1185" s="157" t="s">
        <v>918</v>
      </c>
      <c r="H1185" s="158">
        <v>34.28</v>
      </c>
      <c r="I1185" s="159"/>
      <c r="L1185" s="155"/>
      <c r="M1185" s="160"/>
      <c r="T1185" s="161"/>
      <c r="AT1185" s="156" t="s">
        <v>150</v>
      </c>
      <c r="AU1185" s="156" t="s">
        <v>89</v>
      </c>
      <c r="AV1185" s="13" t="s">
        <v>89</v>
      </c>
      <c r="AW1185" s="13" t="s">
        <v>38</v>
      </c>
      <c r="AX1185" s="13" t="s">
        <v>12</v>
      </c>
      <c r="AY1185" s="156" t="s">
        <v>140</v>
      </c>
    </row>
    <row r="1186" spans="2:65" s="13" customFormat="1" ht="10">
      <c r="B1186" s="155"/>
      <c r="D1186" s="145" t="s">
        <v>150</v>
      </c>
      <c r="E1186" s="156" t="s">
        <v>1</v>
      </c>
      <c r="F1186" s="157" t="s">
        <v>1126</v>
      </c>
      <c r="H1186" s="158">
        <v>13.16</v>
      </c>
      <c r="I1186" s="159"/>
      <c r="L1186" s="155"/>
      <c r="M1186" s="160"/>
      <c r="T1186" s="161"/>
      <c r="AT1186" s="156" t="s">
        <v>150</v>
      </c>
      <c r="AU1186" s="156" t="s">
        <v>89</v>
      </c>
      <c r="AV1186" s="13" t="s">
        <v>89</v>
      </c>
      <c r="AW1186" s="13" t="s">
        <v>38</v>
      </c>
      <c r="AX1186" s="13" t="s">
        <v>12</v>
      </c>
      <c r="AY1186" s="156" t="s">
        <v>140</v>
      </c>
    </row>
    <row r="1187" spans="2:65" s="13" customFormat="1" ht="10">
      <c r="B1187" s="155"/>
      <c r="D1187" s="145" t="s">
        <v>150</v>
      </c>
      <c r="E1187" s="156" t="s">
        <v>1</v>
      </c>
      <c r="F1187" s="157" t="s">
        <v>1127</v>
      </c>
      <c r="H1187" s="158">
        <v>15.13</v>
      </c>
      <c r="I1187" s="159"/>
      <c r="L1187" s="155"/>
      <c r="M1187" s="160"/>
      <c r="T1187" s="161"/>
      <c r="AT1187" s="156" t="s">
        <v>150</v>
      </c>
      <c r="AU1187" s="156" t="s">
        <v>89</v>
      </c>
      <c r="AV1187" s="13" t="s">
        <v>89</v>
      </c>
      <c r="AW1187" s="13" t="s">
        <v>38</v>
      </c>
      <c r="AX1187" s="13" t="s">
        <v>12</v>
      </c>
      <c r="AY1187" s="156" t="s">
        <v>140</v>
      </c>
    </row>
    <row r="1188" spans="2:65" s="13" customFormat="1" ht="10">
      <c r="B1188" s="155"/>
      <c r="D1188" s="145" t="s">
        <v>150</v>
      </c>
      <c r="E1188" s="156" t="s">
        <v>1</v>
      </c>
      <c r="F1188" s="157" t="s">
        <v>1128</v>
      </c>
      <c r="H1188" s="158">
        <v>1.23</v>
      </c>
      <c r="I1188" s="159"/>
      <c r="L1188" s="155"/>
      <c r="M1188" s="160"/>
      <c r="T1188" s="161"/>
      <c r="AT1188" s="156" t="s">
        <v>150</v>
      </c>
      <c r="AU1188" s="156" t="s">
        <v>89</v>
      </c>
      <c r="AV1188" s="13" t="s">
        <v>89</v>
      </c>
      <c r="AW1188" s="13" t="s">
        <v>38</v>
      </c>
      <c r="AX1188" s="13" t="s">
        <v>12</v>
      </c>
      <c r="AY1188" s="156" t="s">
        <v>140</v>
      </c>
    </row>
    <row r="1189" spans="2:65" s="13" customFormat="1" ht="10">
      <c r="B1189" s="155"/>
      <c r="D1189" s="145" t="s">
        <v>150</v>
      </c>
      <c r="E1189" s="156" t="s">
        <v>1</v>
      </c>
      <c r="F1189" s="157" t="s">
        <v>922</v>
      </c>
      <c r="H1189" s="158">
        <v>8.4</v>
      </c>
      <c r="I1189" s="159"/>
      <c r="L1189" s="155"/>
      <c r="M1189" s="160"/>
      <c r="T1189" s="161"/>
      <c r="AT1189" s="156" t="s">
        <v>150</v>
      </c>
      <c r="AU1189" s="156" t="s">
        <v>89</v>
      </c>
      <c r="AV1189" s="13" t="s">
        <v>89</v>
      </c>
      <c r="AW1189" s="13" t="s">
        <v>38</v>
      </c>
      <c r="AX1189" s="13" t="s">
        <v>12</v>
      </c>
      <c r="AY1189" s="156" t="s">
        <v>140</v>
      </c>
    </row>
    <row r="1190" spans="2:65" s="13" customFormat="1" ht="10">
      <c r="B1190" s="155"/>
      <c r="D1190" s="145" t="s">
        <v>150</v>
      </c>
      <c r="E1190" s="156" t="s">
        <v>1</v>
      </c>
      <c r="F1190" s="157" t="s">
        <v>924</v>
      </c>
      <c r="H1190" s="158">
        <v>10.71</v>
      </c>
      <c r="I1190" s="159"/>
      <c r="L1190" s="155"/>
      <c r="M1190" s="160"/>
      <c r="T1190" s="161"/>
      <c r="AT1190" s="156" t="s">
        <v>150</v>
      </c>
      <c r="AU1190" s="156" t="s">
        <v>89</v>
      </c>
      <c r="AV1190" s="13" t="s">
        <v>89</v>
      </c>
      <c r="AW1190" s="13" t="s">
        <v>38</v>
      </c>
      <c r="AX1190" s="13" t="s">
        <v>12</v>
      </c>
      <c r="AY1190" s="156" t="s">
        <v>140</v>
      </c>
    </row>
    <row r="1191" spans="2:65" s="13" customFormat="1" ht="10">
      <c r="B1191" s="155"/>
      <c r="D1191" s="145" t="s">
        <v>150</v>
      </c>
      <c r="E1191" s="156" t="s">
        <v>1</v>
      </c>
      <c r="F1191" s="157" t="s">
        <v>923</v>
      </c>
      <c r="H1191" s="158">
        <v>6.49</v>
      </c>
      <c r="I1191" s="159"/>
      <c r="L1191" s="155"/>
      <c r="M1191" s="160"/>
      <c r="T1191" s="161"/>
      <c r="AT1191" s="156" t="s">
        <v>150</v>
      </c>
      <c r="AU1191" s="156" t="s">
        <v>89</v>
      </c>
      <c r="AV1191" s="13" t="s">
        <v>89</v>
      </c>
      <c r="AW1191" s="13" t="s">
        <v>38</v>
      </c>
      <c r="AX1191" s="13" t="s">
        <v>12</v>
      </c>
      <c r="AY1191" s="156" t="s">
        <v>140</v>
      </c>
    </row>
    <row r="1192" spans="2:65" s="13" customFormat="1" ht="10">
      <c r="B1192" s="155"/>
      <c r="D1192" s="145" t="s">
        <v>150</v>
      </c>
      <c r="E1192" s="156" t="s">
        <v>1</v>
      </c>
      <c r="F1192" s="157" t="s">
        <v>1129</v>
      </c>
      <c r="H1192" s="158">
        <v>5</v>
      </c>
      <c r="I1192" s="159"/>
      <c r="L1192" s="155"/>
      <c r="M1192" s="160"/>
      <c r="T1192" s="161"/>
      <c r="AT1192" s="156" t="s">
        <v>150</v>
      </c>
      <c r="AU1192" s="156" t="s">
        <v>89</v>
      </c>
      <c r="AV1192" s="13" t="s">
        <v>89</v>
      </c>
      <c r="AW1192" s="13" t="s">
        <v>38</v>
      </c>
      <c r="AX1192" s="13" t="s">
        <v>12</v>
      </c>
      <c r="AY1192" s="156" t="s">
        <v>140</v>
      </c>
    </row>
    <row r="1193" spans="2:65" s="14" customFormat="1" ht="10">
      <c r="B1193" s="162"/>
      <c r="D1193" s="145" t="s">
        <v>150</v>
      </c>
      <c r="E1193" s="163" t="s">
        <v>1</v>
      </c>
      <c r="F1193" s="164" t="s">
        <v>157</v>
      </c>
      <c r="H1193" s="165">
        <v>94.399999999999991</v>
      </c>
      <c r="I1193" s="166"/>
      <c r="L1193" s="162"/>
      <c r="M1193" s="167"/>
      <c r="T1193" s="168"/>
      <c r="AT1193" s="163" t="s">
        <v>150</v>
      </c>
      <c r="AU1193" s="163" t="s">
        <v>89</v>
      </c>
      <c r="AV1193" s="14" t="s">
        <v>148</v>
      </c>
      <c r="AW1193" s="14" t="s">
        <v>38</v>
      </c>
      <c r="AX1193" s="14" t="s">
        <v>87</v>
      </c>
      <c r="AY1193" s="163" t="s">
        <v>140</v>
      </c>
    </row>
    <row r="1194" spans="2:65" s="1" customFormat="1" ht="37.75" customHeight="1">
      <c r="B1194" s="32"/>
      <c r="C1194" s="132" t="s">
        <v>1138</v>
      </c>
      <c r="D1194" s="132" t="s">
        <v>143</v>
      </c>
      <c r="E1194" s="133" t="s">
        <v>1139</v>
      </c>
      <c r="F1194" s="134" t="s">
        <v>1140</v>
      </c>
      <c r="G1194" s="135" t="s">
        <v>146</v>
      </c>
      <c r="H1194" s="136">
        <v>94.4</v>
      </c>
      <c r="I1194" s="137"/>
      <c r="J1194" s="138">
        <f>ROUND(I1194*H1194,2)</f>
        <v>0</v>
      </c>
      <c r="K1194" s="134" t="s">
        <v>147</v>
      </c>
      <c r="L1194" s="32"/>
      <c r="M1194" s="139" t="s">
        <v>1</v>
      </c>
      <c r="N1194" s="140" t="s">
        <v>45</v>
      </c>
      <c r="P1194" s="141">
        <f>O1194*H1194</f>
        <v>0</v>
      </c>
      <c r="Q1194" s="141">
        <v>0</v>
      </c>
      <c r="R1194" s="141">
        <f>Q1194*H1194</f>
        <v>0</v>
      </c>
      <c r="S1194" s="141">
        <v>0</v>
      </c>
      <c r="T1194" s="142">
        <f>S1194*H1194</f>
        <v>0</v>
      </c>
      <c r="AR1194" s="143" t="s">
        <v>194</v>
      </c>
      <c r="AT1194" s="143" t="s">
        <v>143</v>
      </c>
      <c r="AU1194" s="143" t="s">
        <v>89</v>
      </c>
      <c r="AY1194" s="17" t="s">
        <v>140</v>
      </c>
      <c r="BE1194" s="144">
        <f>IF(N1194="základní",J1194,0)</f>
        <v>0</v>
      </c>
      <c r="BF1194" s="144">
        <f>IF(N1194="snížená",J1194,0)</f>
        <v>0</v>
      </c>
      <c r="BG1194" s="144">
        <f>IF(N1194="zákl. přenesená",J1194,0)</f>
        <v>0</v>
      </c>
      <c r="BH1194" s="144">
        <f>IF(N1194="sníž. přenesená",J1194,0)</f>
        <v>0</v>
      </c>
      <c r="BI1194" s="144">
        <f>IF(N1194="nulová",J1194,0)</f>
        <v>0</v>
      </c>
      <c r="BJ1194" s="17" t="s">
        <v>87</v>
      </c>
      <c r="BK1194" s="144">
        <f>ROUND(I1194*H1194,2)</f>
        <v>0</v>
      </c>
      <c r="BL1194" s="17" t="s">
        <v>194</v>
      </c>
      <c r="BM1194" s="143" t="s">
        <v>1141</v>
      </c>
    </row>
    <row r="1195" spans="2:65" s="1" customFormat="1" ht="18">
      <c r="B1195" s="32"/>
      <c r="D1195" s="145" t="s">
        <v>149</v>
      </c>
      <c r="F1195" s="146" t="s">
        <v>1140</v>
      </c>
      <c r="I1195" s="147"/>
      <c r="L1195" s="32"/>
      <c r="M1195" s="148"/>
      <c r="T1195" s="56"/>
      <c r="AT1195" s="17" t="s">
        <v>149</v>
      </c>
      <c r="AU1195" s="17" t="s">
        <v>89</v>
      </c>
    </row>
    <row r="1196" spans="2:65" s="13" customFormat="1" ht="10">
      <c r="B1196" s="155"/>
      <c r="D1196" s="145" t="s">
        <v>150</v>
      </c>
      <c r="E1196" s="156" t="s">
        <v>1</v>
      </c>
      <c r="F1196" s="157" t="s">
        <v>918</v>
      </c>
      <c r="H1196" s="158">
        <v>34.28</v>
      </c>
      <c r="I1196" s="159"/>
      <c r="L1196" s="155"/>
      <c r="M1196" s="160"/>
      <c r="T1196" s="161"/>
      <c r="AT1196" s="156" t="s">
        <v>150</v>
      </c>
      <c r="AU1196" s="156" t="s">
        <v>89</v>
      </c>
      <c r="AV1196" s="13" t="s">
        <v>89</v>
      </c>
      <c r="AW1196" s="13" t="s">
        <v>38</v>
      </c>
      <c r="AX1196" s="13" t="s">
        <v>12</v>
      </c>
      <c r="AY1196" s="156" t="s">
        <v>140</v>
      </c>
    </row>
    <row r="1197" spans="2:65" s="13" customFormat="1" ht="10">
      <c r="B1197" s="155"/>
      <c r="D1197" s="145" t="s">
        <v>150</v>
      </c>
      <c r="E1197" s="156" t="s">
        <v>1</v>
      </c>
      <c r="F1197" s="157" t="s">
        <v>1126</v>
      </c>
      <c r="H1197" s="158">
        <v>13.16</v>
      </c>
      <c r="I1197" s="159"/>
      <c r="L1197" s="155"/>
      <c r="M1197" s="160"/>
      <c r="T1197" s="161"/>
      <c r="AT1197" s="156" t="s">
        <v>150</v>
      </c>
      <c r="AU1197" s="156" t="s">
        <v>89</v>
      </c>
      <c r="AV1197" s="13" t="s">
        <v>89</v>
      </c>
      <c r="AW1197" s="13" t="s">
        <v>38</v>
      </c>
      <c r="AX1197" s="13" t="s">
        <v>12</v>
      </c>
      <c r="AY1197" s="156" t="s">
        <v>140</v>
      </c>
    </row>
    <row r="1198" spans="2:65" s="13" customFormat="1" ht="10">
      <c r="B1198" s="155"/>
      <c r="D1198" s="145" t="s">
        <v>150</v>
      </c>
      <c r="E1198" s="156" t="s">
        <v>1</v>
      </c>
      <c r="F1198" s="157" t="s">
        <v>1127</v>
      </c>
      <c r="H1198" s="158">
        <v>15.13</v>
      </c>
      <c r="I1198" s="159"/>
      <c r="L1198" s="155"/>
      <c r="M1198" s="160"/>
      <c r="T1198" s="161"/>
      <c r="AT1198" s="156" t="s">
        <v>150</v>
      </c>
      <c r="AU1198" s="156" t="s">
        <v>89</v>
      </c>
      <c r="AV1198" s="13" t="s">
        <v>89</v>
      </c>
      <c r="AW1198" s="13" t="s">
        <v>38</v>
      </c>
      <c r="AX1198" s="13" t="s">
        <v>12</v>
      </c>
      <c r="AY1198" s="156" t="s">
        <v>140</v>
      </c>
    </row>
    <row r="1199" spans="2:65" s="13" customFormat="1" ht="10">
      <c r="B1199" s="155"/>
      <c r="D1199" s="145" t="s">
        <v>150</v>
      </c>
      <c r="E1199" s="156" t="s">
        <v>1</v>
      </c>
      <c r="F1199" s="157" t="s">
        <v>1128</v>
      </c>
      <c r="H1199" s="158">
        <v>1.23</v>
      </c>
      <c r="I1199" s="159"/>
      <c r="L1199" s="155"/>
      <c r="M1199" s="160"/>
      <c r="T1199" s="161"/>
      <c r="AT1199" s="156" t="s">
        <v>150</v>
      </c>
      <c r="AU1199" s="156" t="s">
        <v>89</v>
      </c>
      <c r="AV1199" s="13" t="s">
        <v>89</v>
      </c>
      <c r="AW1199" s="13" t="s">
        <v>38</v>
      </c>
      <c r="AX1199" s="13" t="s">
        <v>12</v>
      </c>
      <c r="AY1199" s="156" t="s">
        <v>140</v>
      </c>
    </row>
    <row r="1200" spans="2:65" s="13" customFormat="1" ht="10">
      <c r="B1200" s="155"/>
      <c r="D1200" s="145" t="s">
        <v>150</v>
      </c>
      <c r="E1200" s="156" t="s">
        <v>1</v>
      </c>
      <c r="F1200" s="157" t="s">
        <v>922</v>
      </c>
      <c r="H1200" s="158">
        <v>8.4</v>
      </c>
      <c r="I1200" s="159"/>
      <c r="L1200" s="155"/>
      <c r="M1200" s="160"/>
      <c r="T1200" s="161"/>
      <c r="AT1200" s="156" t="s">
        <v>150</v>
      </c>
      <c r="AU1200" s="156" t="s">
        <v>89</v>
      </c>
      <c r="AV1200" s="13" t="s">
        <v>89</v>
      </c>
      <c r="AW1200" s="13" t="s">
        <v>38</v>
      </c>
      <c r="AX1200" s="13" t="s">
        <v>12</v>
      </c>
      <c r="AY1200" s="156" t="s">
        <v>140</v>
      </c>
    </row>
    <row r="1201" spans="2:65" s="13" customFormat="1" ht="10">
      <c r="B1201" s="155"/>
      <c r="D1201" s="145" t="s">
        <v>150</v>
      </c>
      <c r="E1201" s="156" t="s">
        <v>1</v>
      </c>
      <c r="F1201" s="157" t="s">
        <v>924</v>
      </c>
      <c r="H1201" s="158">
        <v>10.71</v>
      </c>
      <c r="I1201" s="159"/>
      <c r="L1201" s="155"/>
      <c r="M1201" s="160"/>
      <c r="T1201" s="161"/>
      <c r="AT1201" s="156" t="s">
        <v>150</v>
      </c>
      <c r="AU1201" s="156" t="s">
        <v>89</v>
      </c>
      <c r="AV1201" s="13" t="s">
        <v>89</v>
      </c>
      <c r="AW1201" s="13" t="s">
        <v>38</v>
      </c>
      <c r="AX1201" s="13" t="s">
        <v>12</v>
      </c>
      <c r="AY1201" s="156" t="s">
        <v>140</v>
      </c>
    </row>
    <row r="1202" spans="2:65" s="13" customFormat="1" ht="10">
      <c r="B1202" s="155"/>
      <c r="D1202" s="145" t="s">
        <v>150</v>
      </c>
      <c r="E1202" s="156" t="s">
        <v>1</v>
      </c>
      <c r="F1202" s="157" t="s">
        <v>923</v>
      </c>
      <c r="H1202" s="158">
        <v>6.49</v>
      </c>
      <c r="I1202" s="159"/>
      <c r="L1202" s="155"/>
      <c r="M1202" s="160"/>
      <c r="T1202" s="161"/>
      <c r="AT1202" s="156" t="s">
        <v>150</v>
      </c>
      <c r="AU1202" s="156" t="s">
        <v>89</v>
      </c>
      <c r="AV1202" s="13" t="s">
        <v>89</v>
      </c>
      <c r="AW1202" s="13" t="s">
        <v>38</v>
      </c>
      <c r="AX1202" s="13" t="s">
        <v>12</v>
      </c>
      <c r="AY1202" s="156" t="s">
        <v>140</v>
      </c>
    </row>
    <row r="1203" spans="2:65" s="13" customFormat="1" ht="10">
      <c r="B1203" s="155"/>
      <c r="D1203" s="145" t="s">
        <v>150</v>
      </c>
      <c r="E1203" s="156" t="s">
        <v>1</v>
      </c>
      <c r="F1203" s="157" t="s">
        <v>1129</v>
      </c>
      <c r="H1203" s="158">
        <v>5</v>
      </c>
      <c r="I1203" s="159"/>
      <c r="L1203" s="155"/>
      <c r="M1203" s="160"/>
      <c r="T1203" s="161"/>
      <c r="AT1203" s="156" t="s">
        <v>150</v>
      </c>
      <c r="AU1203" s="156" t="s">
        <v>89</v>
      </c>
      <c r="AV1203" s="13" t="s">
        <v>89</v>
      </c>
      <c r="AW1203" s="13" t="s">
        <v>38</v>
      </c>
      <c r="AX1203" s="13" t="s">
        <v>12</v>
      </c>
      <c r="AY1203" s="156" t="s">
        <v>140</v>
      </c>
    </row>
    <row r="1204" spans="2:65" s="14" customFormat="1" ht="10">
      <c r="B1204" s="162"/>
      <c r="D1204" s="145" t="s">
        <v>150</v>
      </c>
      <c r="E1204" s="163" t="s">
        <v>1</v>
      </c>
      <c r="F1204" s="164" t="s">
        <v>157</v>
      </c>
      <c r="H1204" s="165">
        <v>94.399999999999991</v>
      </c>
      <c r="I1204" s="166"/>
      <c r="L1204" s="162"/>
      <c r="M1204" s="167"/>
      <c r="T1204" s="168"/>
      <c r="AT1204" s="163" t="s">
        <v>150</v>
      </c>
      <c r="AU1204" s="163" t="s">
        <v>89</v>
      </c>
      <c r="AV1204" s="14" t="s">
        <v>148</v>
      </c>
      <c r="AW1204" s="14" t="s">
        <v>38</v>
      </c>
      <c r="AX1204" s="14" t="s">
        <v>87</v>
      </c>
      <c r="AY1204" s="163" t="s">
        <v>140</v>
      </c>
    </row>
    <row r="1205" spans="2:65" s="1" customFormat="1" ht="37.75" customHeight="1">
      <c r="B1205" s="32"/>
      <c r="C1205" s="132" t="s">
        <v>822</v>
      </c>
      <c r="D1205" s="132" t="s">
        <v>143</v>
      </c>
      <c r="E1205" s="133" t="s">
        <v>1142</v>
      </c>
      <c r="F1205" s="134" t="s">
        <v>1143</v>
      </c>
      <c r="G1205" s="135" t="s">
        <v>255</v>
      </c>
      <c r="H1205" s="136">
        <v>85.54</v>
      </c>
      <c r="I1205" s="137"/>
      <c r="J1205" s="138">
        <f>ROUND(I1205*H1205,2)</f>
        <v>0</v>
      </c>
      <c r="K1205" s="134" t="s">
        <v>147</v>
      </c>
      <c r="L1205" s="32"/>
      <c r="M1205" s="139" t="s">
        <v>1</v>
      </c>
      <c r="N1205" s="140" t="s">
        <v>45</v>
      </c>
      <c r="P1205" s="141">
        <f>O1205*H1205</f>
        <v>0</v>
      </c>
      <c r="Q1205" s="141">
        <v>0</v>
      </c>
      <c r="R1205" s="141">
        <f>Q1205*H1205</f>
        <v>0</v>
      </c>
      <c r="S1205" s="141">
        <v>0</v>
      </c>
      <c r="T1205" s="142">
        <f>S1205*H1205</f>
        <v>0</v>
      </c>
      <c r="AR1205" s="143" t="s">
        <v>194</v>
      </c>
      <c r="AT1205" s="143" t="s">
        <v>143</v>
      </c>
      <c r="AU1205" s="143" t="s">
        <v>89</v>
      </c>
      <c r="AY1205" s="17" t="s">
        <v>140</v>
      </c>
      <c r="BE1205" s="144">
        <f>IF(N1205="základní",J1205,0)</f>
        <v>0</v>
      </c>
      <c r="BF1205" s="144">
        <f>IF(N1205="snížená",J1205,0)</f>
        <v>0</v>
      </c>
      <c r="BG1205" s="144">
        <f>IF(N1205="zákl. přenesená",J1205,0)</f>
        <v>0</v>
      </c>
      <c r="BH1205" s="144">
        <f>IF(N1205="sníž. přenesená",J1205,0)</f>
        <v>0</v>
      </c>
      <c r="BI1205" s="144">
        <f>IF(N1205="nulová",J1205,0)</f>
        <v>0</v>
      </c>
      <c r="BJ1205" s="17" t="s">
        <v>87</v>
      </c>
      <c r="BK1205" s="144">
        <f>ROUND(I1205*H1205,2)</f>
        <v>0</v>
      </c>
      <c r="BL1205" s="17" t="s">
        <v>194</v>
      </c>
      <c r="BM1205" s="143" t="s">
        <v>1144</v>
      </c>
    </row>
    <row r="1206" spans="2:65" s="1" customFormat="1" ht="18">
      <c r="B1206" s="32"/>
      <c r="D1206" s="145" t="s">
        <v>149</v>
      </c>
      <c r="F1206" s="146" t="s">
        <v>1143</v>
      </c>
      <c r="I1206" s="147"/>
      <c r="L1206" s="32"/>
      <c r="M1206" s="148"/>
      <c r="T1206" s="56"/>
      <c r="AT1206" s="17" t="s">
        <v>149</v>
      </c>
      <c r="AU1206" s="17" t="s">
        <v>89</v>
      </c>
    </row>
    <row r="1207" spans="2:65" s="12" customFormat="1" ht="10">
      <c r="B1207" s="149"/>
      <c r="D1207" s="145" t="s">
        <v>150</v>
      </c>
      <c r="E1207" s="150" t="s">
        <v>1</v>
      </c>
      <c r="F1207" s="151" t="s">
        <v>551</v>
      </c>
      <c r="H1207" s="150" t="s">
        <v>1</v>
      </c>
      <c r="I1207" s="152"/>
      <c r="L1207" s="149"/>
      <c r="M1207" s="153"/>
      <c r="T1207" s="154"/>
      <c r="AT1207" s="150" t="s">
        <v>150</v>
      </c>
      <c r="AU1207" s="150" t="s">
        <v>89</v>
      </c>
      <c r="AV1207" s="12" t="s">
        <v>87</v>
      </c>
      <c r="AW1207" s="12" t="s">
        <v>38</v>
      </c>
      <c r="AX1207" s="12" t="s">
        <v>12</v>
      </c>
      <c r="AY1207" s="150" t="s">
        <v>140</v>
      </c>
    </row>
    <row r="1208" spans="2:65" s="13" customFormat="1" ht="30">
      <c r="B1208" s="155"/>
      <c r="D1208" s="145" t="s">
        <v>150</v>
      </c>
      <c r="E1208" s="156" t="s">
        <v>1</v>
      </c>
      <c r="F1208" s="157" t="s">
        <v>1145</v>
      </c>
      <c r="H1208" s="158">
        <v>48.858000000000004</v>
      </c>
      <c r="I1208" s="159"/>
      <c r="L1208" s="155"/>
      <c r="M1208" s="160"/>
      <c r="T1208" s="161"/>
      <c r="AT1208" s="156" t="s">
        <v>150</v>
      </c>
      <c r="AU1208" s="156" t="s">
        <v>89</v>
      </c>
      <c r="AV1208" s="13" t="s">
        <v>89</v>
      </c>
      <c r="AW1208" s="13" t="s">
        <v>38</v>
      </c>
      <c r="AX1208" s="13" t="s">
        <v>12</v>
      </c>
      <c r="AY1208" s="156" t="s">
        <v>140</v>
      </c>
    </row>
    <row r="1209" spans="2:65" s="12" customFormat="1" ht="10">
      <c r="B1209" s="149"/>
      <c r="D1209" s="145" t="s">
        <v>150</v>
      </c>
      <c r="E1209" s="150" t="s">
        <v>1</v>
      </c>
      <c r="F1209" s="151" t="s">
        <v>549</v>
      </c>
      <c r="H1209" s="150" t="s">
        <v>1</v>
      </c>
      <c r="I1209" s="152"/>
      <c r="L1209" s="149"/>
      <c r="M1209" s="153"/>
      <c r="T1209" s="154"/>
      <c r="AT1209" s="150" t="s">
        <v>150</v>
      </c>
      <c r="AU1209" s="150" t="s">
        <v>89</v>
      </c>
      <c r="AV1209" s="12" t="s">
        <v>87</v>
      </c>
      <c r="AW1209" s="12" t="s">
        <v>38</v>
      </c>
      <c r="AX1209" s="12" t="s">
        <v>12</v>
      </c>
      <c r="AY1209" s="150" t="s">
        <v>140</v>
      </c>
    </row>
    <row r="1210" spans="2:65" s="13" customFormat="1" ht="10">
      <c r="B1210" s="155"/>
      <c r="D1210" s="145" t="s">
        <v>150</v>
      </c>
      <c r="E1210" s="156" t="s">
        <v>1</v>
      </c>
      <c r="F1210" s="157" t="s">
        <v>1146</v>
      </c>
      <c r="H1210" s="158">
        <v>11.252000000000001</v>
      </c>
      <c r="I1210" s="159"/>
      <c r="L1210" s="155"/>
      <c r="M1210" s="160"/>
      <c r="T1210" s="161"/>
      <c r="AT1210" s="156" t="s">
        <v>150</v>
      </c>
      <c r="AU1210" s="156" t="s">
        <v>89</v>
      </c>
      <c r="AV1210" s="13" t="s">
        <v>89</v>
      </c>
      <c r="AW1210" s="13" t="s">
        <v>38</v>
      </c>
      <c r="AX1210" s="13" t="s">
        <v>12</v>
      </c>
      <c r="AY1210" s="156" t="s">
        <v>140</v>
      </c>
    </row>
    <row r="1211" spans="2:65" s="12" customFormat="1" ht="10">
      <c r="B1211" s="149"/>
      <c r="D1211" s="145" t="s">
        <v>150</v>
      </c>
      <c r="E1211" s="150" t="s">
        <v>1</v>
      </c>
      <c r="F1211" s="151" t="s">
        <v>561</v>
      </c>
      <c r="H1211" s="150" t="s">
        <v>1</v>
      </c>
      <c r="I1211" s="152"/>
      <c r="L1211" s="149"/>
      <c r="M1211" s="153"/>
      <c r="T1211" s="154"/>
      <c r="AT1211" s="150" t="s">
        <v>150</v>
      </c>
      <c r="AU1211" s="150" t="s">
        <v>89</v>
      </c>
      <c r="AV1211" s="12" t="s">
        <v>87</v>
      </c>
      <c r="AW1211" s="12" t="s">
        <v>38</v>
      </c>
      <c r="AX1211" s="12" t="s">
        <v>12</v>
      </c>
      <c r="AY1211" s="150" t="s">
        <v>140</v>
      </c>
    </row>
    <row r="1212" spans="2:65" s="13" customFormat="1" ht="10">
      <c r="B1212" s="155"/>
      <c r="D1212" s="145" t="s">
        <v>150</v>
      </c>
      <c r="E1212" s="156" t="s">
        <v>1</v>
      </c>
      <c r="F1212" s="157" t="s">
        <v>1147</v>
      </c>
      <c r="H1212" s="158">
        <v>14.181000000000001</v>
      </c>
      <c r="I1212" s="159"/>
      <c r="L1212" s="155"/>
      <c r="M1212" s="160"/>
      <c r="T1212" s="161"/>
      <c r="AT1212" s="156" t="s">
        <v>150</v>
      </c>
      <c r="AU1212" s="156" t="s">
        <v>89</v>
      </c>
      <c r="AV1212" s="13" t="s">
        <v>89</v>
      </c>
      <c r="AW1212" s="13" t="s">
        <v>38</v>
      </c>
      <c r="AX1212" s="13" t="s">
        <v>12</v>
      </c>
      <c r="AY1212" s="156" t="s">
        <v>140</v>
      </c>
    </row>
    <row r="1213" spans="2:65" s="12" customFormat="1" ht="10">
      <c r="B1213" s="149"/>
      <c r="D1213" s="145" t="s">
        <v>150</v>
      </c>
      <c r="E1213" s="150" t="s">
        <v>1</v>
      </c>
      <c r="F1213" s="151" t="s">
        <v>568</v>
      </c>
      <c r="H1213" s="150" t="s">
        <v>1</v>
      </c>
      <c r="I1213" s="152"/>
      <c r="L1213" s="149"/>
      <c r="M1213" s="153"/>
      <c r="T1213" s="154"/>
      <c r="AT1213" s="150" t="s">
        <v>150</v>
      </c>
      <c r="AU1213" s="150" t="s">
        <v>89</v>
      </c>
      <c r="AV1213" s="12" t="s">
        <v>87</v>
      </c>
      <c r="AW1213" s="12" t="s">
        <v>38</v>
      </c>
      <c r="AX1213" s="12" t="s">
        <v>12</v>
      </c>
      <c r="AY1213" s="150" t="s">
        <v>140</v>
      </c>
    </row>
    <row r="1214" spans="2:65" s="13" customFormat="1" ht="10">
      <c r="B1214" s="155"/>
      <c r="D1214" s="145" t="s">
        <v>150</v>
      </c>
      <c r="E1214" s="156" t="s">
        <v>1</v>
      </c>
      <c r="F1214" s="157" t="s">
        <v>1148</v>
      </c>
      <c r="H1214" s="158">
        <v>11.248999999999999</v>
      </c>
      <c r="I1214" s="159"/>
      <c r="L1214" s="155"/>
      <c r="M1214" s="160"/>
      <c r="T1214" s="161"/>
      <c r="AT1214" s="156" t="s">
        <v>150</v>
      </c>
      <c r="AU1214" s="156" t="s">
        <v>89</v>
      </c>
      <c r="AV1214" s="13" t="s">
        <v>89</v>
      </c>
      <c r="AW1214" s="13" t="s">
        <v>38</v>
      </c>
      <c r="AX1214" s="13" t="s">
        <v>12</v>
      </c>
      <c r="AY1214" s="156" t="s">
        <v>140</v>
      </c>
    </row>
    <row r="1215" spans="2:65" s="14" customFormat="1" ht="10">
      <c r="B1215" s="162"/>
      <c r="D1215" s="145" t="s">
        <v>150</v>
      </c>
      <c r="E1215" s="163" t="s">
        <v>1</v>
      </c>
      <c r="F1215" s="164" t="s">
        <v>157</v>
      </c>
      <c r="H1215" s="165">
        <v>85.54</v>
      </c>
      <c r="I1215" s="166"/>
      <c r="L1215" s="162"/>
      <c r="M1215" s="167"/>
      <c r="T1215" s="168"/>
      <c r="AT1215" s="163" t="s">
        <v>150</v>
      </c>
      <c r="AU1215" s="163" t="s">
        <v>89</v>
      </c>
      <c r="AV1215" s="14" t="s">
        <v>148</v>
      </c>
      <c r="AW1215" s="14" t="s">
        <v>38</v>
      </c>
      <c r="AX1215" s="14" t="s">
        <v>87</v>
      </c>
      <c r="AY1215" s="163" t="s">
        <v>140</v>
      </c>
    </row>
    <row r="1216" spans="2:65" s="1" customFormat="1" ht="24.15" customHeight="1">
      <c r="B1216" s="32"/>
      <c r="C1216" s="179" t="s">
        <v>1149</v>
      </c>
      <c r="D1216" s="179" t="s">
        <v>645</v>
      </c>
      <c r="E1216" s="180" t="s">
        <v>1150</v>
      </c>
      <c r="F1216" s="181" t="s">
        <v>1151</v>
      </c>
      <c r="G1216" s="182" t="s">
        <v>255</v>
      </c>
      <c r="H1216" s="183">
        <v>94.093999999999994</v>
      </c>
      <c r="I1216" s="184"/>
      <c r="J1216" s="185">
        <f>ROUND(I1216*H1216,2)</f>
        <v>0</v>
      </c>
      <c r="K1216" s="181" t="s">
        <v>147</v>
      </c>
      <c r="L1216" s="186"/>
      <c r="M1216" s="187" t="s">
        <v>1</v>
      </c>
      <c r="N1216" s="188" t="s">
        <v>45</v>
      </c>
      <c r="P1216" s="141">
        <f>O1216*H1216</f>
        <v>0</v>
      </c>
      <c r="Q1216" s="141">
        <v>0</v>
      </c>
      <c r="R1216" s="141">
        <f>Q1216*H1216</f>
        <v>0</v>
      </c>
      <c r="S1216" s="141">
        <v>0</v>
      </c>
      <c r="T1216" s="142">
        <f>S1216*H1216</f>
        <v>0</v>
      </c>
      <c r="AR1216" s="143" t="s">
        <v>256</v>
      </c>
      <c r="AT1216" s="143" t="s">
        <v>645</v>
      </c>
      <c r="AU1216" s="143" t="s">
        <v>89</v>
      </c>
      <c r="AY1216" s="17" t="s">
        <v>140</v>
      </c>
      <c r="BE1216" s="144">
        <f>IF(N1216="základní",J1216,0)</f>
        <v>0</v>
      </c>
      <c r="BF1216" s="144">
        <f>IF(N1216="snížená",J1216,0)</f>
        <v>0</v>
      </c>
      <c r="BG1216" s="144">
        <f>IF(N1216="zákl. přenesená",J1216,0)</f>
        <v>0</v>
      </c>
      <c r="BH1216" s="144">
        <f>IF(N1216="sníž. přenesená",J1216,0)</f>
        <v>0</v>
      </c>
      <c r="BI1216" s="144">
        <f>IF(N1216="nulová",J1216,0)</f>
        <v>0</v>
      </c>
      <c r="BJ1216" s="17" t="s">
        <v>87</v>
      </c>
      <c r="BK1216" s="144">
        <f>ROUND(I1216*H1216,2)</f>
        <v>0</v>
      </c>
      <c r="BL1216" s="17" t="s">
        <v>194</v>
      </c>
      <c r="BM1216" s="143" t="s">
        <v>1152</v>
      </c>
    </row>
    <row r="1217" spans="2:65" s="1" customFormat="1" ht="18">
      <c r="B1217" s="32"/>
      <c r="D1217" s="145" t="s">
        <v>149</v>
      </c>
      <c r="F1217" s="146" t="s">
        <v>1151</v>
      </c>
      <c r="I1217" s="147"/>
      <c r="L1217" s="32"/>
      <c r="M1217" s="148"/>
      <c r="T1217" s="56"/>
      <c r="AT1217" s="17" t="s">
        <v>149</v>
      </c>
      <c r="AU1217" s="17" t="s">
        <v>89</v>
      </c>
    </row>
    <row r="1218" spans="2:65" s="13" customFormat="1" ht="10">
      <c r="B1218" s="155"/>
      <c r="D1218" s="145" t="s">
        <v>150</v>
      </c>
      <c r="E1218" s="156" t="s">
        <v>1</v>
      </c>
      <c r="F1218" s="157" t="s">
        <v>1153</v>
      </c>
      <c r="H1218" s="158">
        <v>94.094000000000008</v>
      </c>
      <c r="I1218" s="159"/>
      <c r="L1218" s="155"/>
      <c r="M1218" s="160"/>
      <c r="T1218" s="161"/>
      <c r="AT1218" s="156" t="s">
        <v>150</v>
      </c>
      <c r="AU1218" s="156" t="s">
        <v>89</v>
      </c>
      <c r="AV1218" s="13" t="s">
        <v>89</v>
      </c>
      <c r="AW1218" s="13" t="s">
        <v>38</v>
      </c>
      <c r="AX1218" s="13" t="s">
        <v>12</v>
      </c>
      <c r="AY1218" s="156" t="s">
        <v>140</v>
      </c>
    </row>
    <row r="1219" spans="2:65" s="14" customFormat="1" ht="10">
      <c r="B1219" s="162"/>
      <c r="D1219" s="145" t="s">
        <v>150</v>
      </c>
      <c r="E1219" s="163" t="s">
        <v>1</v>
      </c>
      <c r="F1219" s="164" t="s">
        <v>157</v>
      </c>
      <c r="H1219" s="165">
        <v>94.094000000000008</v>
      </c>
      <c r="I1219" s="166"/>
      <c r="L1219" s="162"/>
      <c r="M1219" s="167"/>
      <c r="T1219" s="168"/>
      <c r="AT1219" s="163" t="s">
        <v>150</v>
      </c>
      <c r="AU1219" s="163" t="s">
        <v>89</v>
      </c>
      <c r="AV1219" s="14" t="s">
        <v>148</v>
      </c>
      <c r="AW1219" s="14" t="s">
        <v>38</v>
      </c>
      <c r="AX1219" s="14" t="s">
        <v>87</v>
      </c>
      <c r="AY1219" s="163" t="s">
        <v>140</v>
      </c>
    </row>
    <row r="1220" spans="2:65" s="1" customFormat="1" ht="37.75" customHeight="1">
      <c r="B1220" s="32"/>
      <c r="C1220" s="132" t="s">
        <v>826</v>
      </c>
      <c r="D1220" s="132" t="s">
        <v>143</v>
      </c>
      <c r="E1220" s="133" t="s">
        <v>1154</v>
      </c>
      <c r="F1220" s="134" t="s">
        <v>1155</v>
      </c>
      <c r="G1220" s="135" t="s">
        <v>146</v>
      </c>
      <c r="H1220" s="136">
        <v>94.4</v>
      </c>
      <c r="I1220" s="137"/>
      <c r="J1220" s="138">
        <f>ROUND(I1220*H1220,2)</f>
        <v>0</v>
      </c>
      <c r="K1220" s="134" t="s">
        <v>147</v>
      </c>
      <c r="L1220" s="32"/>
      <c r="M1220" s="139" t="s">
        <v>1</v>
      </c>
      <c r="N1220" s="140" t="s">
        <v>45</v>
      </c>
      <c r="P1220" s="141">
        <f>O1220*H1220</f>
        <v>0</v>
      </c>
      <c r="Q1220" s="141">
        <v>0</v>
      </c>
      <c r="R1220" s="141">
        <f>Q1220*H1220</f>
        <v>0</v>
      </c>
      <c r="S1220" s="141">
        <v>0</v>
      </c>
      <c r="T1220" s="142">
        <f>S1220*H1220</f>
        <v>0</v>
      </c>
      <c r="AR1220" s="143" t="s">
        <v>194</v>
      </c>
      <c r="AT1220" s="143" t="s">
        <v>143</v>
      </c>
      <c r="AU1220" s="143" t="s">
        <v>89</v>
      </c>
      <c r="AY1220" s="17" t="s">
        <v>140</v>
      </c>
      <c r="BE1220" s="144">
        <f>IF(N1220="základní",J1220,0)</f>
        <v>0</v>
      </c>
      <c r="BF1220" s="144">
        <f>IF(N1220="snížená",J1220,0)</f>
        <v>0</v>
      </c>
      <c r="BG1220" s="144">
        <f>IF(N1220="zákl. přenesená",J1220,0)</f>
        <v>0</v>
      </c>
      <c r="BH1220" s="144">
        <f>IF(N1220="sníž. přenesená",J1220,0)</f>
        <v>0</v>
      </c>
      <c r="BI1220" s="144">
        <f>IF(N1220="nulová",J1220,0)</f>
        <v>0</v>
      </c>
      <c r="BJ1220" s="17" t="s">
        <v>87</v>
      </c>
      <c r="BK1220" s="144">
        <f>ROUND(I1220*H1220,2)</f>
        <v>0</v>
      </c>
      <c r="BL1220" s="17" t="s">
        <v>194</v>
      </c>
      <c r="BM1220" s="143" t="s">
        <v>1156</v>
      </c>
    </row>
    <row r="1221" spans="2:65" s="1" customFormat="1" ht="18">
      <c r="B1221" s="32"/>
      <c r="D1221" s="145" t="s">
        <v>149</v>
      </c>
      <c r="F1221" s="146" t="s">
        <v>1155</v>
      </c>
      <c r="I1221" s="147"/>
      <c r="L1221" s="32"/>
      <c r="M1221" s="148"/>
      <c r="T1221" s="56"/>
      <c r="AT1221" s="17" t="s">
        <v>149</v>
      </c>
      <c r="AU1221" s="17" t="s">
        <v>89</v>
      </c>
    </row>
    <row r="1222" spans="2:65" s="13" customFormat="1" ht="10">
      <c r="B1222" s="155"/>
      <c r="D1222" s="145" t="s">
        <v>150</v>
      </c>
      <c r="E1222" s="156" t="s">
        <v>1</v>
      </c>
      <c r="F1222" s="157" t="s">
        <v>918</v>
      </c>
      <c r="H1222" s="158">
        <v>34.28</v>
      </c>
      <c r="I1222" s="159"/>
      <c r="L1222" s="155"/>
      <c r="M1222" s="160"/>
      <c r="T1222" s="161"/>
      <c r="AT1222" s="156" t="s">
        <v>150</v>
      </c>
      <c r="AU1222" s="156" t="s">
        <v>89</v>
      </c>
      <c r="AV1222" s="13" t="s">
        <v>89</v>
      </c>
      <c r="AW1222" s="13" t="s">
        <v>38</v>
      </c>
      <c r="AX1222" s="13" t="s">
        <v>12</v>
      </c>
      <c r="AY1222" s="156" t="s">
        <v>140</v>
      </c>
    </row>
    <row r="1223" spans="2:65" s="13" customFormat="1" ht="10">
      <c r="B1223" s="155"/>
      <c r="D1223" s="145" t="s">
        <v>150</v>
      </c>
      <c r="E1223" s="156" t="s">
        <v>1</v>
      </c>
      <c r="F1223" s="157" t="s">
        <v>1126</v>
      </c>
      <c r="H1223" s="158">
        <v>13.16</v>
      </c>
      <c r="I1223" s="159"/>
      <c r="L1223" s="155"/>
      <c r="M1223" s="160"/>
      <c r="T1223" s="161"/>
      <c r="AT1223" s="156" t="s">
        <v>150</v>
      </c>
      <c r="AU1223" s="156" t="s">
        <v>89</v>
      </c>
      <c r="AV1223" s="13" t="s">
        <v>89</v>
      </c>
      <c r="AW1223" s="13" t="s">
        <v>38</v>
      </c>
      <c r="AX1223" s="13" t="s">
        <v>12</v>
      </c>
      <c r="AY1223" s="156" t="s">
        <v>140</v>
      </c>
    </row>
    <row r="1224" spans="2:65" s="13" customFormat="1" ht="10">
      <c r="B1224" s="155"/>
      <c r="D1224" s="145" t="s">
        <v>150</v>
      </c>
      <c r="E1224" s="156" t="s">
        <v>1</v>
      </c>
      <c r="F1224" s="157" t="s">
        <v>1127</v>
      </c>
      <c r="H1224" s="158">
        <v>15.13</v>
      </c>
      <c r="I1224" s="159"/>
      <c r="L1224" s="155"/>
      <c r="M1224" s="160"/>
      <c r="T1224" s="161"/>
      <c r="AT1224" s="156" t="s">
        <v>150</v>
      </c>
      <c r="AU1224" s="156" t="s">
        <v>89</v>
      </c>
      <c r="AV1224" s="13" t="s">
        <v>89</v>
      </c>
      <c r="AW1224" s="13" t="s">
        <v>38</v>
      </c>
      <c r="AX1224" s="13" t="s">
        <v>12</v>
      </c>
      <c r="AY1224" s="156" t="s">
        <v>140</v>
      </c>
    </row>
    <row r="1225" spans="2:65" s="13" customFormat="1" ht="10">
      <c r="B1225" s="155"/>
      <c r="D1225" s="145" t="s">
        <v>150</v>
      </c>
      <c r="E1225" s="156" t="s">
        <v>1</v>
      </c>
      <c r="F1225" s="157" t="s">
        <v>1128</v>
      </c>
      <c r="H1225" s="158">
        <v>1.23</v>
      </c>
      <c r="I1225" s="159"/>
      <c r="L1225" s="155"/>
      <c r="M1225" s="160"/>
      <c r="T1225" s="161"/>
      <c r="AT1225" s="156" t="s">
        <v>150</v>
      </c>
      <c r="AU1225" s="156" t="s">
        <v>89</v>
      </c>
      <c r="AV1225" s="13" t="s">
        <v>89</v>
      </c>
      <c r="AW1225" s="13" t="s">
        <v>38</v>
      </c>
      <c r="AX1225" s="13" t="s">
        <v>12</v>
      </c>
      <c r="AY1225" s="156" t="s">
        <v>140</v>
      </c>
    </row>
    <row r="1226" spans="2:65" s="13" customFormat="1" ht="10">
      <c r="B1226" s="155"/>
      <c r="D1226" s="145" t="s">
        <v>150</v>
      </c>
      <c r="E1226" s="156" t="s">
        <v>1</v>
      </c>
      <c r="F1226" s="157" t="s">
        <v>922</v>
      </c>
      <c r="H1226" s="158">
        <v>8.4</v>
      </c>
      <c r="I1226" s="159"/>
      <c r="L1226" s="155"/>
      <c r="M1226" s="160"/>
      <c r="T1226" s="161"/>
      <c r="AT1226" s="156" t="s">
        <v>150</v>
      </c>
      <c r="AU1226" s="156" t="s">
        <v>89</v>
      </c>
      <c r="AV1226" s="13" t="s">
        <v>89</v>
      </c>
      <c r="AW1226" s="13" t="s">
        <v>38</v>
      </c>
      <c r="AX1226" s="13" t="s">
        <v>12</v>
      </c>
      <c r="AY1226" s="156" t="s">
        <v>140</v>
      </c>
    </row>
    <row r="1227" spans="2:65" s="13" customFormat="1" ht="10">
      <c r="B1227" s="155"/>
      <c r="D1227" s="145" t="s">
        <v>150</v>
      </c>
      <c r="E1227" s="156" t="s">
        <v>1</v>
      </c>
      <c r="F1227" s="157" t="s">
        <v>924</v>
      </c>
      <c r="H1227" s="158">
        <v>10.71</v>
      </c>
      <c r="I1227" s="159"/>
      <c r="L1227" s="155"/>
      <c r="M1227" s="160"/>
      <c r="T1227" s="161"/>
      <c r="AT1227" s="156" t="s">
        <v>150</v>
      </c>
      <c r="AU1227" s="156" t="s">
        <v>89</v>
      </c>
      <c r="AV1227" s="13" t="s">
        <v>89</v>
      </c>
      <c r="AW1227" s="13" t="s">
        <v>38</v>
      </c>
      <c r="AX1227" s="13" t="s">
        <v>12</v>
      </c>
      <c r="AY1227" s="156" t="s">
        <v>140</v>
      </c>
    </row>
    <row r="1228" spans="2:65" s="13" customFormat="1" ht="10">
      <c r="B1228" s="155"/>
      <c r="D1228" s="145" t="s">
        <v>150</v>
      </c>
      <c r="E1228" s="156" t="s">
        <v>1</v>
      </c>
      <c r="F1228" s="157" t="s">
        <v>923</v>
      </c>
      <c r="H1228" s="158">
        <v>6.49</v>
      </c>
      <c r="I1228" s="159"/>
      <c r="L1228" s="155"/>
      <c r="M1228" s="160"/>
      <c r="T1228" s="161"/>
      <c r="AT1228" s="156" t="s">
        <v>150</v>
      </c>
      <c r="AU1228" s="156" t="s">
        <v>89</v>
      </c>
      <c r="AV1228" s="13" t="s">
        <v>89</v>
      </c>
      <c r="AW1228" s="13" t="s">
        <v>38</v>
      </c>
      <c r="AX1228" s="13" t="s">
        <v>12</v>
      </c>
      <c r="AY1228" s="156" t="s">
        <v>140</v>
      </c>
    </row>
    <row r="1229" spans="2:65" s="13" customFormat="1" ht="10">
      <c r="B1229" s="155"/>
      <c r="D1229" s="145" t="s">
        <v>150</v>
      </c>
      <c r="E1229" s="156" t="s">
        <v>1</v>
      </c>
      <c r="F1229" s="157" t="s">
        <v>1129</v>
      </c>
      <c r="H1229" s="158">
        <v>5</v>
      </c>
      <c r="I1229" s="159"/>
      <c r="L1229" s="155"/>
      <c r="M1229" s="160"/>
      <c r="T1229" s="161"/>
      <c r="AT1229" s="156" t="s">
        <v>150</v>
      </c>
      <c r="AU1229" s="156" t="s">
        <v>89</v>
      </c>
      <c r="AV1229" s="13" t="s">
        <v>89</v>
      </c>
      <c r="AW1229" s="13" t="s">
        <v>38</v>
      </c>
      <c r="AX1229" s="13" t="s">
        <v>12</v>
      </c>
      <c r="AY1229" s="156" t="s">
        <v>140</v>
      </c>
    </row>
    <row r="1230" spans="2:65" s="14" customFormat="1" ht="10">
      <c r="B1230" s="162"/>
      <c r="D1230" s="145" t="s">
        <v>150</v>
      </c>
      <c r="E1230" s="163" t="s">
        <v>1</v>
      </c>
      <c r="F1230" s="164" t="s">
        <v>157</v>
      </c>
      <c r="H1230" s="165">
        <v>94.399999999999991</v>
      </c>
      <c r="I1230" s="166"/>
      <c r="L1230" s="162"/>
      <c r="M1230" s="167"/>
      <c r="T1230" s="168"/>
      <c r="AT1230" s="163" t="s">
        <v>150</v>
      </c>
      <c r="AU1230" s="163" t="s">
        <v>89</v>
      </c>
      <c r="AV1230" s="14" t="s">
        <v>148</v>
      </c>
      <c r="AW1230" s="14" t="s">
        <v>38</v>
      </c>
      <c r="AX1230" s="14" t="s">
        <v>87</v>
      </c>
      <c r="AY1230" s="163" t="s">
        <v>140</v>
      </c>
    </row>
    <row r="1231" spans="2:65" s="1" customFormat="1" ht="24.15" customHeight="1">
      <c r="B1231" s="32"/>
      <c r="C1231" s="179" t="s">
        <v>1157</v>
      </c>
      <c r="D1231" s="179" t="s">
        <v>645</v>
      </c>
      <c r="E1231" s="180" t="s">
        <v>1158</v>
      </c>
      <c r="F1231" s="181" t="s">
        <v>1159</v>
      </c>
      <c r="G1231" s="182" t="s">
        <v>146</v>
      </c>
      <c r="H1231" s="183">
        <v>103.84</v>
      </c>
      <c r="I1231" s="184"/>
      <c r="J1231" s="185">
        <f>ROUND(I1231*H1231,2)</f>
        <v>0</v>
      </c>
      <c r="K1231" s="181" t="s">
        <v>147</v>
      </c>
      <c r="L1231" s="186"/>
      <c r="M1231" s="187" t="s">
        <v>1</v>
      </c>
      <c r="N1231" s="188" t="s">
        <v>45</v>
      </c>
      <c r="P1231" s="141">
        <f>O1231*H1231</f>
        <v>0</v>
      </c>
      <c r="Q1231" s="141">
        <v>0</v>
      </c>
      <c r="R1231" s="141">
        <f>Q1231*H1231</f>
        <v>0</v>
      </c>
      <c r="S1231" s="141">
        <v>0</v>
      </c>
      <c r="T1231" s="142">
        <f>S1231*H1231</f>
        <v>0</v>
      </c>
      <c r="AR1231" s="143" t="s">
        <v>256</v>
      </c>
      <c r="AT1231" s="143" t="s">
        <v>645</v>
      </c>
      <c r="AU1231" s="143" t="s">
        <v>89</v>
      </c>
      <c r="AY1231" s="17" t="s">
        <v>140</v>
      </c>
      <c r="BE1231" s="144">
        <f>IF(N1231="základní",J1231,0)</f>
        <v>0</v>
      </c>
      <c r="BF1231" s="144">
        <f>IF(N1231="snížená",J1231,0)</f>
        <v>0</v>
      </c>
      <c r="BG1231" s="144">
        <f>IF(N1231="zákl. přenesená",J1231,0)</f>
        <v>0</v>
      </c>
      <c r="BH1231" s="144">
        <f>IF(N1231="sníž. přenesená",J1231,0)</f>
        <v>0</v>
      </c>
      <c r="BI1231" s="144">
        <f>IF(N1231="nulová",J1231,0)</f>
        <v>0</v>
      </c>
      <c r="BJ1231" s="17" t="s">
        <v>87</v>
      </c>
      <c r="BK1231" s="144">
        <f>ROUND(I1231*H1231,2)</f>
        <v>0</v>
      </c>
      <c r="BL1231" s="17" t="s">
        <v>194</v>
      </c>
      <c r="BM1231" s="143" t="s">
        <v>1160</v>
      </c>
    </row>
    <row r="1232" spans="2:65" s="1" customFormat="1" ht="18">
      <c r="B1232" s="32"/>
      <c r="D1232" s="145" t="s">
        <v>149</v>
      </c>
      <c r="F1232" s="146" t="s">
        <v>1159</v>
      </c>
      <c r="I1232" s="147"/>
      <c r="L1232" s="32"/>
      <c r="M1232" s="148"/>
      <c r="T1232" s="56"/>
      <c r="AT1232" s="17" t="s">
        <v>149</v>
      </c>
      <c r="AU1232" s="17" t="s">
        <v>89</v>
      </c>
    </row>
    <row r="1233" spans="2:65" s="13" customFormat="1" ht="10">
      <c r="B1233" s="155"/>
      <c r="D1233" s="145" t="s">
        <v>150</v>
      </c>
      <c r="E1233" s="156" t="s">
        <v>1</v>
      </c>
      <c r="F1233" s="157" t="s">
        <v>1161</v>
      </c>
      <c r="H1233" s="158">
        <v>103.84000000000002</v>
      </c>
      <c r="I1233" s="159"/>
      <c r="L1233" s="155"/>
      <c r="M1233" s="160"/>
      <c r="T1233" s="161"/>
      <c r="AT1233" s="156" t="s">
        <v>150</v>
      </c>
      <c r="AU1233" s="156" t="s">
        <v>89</v>
      </c>
      <c r="AV1233" s="13" t="s">
        <v>89</v>
      </c>
      <c r="AW1233" s="13" t="s">
        <v>38</v>
      </c>
      <c r="AX1233" s="13" t="s">
        <v>12</v>
      </c>
      <c r="AY1233" s="156" t="s">
        <v>140</v>
      </c>
    </row>
    <row r="1234" spans="2:65" s="14" customFormat="1" ht="10">
      <c r="B1234" s="162"/>
      <c r="D1234" s="145" t="s">
        <v>150</v>
      </c>
      <c r="E1234" s="163" t="s">
        <v>1</v>
      </c>
      <c r="F1234" s="164" t="s">
        <v>157</v>
      </c>
      <c r="H1234" s="165">
        <v>103.84000000000002</v>
      </c>
      <c r="I1234" s="166"/>
      <c r="L1234" s="162"/>
      <c r="M1234" s="167"/>
      <c r="T1234" s="168"/>
      <c r="AT1234" s="163" t="s">
        <v>150</v>
      </c>
      <c r="AU1234" s="163" t="s">
        <v>89</v>
      </c>
      <c r="AV1234" s="14" t="s">
        <v>148</v>
      </c>
      <c r="AW1234" s="14" t="s">
        <v>38</v>
      </c>
      <c r="AX1234" s="14" t="s">
        <v>87</v>
      </c>
      <c r="AY1234" s="163" t="s">
        <v>140</v>
      </c>
    </row>
    <row r="1235" spans="2:65" s="1" customFormat="1" ht="24.15" customHeight="1">
      <c r="B1235" s="32"/>
      <c r="C1235" s="132" t="s">
        <v>830</v>
      </c>
      <c r="D1235" s="132" t="s">
        <v>143</v>
      </c>
      <c r="E1235" s="133" t="s">
        <v>1162</v>
      </c>
      <c r="F1235" s="134" t="s">
        <v>1163</v>
      </c>
      <c r="G1235" s="135" t="s">
        <v>146</v>
      </c>
      <c r="H1235" s="136">
        <v>43.03</v>
      </c>
      <c r="I1235" s="137"/>
      <c r="J1235" s="138">
        <f>ROUND(I1235*H1235,2)</f>
        <v>0</v>
      </c>
      <c r="K1235" s="134" t="s">
        <v>147</v>
      </c>
      <c r="L1235" s="32"/>
      <c r="M1235" s="139" t="s">
        <v>1</v>
      </c>
      <c r="N1235" s="140" t="s">
        <v>45</v>
      </c>
      <c r="P1235" s="141">
        <f>O1235*H1235</f>
        <v>0</v>
      </c>
      <c r="Q1235" s="141">
        <v>0</v>
      </c>
      <c r="R1235" s="141">
        <f>Q1235*H1235</f>
        <v>0</v>
      </c>
      <c r="S1235" s="141">
        <v>0</v>
      </c>
      <c r="T1235" s="142">
        <f>S1235*H1235</f>
        <v>0</v>
      </c>
      <c r="AR1235" s="143" t="s">
        <v>194</v>
      </c>
      <c r="AT1235" s="143" t="s">
        <v>143</v>
      </c>
      <c r="AU1235" s="143" t="s">
        <v>89</v>
      </c>
      <c r="AY1235" s="17" t="s">
        <v>140</v>
      </c>
      <c r="BE1235" s="144">
        <f>IF(N1235="základní",J1235,0)</f>
        <v>0</v>
      </c>
      <c r="BF1235" s="144">
        <f>IF(N1235="snížená",J1235,0)</f>
        <v>0</v>
      </c>
      <c r="BG1235" s="144">
        <f>IF(N1235="zákl. přenesená",J1235,0)</f>
        <v>0</v>
      </c>
      <c r="BH1235" s="144">
        <f>IF(N1235="sníž. přenesená",J1235,0)</f>
        <v>0</v>
      </c>
      <c r="BI1235" s="144">
        <f>IF(N1235="nulová",J1235,0)</f>
        <v>0</v>
      </c>
      <c r="BJ1235" s="17" t="s">
        <v>87</v>
      </c>
      <c r="BK1235" s="144">
        <f>ROUND(I1235*H1235,2)</f>
        <v>0</v>
      </c>
      <c r="BL1235" s="17" t="s">
        <v>194</v>
      </c>
      <c r="BM1235" s="143" t="s">
        <v>1164</v>
      </c>
    </row>
    <row r="1236" spans="2:65" s="1" customFormat="1" ht="10">
      <c r="B1236" s="32"/>
      <c r="D1236" s="145" t="s">
        <v>149</v>
      </c>
      <c r="F1236" s="146" t="s">
        <v>1163</v>
      </c>
      <c r="I1236" s="147"/>
      <c r="L1236" s="32"/>
      <c r="M1236" s="148"/>
      <c r="T1236" s="56"/>
      <c r="AT1236" s="17" t="s">
        <v>149</v>
      </c>
      <c r="AU1236" s="17" t="s">
        <v>89</v>
      </c>
    </row>
    <row r="1237" spans="2:65" s="13" customFormat="1" ht="10">
      <c r="B1237" s="155"/>
      <c r="D1237" s="145" t="s">
        <v>150</v>
      </c>
      <c r="E1237" s="156" t="s">
        <v>1</v>
      </c>
      <c r="F1237" s="157" t="s">
        <v>1165</v>
      </c>
      <c r="H1237" s="158">
        <v>5.6</v>
      </c>
      <c r="I1237" s="159"/>
      <c r="L1237" s="155"/>
      <c r="M1237" s="160"/>
      <c r="T1237" s="161"/>
      <c r="AT1237" s="156" t="s">
        <v>150</v>
      </c>
      <c r="AU1237" s="156" t="s">
        <v>89</v>
      </c>
      <c r="AV1237" s="13" t="s">
        <v>89</v>
      </c>
      <c r="AW1237" s="13" t="s">
        <v>38</v>
      </c>
      <c r="AX1237" s="13" t="s">
        <v>12</v>
      </c>
      <c r="AY1237" s="156" t="s">
        <v>140</v>
      </c>
    </row>
    <row r="1238" spans="2:65" s="13" customFormat="1" ht="10">
      <c r="B1238" s="155"/>
      <c r="D1238" s="145" t="s">
        <v>150</v>
      </c>
      <c r="E1238" s="156" t="s">
        <v>1</v>
      </c>
      <c r="F1238" s="157" t="s">
        <v>860</v>
      </c>
      <c r="H1238" s="158">
        <v>5.6</v>
      </c>
      <c r="I1238" s="159"/>
      <c r="L1238" s="155"/>
      <c r="M1238" s="160"/>
      <c r="T1238" s="161"/>
      <c r="AT1238" s="156" t="s">
        <v>150</v>
      </c>
      <c r="AU1238" s="156" t="s">
        <v>89</v>
      </c>
      <c r="AV1238" s="13" t="s">
        <v>89</v>
      </c>
      <c r="AW1238" s="13" t="s">
        <v>38</v>
      </c>
      <c r="AX1238" s="13" t="s">
        <v>12</v>
      </c>
      <c r="AY1238" s="156" t="s">
        <v>140</v>
      </c>
    </row>
    <row r="1239" spans="2:65" s="13" customFormat="1" ht="10">
      <c r="B1239" s="155"/>
      <c r="D1239" s="145" t="s">
        <v>150</v>
      </c>
      <c r="E1239" s="156" t="s">
        <v>1</v>
      </c>
      <c r="F1239" s="157" t="s">
        <v>1128</v>
      </c>
      <c r="H1239" s="158">
        <v>1.23</v>
      </c>
      <c r="I1239" s="159"/>
      <c r="L1239" s="155"/>
      <c r="M1239" s="160"/>
      <c r="T1239" s="161"/>
      <c r="AT1239" s="156" t="s">
        <v>150</v>
      </c>
      <c r="AU1239" s="156" t="s">
        <v>89</v>
      </c>
      <c r="AV1239" s="13" t="s">
        <v>89</v>
      </c>
      <c r="AW1239" s="13" t="s">
        <v>38</v>
      </c>
      <c r="AX1239" s="13" t="s">
        <v>12</v>
      </c>
      <c r="AY1239" s="156" t="s">
        <v>140</v>
      </c>
    </row>
    <row r="1240" spans="2:65" s="13" customFormat="1" ht="10">
      <c r="B1240" s="155"/>
      <c r="D1240" s="145" t="s">
        <v>150</v>
      </c>
      <c r="E1240" s="156" t="s">
        <v>1</v>
      </c>
      <c r="F1240" s="157" t="s">
        <v>922</v>
      </c>
      <c r="H1240" s="158">
        <v>8.4</v>
      </c>
      <c r="I1240" s="159"/>
      <c r="L1240" s="155"/>
      <c r="M1240" s="160"/>
      <c r="T1240" s="161"/>
      <c r="AT1240" s="156" t="s">
        <v>150</v>
      </c>
      <c r="AU1240" s="156" t="s">
        <v>89</v>
      </c>
      <c r="AV1240" s="13" t="s">
        <v>89</v>
      </c>
      <c r="AW1240" s="13" t="s">
        <v>38</v>
      </c>
      <c r="AX1240" s="13" t="s">
        <v>12</v>
      </c>
      <c r="AY1240" s="156" t="s">
        <v>140</v>
      </c>
    </row>
    <row r="1241" spans="2:65" s="13" customFormat="1" ht="10">
      <c r="B1241" s="155"/>
      <c r="D1241" s="145" t="s">
        <v>150</v>
      </c>
      <c r="E1241" s="156" t="s">
        <v>1</v>
      </c>
      <c r="F1241" s="157" t="s">
        <v>924</v>
      </c>
      <c r="H1241" s="158">
        <v>10.71</v>
      </c>
      <c r="I1241" s="159"/>
      <c r="L1241" s="155"/>
      <c r="M1241" s="160"/>
      <c r="T1241" s="161"/>
      <c r="AT1241" s="156" t="s">
        <v>150</v>
      </c>
      <c r="AU1241" s="156" t="s">
        <v>89</v>
      </c>
      <c r="AV1241" s="13" t="s">
        <v>89</v>
      </c>
      <c r="AW1241" s="13" t="s">
        <v>38</v>
      </c>
      <c r="AX1241" s="13" t="s">
        <v>12</v>
      </c>
      <c r="AY1241" s="156" t="s">
        <v>140</v>
      </c>
    </row>
    <row r="1242" spans="2:65" s="13" customFormat="1" ht="10">
      <c r="B1242" s="155"/>
      <c r="D1242" s="145" t="s">
        <v>150</v>
      </c>
      <c r="E1242" s="156" t="s">
        <v>1</v>
      </c>
      <c r="F1242" s="157" t="s">
        <v>923</v>
      </c>
      <c r="H1242" s="158">
        <v>6.49</v>
      </c>
      <c r="I1242" s="159"/>
      <c r="L1242" s="155"/>
      <c r="M1242" s="160"/>
      <c r="T1242" s="161"/>
      <c r="AT1242" s="156" t="s">
        <v>150</v>
      </c>
      <c r="AU1242" s="156" t="s">
        <v>89</v>
      </c>
      <c r="AV1242" s="13" t="s">
        <v>89</v>
      </c>
      <c r="AW1242" s="13" t="s">
        <v>38</v>
      </c>
      <c r="AX1242" s="13" t="s">
        <v>12</v>
      </c>
      <c r="AY1242" s="156" t="s">
        <v>140</v>
      </c>
    </row>
    <row r="1243" spans="2:65" s="13" customFormat="1" ht="10">
      <c r="B1243" s="155"/>
      <c r="D1243" s="145" t="s">
        <v>150</v>
      </c>
      <c r="E1243" s="156" t="s">
        <v>1</v>
      </c>
      <c r="F1243" s="157" t="s">
        <v>1129</v>
      </c>
      <c r="H1243" s="158">
        <v>5</v>
      </c>
      <c r="I1243" s="159"/>
      <c r="L1243" s="155"/>
      <c r="M1243" s="160"/>
      <c r="T1243" s="161"/>
      <c r="AT1243" s="156" t="s">
        <v>150</v>
      </c>
      <c r="AU1243" s="156" t="s">
        <v>89</v>
      </c>
      <c r="AV1243" s="13" t="s">
        <v>89</v>
      </c>
      <c r="AW1243" s="13" t="s">
        <v>38</v>
      </c>
      <c r="AX1243" s="13" t="s">
        <v>12</v>
      </c>
      <c r="AY1243" s="156" t="s">
        <v>140</v>
      </c>
    </row>
    <row r="1244" spans="2:65" s="14" customFormat="1" ht="10">
      <c r="B1244" s="162"/>
      <c r="D1244" s="145" t="s">
        <v>150</v>
      </c>
      <c r="E1244" s="163" t="s">
        <v>1</v>
      </c>
      <c r="F1244" s="164" t="s">
        <v>157</v>
      </c>
      <c r="H1244" s="165">
        <v>43.03</v>
      </c>
      <c r="I1244" s="166"/>
      <c r="L1244" s="162"/>
      <c r="M1244" s="167"/>
      <c r="T1244" s="168"/>
      <c r="AT1244" s="163" t="s">
        <v>150</v>
      </c>
      <c r="AU1244" s="163" t="s">
        <v>89</v>
      </c>
      <c r="AV1244" s="14" t="s">
        <v>148</v>
      </c>
      <c r="AW1244" s="14" t="s">
        <v>38</v>
      </c>
      <c r="AX1244" s="14" t="s">
        <v>87</v>
      </c>
      <c r="AY1244" s="163" t="s">
        <v>140</v>
      </c>
    </row>
    <row r="1245" spans="2:65" s="1" customFormat="1" ht="16.5" customHeight="1">
      <c r="B1245" s="32"/>
      <c r="C1245" s="132" t="s">
        <v>1166</v>
      </c>
      <c r="D1245" s="132" t="s">
        <v>143</v>
      </c>
      <c r="E1245" s="133" t="s">
        <v>1167</v>
      </c>
      <c r="F1245" s="134" t="s">
        <v>1168</v>
      </c>
      <c r="G1245" s="135" t="s">
        <v>255</v>
      </c>
      <c r="H1245" s="136">
        <v>141.11099999999999</v>
      </c>
      <c r="I1245" s="137"/>
      <c r="J1245" s="138">
        <f>ROUND(I1245*H1245,2)</f>
        <v>0</v>
      </c>
      <c r="K1245" s="134" t="s">
        <v>147</v>
      </c>
      <c r="L1245" s="32"/>
      <c r="M1245" s="139" t="s">
        <v>1</v>
      </c>
      <c r="N1245" s="140" t="s">
        <v>45</v>
      </c>
      <c r="P1245" s="141">
        <f>O1245*H1245</f>
        <v>0</v>
      </c>
      <c r="Q1245" s="141">
        <v>0</v>
      </c>
      <c r="R1245" s="141">
        <f>Q1245*H1245</f>
        <v>0</v>
      </c>
      <c r="S1245" s="141">
        <v>0</v>
      </c>
      <c r="T1245" s="142">
        <f>S1245*H1245</f>
        <v>0</v>
      </c>
      <c r="AR1245" s="143" t="s">
        <v>194</v>
      </c>
      <c r="AT1245" s="143" t="s">
        <v>143</v>
      </c>
      <c r="AU1245" s="143" t="s">
        <v>89</v>
      </c>
      <c r="AY1245" s="17" t="s">
        <v>140</v>
      </c>
      <c r="BE1245" s="144">
        <f>IF(N1245="základní",J1245,0)</f>
        <v>0</v>
      </c>
      <c r="BF1245" s="144">
        <f>IF(N1245="snížená",J1245,0)</f>
        <v>0</v>
      </c>
      <c r="BG1245" s="144">
        <f>IF(N1245="zákl. přenesená",J1245,0)</f>
        <v>0</v>
      </c>
      <c r="BH1245" s="144">
        <f>IF(N1245="sníž. přenesená",J1245,0)</f>
        <v>0</v>
      </c>
      <c r="BI1245" s="144">
        <f>IF(N1245="nulová",J1245,0)</f>
        <v>0</v>
      </c>
      <c r="BJ1245" s="17" t="s">
        <v>87</v>
      </c>
      <c r="BK1245" s="144">
        <f>ROUND(I1245*H1245,2)</f>
        <v>0</v>
      </c>
      <c r="BL1245" s="17" t="s">
        <v>194</v>
      </c>
      <c r="BM1245" s="143" t="s">
        <v>1169</v>
      </c>
    </row>
    <row r="1246" spans="2:65" s="1" customFormat="1" ht="10">
      <c r="B1246" s="32"/>
      <c r="D1246" s="145" t="s">
        <v>149</v>
      </c>
      <c r="F1246" s="146" t="s">
        <v>1168</v>
      </c>
      <c r="I1246" s="147"/>
      <c r="L1246" s="32"/>
      <c r="M1246" s="148"/>
      <c r="T1246" s="56"/>
      <c r="AT1246" s="17" t="s">
        <v>149</v>
      </c>
      <c r="AU1246" s="17" t="s">
        <v>89</v>
      </c>
    </row>
    <row r="1247" spans="2:65" s="12" customFormat="1" ht="10">
      <c r="B1247" s="149"/>
      <c r="D1247" s="145" t="s">
        <v>150</v>
      </c>
      <c r="E1247" s="150" t="s">
        <v>1</v>
      </c>
      <c r="F1247" s="151" t="s">
        <v>551</v>
      </c>
      <c r="H1247" s="150" t="s">
        <v>1</v>
      </c>
      <c r="I1247" s="152"/>
      <c r="L1247" s="149"/>
      <c r="M1247" s="153"/>
      <c r="T1247" s="154"/>
      <c r="AT1247" s="150" t="s">
        <v>150</v>
      </c>
      <c r="AU1247" s="150" t="s">
        <v>89</v>
      </c>
      <c r="AV1247" s="12" t="s">
        <v>87</v>
      </c>
      <c r="AW1247" s="12" t="s">
        <v>38</v>
      </c>
      <c r="AX1247" s="12" t="s">
        <v>12</v>
      </c>
      <c r="AY1247" s="150" t="s">
        <v>140</v>
      </c>
    </row>
    <row r="1248" spans="2:65" s="13" customFormat="1" ht="30">
      <c r="B1248" s="155"/>
      <c r="D1248" s="145" t="s">
        <v>150</v>
      </c>
      <c r="E1248" s="156" t="s">
        <v>1</v>
      </c>
      <c r="F1248" s="157" t="s">
        <v>1145</v>
      </c>
      <c r="H1248" s="158">
        <v>48.858000000000004</v>
      </c>
      <c r="I1248" s="159"/>
      <c r="L1248" s="155"/>
      <c r="M1248" s="160"/>
      <c r="T1248" s="161"/>
      <c r="AT1248" s="156" t="s">
        <v>150</v>
      </c>
      <c r="AU1248" s="156" t="s">
        <v>89</v>
      </c>
      <c r="AV1248" s="13" t="s">
        <v>89</v>
      </c>
      <c r="AW1248" s="13" t="s">
        <v>38</v>
      </c>
      <c r="AX1248" s="13" t="s">
        <v>12</v>
      </c>
      <c r="AY1248" s="156" t="s">
        <v>140</v>
      </c>
    </row>
    <row r="1249" spans="2:65" s="12" customFormat="1" ht="10">
      <c r="B1249" s="149"/>
      <c r="D1249" s="145" t="s">
        <v>150</v>
      </c>
      <c r="E1249" s="150" t="s">
        <v>1</v>
      </c>
      <c r="F1249" s="151" t="s">
        <v>549</v>
      </c>
      <c r="H1249" s="150" t="s">
        <v>1</v>
      </c>
      <c r="I1249" s="152"/>
      <c r="L1249" s="149"/>
      <c r="M1249" s="153"/>
      <c r="T1249" s="154"/>
      <c r="AT1249" s="150" t="s">
        <v>150</v>
      </c>
      <c r="AU1249" s="150" t="s">
        <v>89</v>
      </c>
      <c r="AV1249" s="12" t="s">
        <v>87</v>
      </c>
      <c r="AW1249" s="12" t="s">
        <v>38</v>
      </c>
      <c r="AX1249" s="12" t="s">
        <v>12</v>
      </c>
      <c r="AY1249" s="150" t="s">
        <v>140</v>
      </c>
    </row>
    <row r="1250" spans="2:65" s="13" customFormat="1" ht="10">
      <c r="B1250" s="155"/>
      <c r="D1250" s="145" t="s">
        <v>150</v>
      </c>
      <c r="E1250" s="156" t="s">
        <v>1</v>
      </c>
      <c r="F1250" s="157" t="s">
        <v>1170</v>
      </c>
      <c r="H1250" s="158">
        <v>20.852</v>
      </c>
      <c r="I1250" s="159"/>
      <c r="L1250" s="155"/>
      <c r="M1250" s="160"/>
      <c r="T1250" s="161"/>
      <c r="AT1250" s="156" t="s">
        <v>150</v>
      </c>
      <c r="AU1250" s="156" t="s">
        <v>89</v>
      </c>
      <c r="AV1250" s="13" t="s">
        <v>89</v>
      </c>
      <c r="AW1250" s="13" t="s">
        <v>38</v>
      </c>
      <c r="AX1250" s="13" t="s">
        <v>12</v>
      </c>
      <c r="AY1250" s="156" t="s">
        <v>140</v>
      </c>
    </row>
    <row r="1251" spans="2:65" s="12" customFormat="1" ht="10">
      <c r="B1251" s="149"/>
      <c r="D1251" s="145" t="s">
        <v>150</v>
      </c>
      <c r="E1251" s="150" t="s">
        <v>1</v>
      </c>
      <c r="F1251" s="151" t="s">
        <v>561</v>
      </c>
      <c r="H1251" s="150" t="s">
        <v>1</v>
      </c>
      <c r="I1251" s="152"/>
      <c r="L1251" s="149"/>
      <c r="M1251" s="153"/>
      <c r="T1251" s="154"/>
      <c r="AT1251" s="150" t="s">
        <v>150</v>
      </c>
      <c r="AU1251" s="150" t="s">
        <v>89</v>
      </c>
      <c r="AV1251" s="12" t="s">
        <v>87</v>
      </c>
      <c r="AW1251" s="12" t="s">
        <v>38</v>
      </c>
      <c r="AX1251" s="12" t="s">
        <v>12</v>
      </c>
      <c r="AY1251" s="150" t="s">
        <v>140</v>
      </c>
    </row>
    <row r="1252" spans="2:65" s="13" customFormat="1" ht="10">
      <c r="B1252" s="155"/>
      <c r="D1252" s="145" t="s">
        <v>150</v>
      </c>
      <c r="E1252" s="156" t="s">
        <v>1</v>
      </c>
      <c r="F1252" s="157" t="s">
        <v>1171</v>
      </c>
      <c r="H1252" s="158">
        <v>23.780999999999999</v>
      </c>
      <c r="I1252" s="159"/>
      <c r="L1252" s="155"/>
      <c r="M1252" s="160"/>
      <c r="T1252" s="161"/>
      <c r="AT1252" s="156" t="s">
        <v>150</v>
      </c>
      <c r="AU1252" s="156" t="s">
        <v>89</v>
      </c>
      <c r="AV1252" s="13" t="s">
        <v>89</v>
      </c>
      <c r="AW1252" s="13" t="s">
        <v>38</v>
      </c>
      <c r="AX1252" s="13" t="s">
        <v>12</v>
      </c>
      <c r="AY1252" s="156" t="s">
        <v>140</v>
      </c>
    </row>
    <row r="1253" spans="2:65" s="12" customFormat="1" ht="10">
      <c r="B1253" s="149"/>
      <c r="D1253" s="145" t="s">
        <v>150</v>
      </c>
      <c r="E1253" s="150" t="s">
        <v>1</v>
      </c>
      <c r="F1253" s="151" t="s">
        <v>565</v>
      </c>
      <c r="H1253" s="150" t="s">
        <v>1</v>
      </c>
      <c r="I1253" s="152"/>
      <c r="L1253" s="149"/>
      <c r="M1253" s="153"/>
      <c r="T1253" s="154"/>
      <c r="AT1253" s="150" t="s">
        <v>150</v>
      </c>
      <c r="AU1253" s="150" t="s">
        <v>89</v>
      </c>
      <c r="AV1253" s="12" t="s">
        <v>87</v>
      </c>
      <c r="AW1253" s="12" t="s">
        <v>38</v>
      </c>
      <c r="AX1253" s="12" t="s">
        <v>12</v>
      </c>
      <c r="AY1253" s="150" t="s">
        <v>140</v>
      </c>
    </row>
    <row r="1254" spans="2:65" s="13" customFormat="1" ht="10">
      <c r="B1254" s="155"/>
      <c r="D1254" s="145" t="s">
        <v>150</v>
      </c>
      <c r="E1254" s="156" t="s">
        <v>1</v>
      </c>
      <c r="F1254" s="157" t="s">
        <v>1172</v>
      </c>
      <c r="H1254" s="158">
        <v>4.8</v>
      </c>
      <c r="I1254" s="159"/>
      <c r="L1254" s="155"/>
      <c r="M1254" s="160"/>
      <c r="T1254" s="161"/>
      <c r="AT1254" s="156" t="s">
        <v>150</v>
      </c>
      <c r="AU1254" s="156" t="s">
        <v>89</v>
      </c>
      <c r="AV1254" s="13" t="s">
        <v>89</v>
      </c>
      <c r="AW1254" s="13" t="s">
        <v>38</v>
      </c>
      <c r="AX1254" s="13" t="s">
        <v>12</v>
      </c>
      <c r="AY1254" s="156" t="s">
        <v>140</v>
      </c>
    </row>
    <row r="1255" spans="2:65" s="12" customFormat="1" ht="10">
      <c r="B1255" s="149"/>
      <c r="D1255" s="145" t="s">
        <v>150</v>
      </c>
      <c r="E1255" s="150" t="s">
        <v>1</v>
      </c>
      <c r="F1255" s="151" t="s">
        <v>1173</v>
      </c>
      <c r="H1255" s="150" t="s">
        <v>1</v>
      </c>
      <c r="I1255" s="152"/>
      <c r="L1255" s="149"/>
      <c r="M1255" s="153"/>
      <c r="T1255" s="154"/>
      <c r="AT1255" s="150" t="s">
        <v>150</v>
      </c>
      <c r="AU1255" s="150" t="s">
        <v>89</v>
      </c>
      <c r="AV1255" s="12" t="s">
        <v>87</v>
      </c>
      <c r="AW1255" s="12" t="s">
        <v>38</v>
      </c>
      <c r="AX1255" s="12" t="s">
        <v>12</v>
      </c>
      <c r="AY1255" s="150" t="s">
        <v>140</v>
      </c>
    </row>
    <row r="1256" spans="2:65" s="13" customFormat="1" ht="20">
      <c r="B1256" s="155"/>
      <c r="D1256" s="145" t="s">
        <v>150</v>
      </c>
      <c r="E1256" s="156" t="s">
        <v>1</v>
      </c>
      <c r="F1256" s="157" t="s">
        <v>640</v>
      </c>
      <c r="H1256" s="158">
        <v>34.72</v>
      </c>
      <c r="I1256" s="159"/>
      <c r="L1256" s="155"/>
      <c r="M1256" s="160"/>
      <c r="T1256" s="161"/>
      <c r="AT1256" s="156" t="s">
        <v>150</v>
      </c>
      <c r="AU1256" s="156" t="s">
        <v>89</v>
      </c>
      <c r="AV1256" s="13" t="s">
        <v>89</v>
      </c>
      <c r="AW1256" s="13" t="s">
        <v>38</v>
      </c>
      <c r="AX1256" s="13" t="s">
        <v>12</v>
      </c>
      <c r="AY1256" s="156" t="s">
        <v>140</v>
      </c>
    </row>
    <row r="1257" spans="2:65" s="12" customFormat="1" ht="10">
      <c r="B1257" s="149"/>
      <c r="D1257" s="145" t="s">
        <v>150</v>
      </c>
      <c r="E1257" s="150" t="s">
        <v>1</v>
      </c>
      <c r="F1257" s="151" t="s">
        <v>1174</v>
      </c>
      <c r="H1257" s="150" t="s">
        <v>1</v>
      </c>
      <c r="I1257" s="152"/>
      <c r="L1257" s="149"/>
      <c r="M1257" s="153"/>
      <c r="T1257" s="154"/>
      <c r="AT1257" s="150" t="s">
        <v>150</v>
      </c>
      <c r="AU1257" s="150" t="s">
        <v>89</v>
      </c>
      <c r="AV1257" s="12" t="s">
        <v>87</v>
      </c>
      <c r="AW1257" s="12" t="s">
        <v>38</v>
      </c>
      <c r="AX1257" s="12" t="s">
        <v>12</v>
      </c>
      <c r="AY1257" s="150" t="s">
        <v>140</v>
      </c>
    </row>
    <row r="1258" spans="2:65" s="13" customFormat="1" ht="10">
      <c r="B1258" s="155"/>
      <c r="D1258" s="145" t="s">
        <v>150</v>
      </c>
      <c r="E1258" s="156" t="s">
        <v>1</v>
      </c>
      <c r="F1258" s="157" t="s">
        <v>1175</v>
      </c>
      <c r="H1258" s="158">
        <v>8.1</v>
      </c>
      <c r="I1258" s="159"/>
      <c r="L1258" s="155"/>
      <c r="M1258" s="160"/>
      <c r="T1258" s="161"/>
      <c r="AT1258" s="156" t="s">
        <v>150</v>
      </c>
      <c r="AU1258" s="156" t="s">
        <v>89</v>
      </c>
      <c r="AV1258" s="13" t="s">
        <v>89</v>
      </c>
      <c r="AW1258" s="13" t="s">
        <v>38</v>
      </c>
      <c r="AX1258" s="13" t="s">
        <v>12</v>
      </c>
      <c r="AY1258" s="156" t="s">
        <v>140</v>
      </c>
    </row>
    <row r="1259" spans="2:65" s="14" customFormat="1" ht="10">
      <c r="B1259" s="162"/>
      <c r="D1259" s="145" t="s">
        <v>150</v>
      </c>
      <c r="E1259" s="163" t="s">
        <v>1</v>
      </c>
      <c r="F1259" s="164" t="s">
        <v>157</v>
      </c>
      <c r="H1259" s="165">
        <v>141.11100000000002</v>
      </c>
      <c r="I1259" s="166"/>
      <c r="L1259" s="162"/>
      <c r="M1259" s="167"/>
      <c r="T1259" s="168"/>
      <c r="AT1259" s="163" t="s">
        <v>150</v>
      </c>
      <c r="AU1259" s="163" t="s">
        <v>89</v>
      </c>
      <c r="AV1259" s="14" t="s">
        <v>148</v>
      </c>
      <c r="AW1259" s="14" t="s">
        <v>38</v>
      </c>
      <c r="AX1259" s="14" t="s">
        <v>87</v>
      </c>
      <c r="AY1259" s="163" t="s">
        <v>140</v>
      </c>
    </row>
    <row r="1260" spans="2:65" s="1" customFormat="1" ht="16.5" customHeight="1">
      <c r="B1260" s="32"/>
      <c r="C1260" s="132" t="s">
        <v>834</v>
      </c>
      <c r="D1260" s="132" t="s">
        <v>143</v>
      </c>
      <c r="E1260" s="133" t="s">
        <v>1176</v>
      </c>
      <c r="F1260" s="134" t="s">
        <v>1177</v>
      </c>
      <c r="G1260" s="135" t="s">
        <v>255</v>
      </c>
      <c r="H1260" s="136">
        <v>85.54</v>
      </c>
      <c r="I1260" s="137"/>
      <c r="J1260" s="138">
        <f>ROUND(I1260*H1260,2)</f>
        <v>0</v>
      </c>
      <c r="K1260" s="134" t="s">
        <v>147</v>
      </c>
      <c r="L1260" s="32"/>
      <c r="M1260" s="139" t="s">
        <v>1</v>
      </c>
      <c r="N1260" s="140" t="s">
        <v>45</v>
      </c>
      <c r="P1260" s="141">
        <f>O1260*H1260</f>
        <v>0</v>
      </c>
      <c r="Q1260" s="141">
        <v>0</v>
      </c>
      <c r="R1260" s="141">
        <f>Q1260*H1260</f>
        <v>0</v>
      </c>
      <c r="S1260" s="141">
        <v>0</v>
      </c>
      <c r="T1260" s="142">
        <f>S1260*H1260</f>
        <v>0</v>
      </c>
      <c r="AR1260" s="143" t="s">
        <v>194</v>
      </c>
      <c r="AT1260" s="143" t="s">
        <v>143</v>
      </c>
      <c r="AU1260" s="143" t="s">
        <v>89</v>
      </c>
      <c r="AY1260" s="17" t="s">
        <v>140</v>
      </c>
      <c r="BE1260" s="144">
        <f>IF(N1260="základní",J1260,0)</f>
        <v>0</v>
      </c>
      <c r="BF1260" s="144">
        <f>IF(N1260="snížená",J1260,0)</f>
        <v>0</v>
      </c>
      <c r="BG1260" s="144">
        <f>IF(N1260="zákl. přenesená",J1260,0)</f>
        <v>0</v>
      </c>
      <c r="BH1260" s="144">
        <f>IF(N1260="sníž. přenesená",J1260,0)</f>
        <v>0</v>
      </c>
      <c r="BI1260" s="144">
        <f>IF(N1260="nulová",J1260,0)</f>
        <v>0</v>
      </c>
      <c r="BJ1260" s="17" t="s">
        <v>87</v>
      </c>
      <c r="BK1260" s="144">
        <f>ROUND(I1260*H1260,2)</f>
        <v>0</v>
      </c>
      <c r="BL1260" s="17" t="s">
        <v>194</v>
      </c>
      <c r="BM1260" s="143" t="s">
        <v>1178</v>
      </c>
    </row>
    <row r="1261" spans="2:65" s="1" customFormat="1" ht="10">
      <c r="B1261" s="32"/>
      <c r="D1261" s="145" t="s">
        <v>149</v>
      </c>
      <c r="F1261" s="146" t="s">
        <v>1177</v>
      </c>
      <c r="I1261" s="147"/>
      <c r="L1261" s="32"/>
      <c r="M1261" s="148"/>
      <c r="T1261" s="56"/>
      <c r="AT1261" s="17" t="s">
        <v>149</v>
      </c>
      <c r="AU1261" s="17" t="s">
        <v>89</v>
      </c>
    </row>
    <row r="1262" spans="2:65" s="12" customFormat="1" ht="10">
      <c r="B1262" s="149"/>
      <c r="D1262" s="145" t="s">
        <v>150</v>
      </c>
      <c r="E1262" s="150" t="s">
        <v>1</v>
      </c>
      <c r="F1262" s="151" t="s">
        <v>1179</v>
      </c>
      <c r="H1262" s="150" t="s">
        <v>1</v>
      </c>
      <c r="I1262" s="152"/>
      <c r="L1262" s="149"/>
      <c r="M1262" s="153"/>
      <c r="T1262" s="154"/>
      <c r="AT1262" s="150" t="s">
        <v>150</v>
      </c>
      <c r="AU1262" s="150" t="s">
        <v>89</v>
      </c>
      <c r="AV1262" s="12" t="s">
        <v>87</v>
      </c>
      <c r="AW1262" s="12" t="s">
        <v>38</v>
      </c>
      <c r="AX1262" s="12" t="s">
        <v>12</v>
      </c>
      <c r="AY1262" s="150" t="s">
        <v>140</v>
      </c>
    </row>
    <row r="1263" spans="2:65" s="13" customFormat="1" ht="10">
      <c r="B1263" s="155"/>
      <c r="D1263" s="145" t="s">
        <v>150</v>
      </c>
      <c r="E1263" s="156" t="s">
        <v>1</v>
      </c>
      <c r="F1263" s="157" t="s">
        <v>1180</v>
      </c>
      <c r="H1263" s="158">
        <v>85.54</v>
      </c>
      <c r="I1263" s="159"/>
      <c r="L1263" s="155"/>
      <c r="M1263" s="160"/>
      <c r="T1263" s="161"/>
      <c r="AT1263" s="156" t="s">
        <v>150</v>
      </c>
      <c r="AU1263" s="156" t="s">
        <v>89</v>
      </c>
      <c r="AV1263" s="13" t="s">
        <v>89</v>
      </c>
      <c r="AW1263" s="13" t="s">
        <v>38</v>
      </c>
      <c r="AX1263" s="13" t="s">
        <v>12</v>
      </c>
      <c r="AY1263" s="156" t="s">
        <v>140</v>
      </c>
    </row>
    <row r="1264" spans="2:65" s="14" customFormat="1" ht="10">
      <c r="B1264" s="162"/>
      <c r="D1264" s="145" t="s">
        <v>150</v>
      </c>
      <c r="E1264" s="163" t="s">
        <v>1</v>
      </c>
      <c r="F1264" s="164" t="s">
        <v>157</v>
      </c>
      <c r="H1264" s="165">
        <v>85.54</v>
      </c>
      <c r="I1264" s="166"/>
      <c r="L1264" s="162"/>
      <c r="M1264" s="167"/>
      <c r="T1264" s="168"/>
      <c r="AT1264" s="163" t="s">
        <v>150</v>
      </c>
      <c r="AU1264" s="163" t="s">
        <v>89</v>
      </c>
      <c r="AV1264" s="14" t="s">
        <v>148</v>
      </c>
      <c r="AW1264" s="14" t="s">
        <v>38</v>
      </c>
      <c r="AX1264" s="14" t="s">
        <v>87</v>
      </c>
      <c r="AY1264" s="163" t="s">
        <v>140</v>
      </c>
    </row>
    <row r="1265" spans="2:65" s="1" customFormat="1" ht="24.15" customHeight="1">
      <c r="B1265" s="32"/>
      <c r="C1265" s="132" t="s">
        <v>1181</v>
      </c>
      <c r="D1265" s="132" t="s">
        <v>143</v>
      </c>
      <c r="E1265" s="133" t="s">
        <v>1182</v>
      </c>
      <c r="F1265" s="134" t="s">
        <v>1183</v>
      </c>
      <c r="G1265" s="135" t="s">
        <v>231</v>
      </c>
      <c r="H1265" s="136">
        <v>26</v>
      </c>
      <c r="I1265" s="137"/>
      <c r="J1265" s="138">
        <f>ROUND(I1265*H1265,2)</f>
        <v>0</v>
      </c>
      <c r="K1265" s="134" t="s">
        <v>147</v>
      </c>
      <c r="L1265" s="32"/>
      <c r="M1265" s="139" t="s">
        <v>1</v>
      </c>
      <c r="N1265" s="140" t="s">
        <v>45</v>
      </c>
      <c r="P1265" s="141">
        <f>O1265*H1265</f>
        <v>0</v>
      </c>
      <c r="Q1265" s="141">
        <v>0</v>
      </c>
      <c r="R1265" s="141">
        <f>Q1265*H1265</f>
        <v>0</v>
      </c>
      <c r="S1265" s="141">
        <v>0</v>
      </c>
      <c r="T1265" s="142">
        <f>S1265*H1265</f>
        <v>0</v>
      </c>
      <c r="AR1265" s="143" t="s">
        <v>194</v>
      </c>
      <c r="AT1265" s="143" t="s">
        <v>143</v>
      </c>
      <c r="AU1265" s="143" t="s">
        <v>89</v>
      </c>
      <c r="AY1265" s="17" t="s">
        <v>140</v>
      </c>
      <c r="BE1265" s="144">
        <f>IF(N1265="základní",J1265,0)</f>
        <v>0</v>
      </c>
      <c r="BF1265" s="144">
        <f>IF(N1265="snížená",J1265,0)</f>
        <v>0</v>
      </c>
      <c r="BG1265" s="144">
        <f>IF(N1265="zákl. přenesená",J1265,0)</f>
        <v>0</v>
      </c>
      <c r="BH1265" s="144">
        <f>IF(N1265="sníž. přenesená",J1265,0)</f>
        <v>0</v>
      </c>
      <c r="BI1265" s="144">
        <f>IF(N1265="nulová",J1265,0)</f>
        <v>0</v>
      </c>
      <c r="BJ1265" s="17" t="s">
        <v>87</v>
      </c>
      <c r="BK1265" s="144">
        <f>ROUND(I1265*H1265,2)</f>
        <v>0</v>
      </c>
      <c r="BL1265" s="17" t="s">
        <v>194</v>
      </c>
      <c r="BM1265" s="143" t="s">
        <v>1184</v>
      </c>
    </row>
    <row r="1266" spans="2:65" s="1" customFormat="1" ht="10">
      <c r="B1266" s="32"/>
      <c r="D1266" s="145" t="s">
        <v>149</v>
      </c>
      <c r="F1266" s="146" t="s">
        <v>1183</v>
      </c>
      <c r="I1266" s="147"/>
      <c r="L1266" s="32"/>
      <c r="M1266" s="148"/>
      <c r="T1266" s="56"/>
      <c r="AT1266" s="17" t="s">
        <v>149</v>
      </c>
      <c r="AU1266" s="17" t="s">
        <v>89</v>
      </c>
    </row>
    <row r="1267" spans="2:65" s="12" customFormat="1" ht="10">
      <c r="B1267" s="149"/>
      <c r="D1267" s="145" t="s">
        <v>150</v>
      </c>
      <c r="E1267" s="150" t="s">
        <v>1</v>
      </c>
      <c r="F1267" s="151" t="s">
        <v>549</v>
      </c>
      <c r="H1267" s="150" t="s">
        <v>1</v>
      </c>
      <c r="I1267" s="152"/>
      <c r="L1267" s="149"/>
      <c r="M1267" s="153"/>
      <c r="T1267" s="154"/>
      <c r="AT1267" s="150" t="s">
        <v>150</v>
      </c>
      <c r="AU1267" s="150" t="s">
        <v>89</v>
      </c>
      <c r="AV1267" s="12" t="s">
        <v>87</v>
      </c>
      <c r="AW1267" s="12" t="s">
        <v>38</v>
      </c>
      <c r="AX1267" s="12" t="s">
        <v>12</v>
      </c>
      <c r="AY1267" s="150" t="s">
        <v>140</v>
      </c>
    </row>
    <row r="1268" spans="2:65" s="13" customFormat="1" ht="10">
      <c r="B1268" s="155"/>
      <c r="D1268" s="145" t="s">
        <v>150</v>
      </c>
      <c r="E1268" s="156" t="s">
        <v>1</v>
      </c>
      <c r="F1268" s="157" t="s">
        <v>148</v>
      </c>
      <c r="H1268" s="158">
        <v>4</v>
      </c>
      <c r="I1268" s="159"/>
      <c r="L1268" s="155"/>
      <c r="M1268" s="160"/>
      <c r="T1268" s="161"/>
      <c r="AT1268" s="156" t="s">
        <v>150</v>
      </c>
      <c r="AU1268" s="156" t="s">
        <v>89</v>
      </c>
      <c r="AV1268" s="13" t="s">
        <v>89</v>
      </c>
      <c r="AW1268" s="13" t="s">
        <v>38</v>
      </c>
      <c r="AX1268" s="13" t="s">
        <v>12</v>
      </c>
      <c r="AY1268" s="156" t="s">
        <v>140</v>
      </c>
    </row>
    <row r="1269" spans="2:65" s="12" customFormat="1" ht="10">
      <c r="B1269" s="149"/>
      <c r="D1269" s="145" t="s">
        <v>150</v>
      </c>
      <c r="E1269" s="150" t="s">
        <v>1</v>
      </c>
      <c r="F1269" s="151" t="s">
        <v>561</v>
      </c>
      <c r="H1269" s="150" t="s">
        <v>1</v>
      </c>
      <c r="I1269" s="152"/>
      <c r="L1269" s="149"/>
      <c r="M1269" s="153"/>
      <c r="T1269" s="154"/>
      <c r="AT1269" s="150" t="s">
        <v>150</v>
      </c>
      <c r="AU1269" s="150" t="s">
        <v>89</v>
      </c>
      <c r="AV1269" s="12" t="s">
        <v>87</v>
      </c>
      <c r="AW1269" s="12" t="s">
        <v>38</v>
      </c>
      <c r="AX1269" s="12" t="s">
        <v>12</v>
      </c>
      <c r="AY1269" s="150" t="s">
        <v>140</v>
      </c>
    </row>
    <row r="1270" spans="2:65" s="13" customFormat="1" ht="10">
      <c r="B1270" s="155"/>
      <c r="D1270" s="145" t="s">
        <v>150</v>
      </c>
      <c r="E1270" s="156" t="s">
        <v>1</v>
      </c>
      <c r="F1270" s="157" t="s">
        <v>148</v>
      </c>
      <c r="H1270" s="158">
        <v>4</v>
      </c>
      <c r="I1270" s="159"/>
      <c r="L1270" s="155"/>
      <c r="M1270" s="160"/>
      <c r="T1270" s="161"/>
      <c r="AT1270" s="156" t="s">
        <v>150</v>
      </c>
      <c r="AU1270" s="156" t="s">
        <v>89</v>
      </c>
      <c r="AV1270" s="13" t="s">
        <v>89</v>
      </c>
      <c r="AW1270" s="13" t="s">
        <v>38</v>
      </c>
      <c r="AX1270" s="13" t="s">
        <v>12</v>
      </c>
      <c r="AY1270" s="156" t="s">
        <v>140</v>
      </c>
    </row>
    <row r="1271" spans="2:65" s="12" customFormat="1" ht="10">
      <c r="B1271" s="149"/>
      <c r="D1271" s="145" t="s">
        <v>150</v>
      </c>
      <c r="E1271" s="150" t="s">
        <v>1</v>
      </c>
      <c r="F1271" s="151" t="s">
        <v>565</v>
      </c>
      <c r="H1271" s="150" t="s">
        <v>1</v>
      </c>
      <c r="I1271" s="152"/>
      <c r="L1271" s="149"/>
      <c r="M1271" s="153"/>
      <c r="T1271" s="154"/>
      <c r="AT1271" s="150" t="s">
        <v>150</v>
      </c>
      <c r="AU1271" s="150" t="s">
        <v>89</v>
      </c>
      <c r="AV1271" s="12" t="s">
        <v>87</v>
      </c>
      <c r="AW1271" s="12" t="s">
        <v>38</v>
      </c>
      <c r="AX1271" s="12" t="s">
        <v>12</v>
      </c>
      <c r="AY1271" s="150" t="s">
        <v>140</v>
      </c>
    </row>
    <row r="1272" spans="2:65" s="13" customFormat="1" ht="10">
      <c r="B1272" s="155"/>
      <c r="D1272" s="145" t="s">
        <v>150</v>
      </c>
      <c r="E1272" s="156" t="s">
        <v>1</v>
      </c>
      <c r="F1272" s="157" t="s">
        <v>175</v>
      </c>
      <c r="H1272" s="158">
        <v>5</v>
      </c>
      <c r="I1272" s="159"/>
      <c r="L1272" s="155"/>
      <c r="M1272" s="160"/>
      <c r="T1272" s="161"/>
      <c r="AT1272" s="156" t="s">
        <v>150</v>
      </c>
      <c r="AU1272" s="156" t="s">
        <v>89</v>
      </c>
      <c r="AV1272" s="13" t="s">
        <v>89</v>
      </c>
      <c r="AW1272" s="13" t="s">
        <v>38</v>
      </c>
      <c r="AX1272" s="13" t="s">
        <v>12</v>
      </c>
      <c r="AY1272" s="156" t="s">
        <v>140</v>
      </c>
    </row>
    <row r="1273" spans="2:65" s="12" customFormat="1" ht="10">
      <c r="B1273" s="149"/>
      <c r="D1273" s="145" t="s">
        <v>150</v>
      </c>
      <c r="E1273" s="150" t="s">
        <v>1</v>
      </c>
      <c r="F1273" s="151" t="s">
        <v>571</v>
      </c>
      <c r="H1273" s="150" t="s">
        <v>1</v>
      </c>
      <c r="I1273" s="152"/>
      <c r="L1273" s="149"/>
      <c r="M1273" s="153"/>
      <c r="T1273" s="154"/>
      <c r="AT1273" s="150" t="s">
        <v>150</v>
      </c>
      <c r="AU1273" s="150" t="s">
        <v>89</v>
      </c>
      <c r="AV1273" s="12" t="s">
        <v>87</v>
      </c>
      <c r="AW1273" s="12" t="s">
        <v>38</v>
      </c>
      <c r="AX1273" s="12" t="s">
        <v>12</v>
      </c>
      <c r="AY1273" s="150" t="s">
        <v>140</v>
      </c>
    </row>
    <row r="1274" spans="2:65" s="13" customFormat="1" ht="10">
      <c r="B1274" s="155"/>
      <c r="D1274" s="145" t="s">
        <v>150</v>
      </c>
      <c r="E1274" s="156" t="s">
        <v>1</v>
      </c>
      <c r="F1274" s="157" t="s">
        <v>186</v>
      </c>
      <c r="H1274" s="158">
        <v>7</v>
      </c>
      <c r="I1274" s="159"/>
      <c r="L1274" s="155"/>
      <c r="M1274" s="160"/>
      <c r="T1274" s="161"/>
      <c r="AT1274" s="156" t="s">
        <v>150</v>
      </c>
      <c r="AU1274" s="156" t="s">
        <v>89</v>
      </c>
      <c r="AV1274" s="13" t="s">
        <v>89</v>
      </c>
      <c r="AW1274" s="13" t="s">
        <v>38</v>
      </c>
      <c r="AX1274" s="13" t="s">
        <v>12</v>
      </c>
      <c r="AY1274" s="156" t="s">
        <v>140</v>
      </c>
    </row>
    <row r="1275" spans="2:65" s="12" customFormat="1" ht="10">
      <c r="B1275" s="149"/>
      <c r="D1275" s="145" t="s">
        <v>150</v>
      </c>
      <c r="E1275" s="150" t="s">
        <v>1</v>
      </c>
      <c r="F1275" s="151" t="s">
        <v>574</v>
      </c>
      <c r="H1275" s="150" t="s">
        <v>1</v>
      </c>
      <c r="I1275" s="152"/>
      <c r="L1275" s="149"/>
      <c r="M1275" s="153"/>
      <c r="T1275" s="154"/>
      <c r="AT1275" s="150" t="s">
        <v>150</v>
      </c>
      <c r="AU1275" s="150" t="s">
        <v>89</v>
      </c>
      <c r="AV1275" s="12" t="s">
        <v>87</v>
      </c>
      <c r="AW1275" s="12" t="s">
        <v>38</v>
      </c>
      <c r="AX1275" s="12" t="s">
        <v>12</v>
      </c>
      <c r="AY1275" s="150" t="s">
        <v>140</v>
      </c>
    </row>
    <row r="1276" spans="2:65" s="13" customFormat="1" ht="10">
      <c r="B1276" s="155"/>
      <c r="D1276" s="145" t="s">
        <v>150</v>
      </c>
      <c r="E1276" s="156" t="s">
        <v>1</v>
      </c>
      <c r="F1276" s="157" t="s">
        <v>141</v>
      </c>
      <c r="H1276" s="158">
        <v>6</v>
      </c>
      <c r="I1276" s="159"/>
      <c r="L1276" s="155"/>
      <c r="M1276" s="160"/>
      <c r="T1276" s="161"/>
      <c r="AT1276" s="156" t="s">
        <v>150</v>
      </c>
      <c r="AU1276" s="156" t="s">
        <v>89</v>
      </c>
      <c r="AV1276" s="13" t="s">
        <v>89</v>
      </c>
      <c r="AW1276" s="13" t="s">
        <v>38</v>
      </c>
      <c r="AX1276" s="13" t="s">
        <v>12</v>
      </c>
      <c r="AY1276" s="156" t="s">
        <v>140</v>
      </c>
    </row>
    <row r="1277" spans="2:65" s="14" customFormat="1" ht="10">
      <c r="B1277" s="162"/>
      <c r="D1277" s="145" t="s">
        <v>150</v>
      </c>
      <c r="E1277" s="163" t="s">
        <v>1</v>
      </c>
      <c r="F1277" s="164" t="s">
        <v>157</v>
      </c>
      <c r="H1277" s="165">
        <v>26</v>
      </c>
      <c r="I1277" s="166"/>
      <c r="L1277" s="162"/>
      <c r="M1277" s="167"/>
      <c r="T1277" s="168"/>
      <c r="AT1277" s="163" t="s">
        <v>150</v>
      </c>
      <c r="AU1277" s="163" t="s">
        <v>89</v>
      </c>
      <c r="AV1277" s="14" t="s">
        <v>148</v>
      </c>
      <c r="AW1277" s="14" t="s">
        <v>38</v>
      </c>
      <c r="AX1277" s="14" t="s">
        <v>87</v>
      </c>
      <c r="AY1277" s="163" t="s">
        <v>140</v>
      </c>
    </row>
    <row r="1278" spans="2:65" s="1" customFormat="1" ht="24.15" customHeight="1">
      <c r="B1278" s="32"/>
      <c r="C1278" s="132" t="s">
        <v>844</v>
      </c>
      <c r="D1278" s="132" t="s">
        <v>143</v>
      </c>
      <c r="E1278" s="133" t="s">
        <v>1185</v>
      </c>
      <c r="F1278" s="134" t="s">
        <v>1186</v>
      </c>
      <c r="G1278" s="135" t="s">
        <v>255</v>
      </c>
      <c r="H1278" s="136">
        <v>66.819999999999993</v>
      </c>
      <c r="I1278" s="137"/>
      <c r="J1278" s="138">
        <f>ROUND(I1278*H1278,2)</f>
        <v>0</v>
      </c>
      <c r="K1278" s="134" t="s">
        <v>147</v>
      </c>
      <c r="L1278" s="32"/>
      <c r="M1278" s="139" t="s">
        <v>1</v>
      </c>
      <c r="N1278" s="140" t="s">
        <v>45</v>
      </c>
      <c r="P1278" s="141">
        <f>O1278*H1278</f>
        <v>0</v>
      </c>
      <c r="Q1278" s="141">
        <v>0</v>
      </c>
      <c r="R1278" s="141">
        <f>Q1278*H1278</f>
        <v>0</v>
      </c>
      <c r="S1278" s="141">
        <v>0</v>
      </c>
      <c r="T1278" s="142">
        <f>S1278*H1278</f>
        <v>0</v>
      </c>
      <c r="AR1278" s="143" t="s">
        <v>194</v>
      </c>
      <c r="AT1278" s="143" t="s">
        <v>143</v>
      </c>
      <c r="AU1278" s="143" t="s">
        <v>89</v>
      </c>
      <c r="AY1278" s="17" t="s">
        <v>140</v>
      </c>
      <c r="BE1278" s="144">
        <f>IF(N1278="základní",J1278,0)</f>
        <v>0</v>
      </c>
      <c r="BF1278" s="144">
        <f>IF(N1278="snížená",J1278,0)</f>
        <v>0</v>
      </c>
      <c r="BG1278" s="144">
        <f>IF(N1278="zákl. přenesená",J1278,0)</f>
        <v>0</v>
      </c>
      <c r="BH1278" s="144">
        <f>IF(N1278="sníž. přenesená",J1278,0)</f>
        <v>0</v>
      </c>
      <c r="BI1278" s="144">
        <f>IF(N1278="nulová",J1278,0)</f>
        <v>0</v>
      </c>
      <c r="BJ1278" s="17" t="s">
        <v>87</v>
      </c>
      <c r="BK1278" s="144">
        <f>ROUND(I1278*H1278,2)</f>
        <v>0</v>
      </c>
      <c r="BL1278" s="17" t="s">
        <v>194</v>
      </c>
      <c r="BM1278" s="143" t="s">
        <v>1187</v>
      </c>
    </row>
    <row r="1279" spans="2:65" s="1" customFormat="1" ht="18">
      <c r="B1279" s="32"/>
      <c r="D1279" s="145" t="s">
        <v>149</v>
      </c>
      <c r="F1279" s="146" t="s">
        <v>1186</v>
      </c>
      <c r="I1279" s="147"/>
      <c r="L1279" s="32"/>
      <c r="M1279" s="148"/>
      <c r="T1279" s="56"/>
      <c r="AT1279" s="17" t="s">
        <v>149</v>
      </c>
      <c r="AU1279" s="17" t="s">
        <v>89</v>
      </c>
    </row>
    <row r="1280" spans="2:65" s="12" customFormat="1" ht="10">
      <c r="B1280" s="149"/>
      <c r="D1280" s="145" t="s">
        <v>150</v>
      </c>
      <c r="E1280" s="150" t="s">
        <v>1</v>
      </c>
      <c r="F1280" s="151" t="s">
        <v>549</v>
      </c>
      <c r="H1280" s="150" t="s">
        <v>1</v>
      </c>
      <c r="I1280" s="152"/>
      <c r="L1280" s="149"/>
      <c r="M1280" s="153"/>
      <c r="T1280" s="154"/>
      <c r="AT1280" s="150" t="s">
        <v>150</v>
      </c>
      <c r="AU1280" s="150" t="s">
        <v>89</v>
      </c>
      <c r="AV1280" s="12" t="s">
        <v>87</v>
      </c>
      <c r="AW1280" s="12" t="s">
        <v>38</v>
      </c>
      <c r="AX1280" s="12" t="s">
        <v>12</v>
      </c>
      <c r="AY1280" s="150" t="s">
        <v>140</v>
      </c>
    </row>
    <row r="1281" spans="2:65" s="13" customFormat="1" ht="10">
      <c r="B1281" s="155"/>
      <c r="D1281" s="145" t="s">
        <v>150</v>
      </c>
      <c r="E1281" s="156" t="s">
        <v>1</v>
      </c>
      <c r="F1281" s="157" t="s">
        <v>1188</v>
      </c>
      <c r="H1281" s="158">
        <v>9.6</v>
      </c>
      <c r="I1281" s="159"/>
      <c r="L1281" s="155"/>
      <c r="M1281" s="160"/>
      <c r="T1281" s="161"/>
      <c r="AT1281" s="156" t="s">
        <v>150</v>
      </c>
      <c r="AU1281" s="156" t="s">
        <v>89</v>
      </c>
      <c r="AV1281" s="13" t="s">
        <v>89</v>
      </c>
      <c r="AW1281" s="13" t="s">
        <v>38</v>
      </c>
      <c r="AX1281" s="13" t="s">
        <v>12</v>
      </c>
      <c r="AY1281" s="156" t="s">
        <v>140</v>
      </c>
    </row>
    <row r="1282" spans="2:65" s="12" customFormat="1" ht="10">
      <c r="B1282" s="149"/>
      <c r="D1282" s="145" t="s">
        <v>150</v>
      </c>
      <c r="E1282" s="150" t="s">
        <v>1</v>
      </c>
      <c r="F1282" s="151" t="s">
        <v>561</v>
      </c>
      <c r="H1282" s="150" t="s">
        <v>1</v>
      </c>
      <c r="I1282" s="152"/>
      <c r="L1282" s="149"/>
      <c r="M1282" s="153"/>
      <c r="T1282" s="154"/>
      <c r="AT1282" s="150" t="s">
        <v>150</v>
      </c>
      <c r="AU1282" s="150" t="s">
        <v>89</v>
      </c>
      <c r="AV1282" s="12" t="s">
        <v>87</v>
      </c>
      <c r="AW1282" s="12" t="s">
        <v>38</v>
      </c>
      <c r="AX1282" s="12" t="s">
        <v>12</v>
      </c>
      <c r="AY1282" s="150" t="s">
        <v>140</v>
      </c>
    </row>
    <row r="1283" spans="2:65" s="13" customFormat="1" ht="10">
      <c r="B1283" s="155"/>
      <c r="D1283" s="145" t="s">
        <v>150</v>
      </c>
      <c r="E1283" s="156" t="s">
        <v>1</v>
      </c>
      <c r="F1283" s="157" t="s">
        <v>1188</v>
      </c>
      <c r="H1283" s="158">
        <v>9.6</v>
      </c>
      <c r="I1283" s="159"/>
      <c r="L1283" s="155"/>
      <c r="M1283" s="160"/>
      <c r="T1283" s="161"/>
      <c r="AT1283" s="156" t="s">
        <v>150</v>
      </c>
      <c r="AU1283" s="156" t="s">
        <v>89</v>
      </c>
      <c r="AV1283" s="13" t="s">
        <v>89</v>
      </c>
      <c r="AW1283" s="13" t="s">
        <v>38</v>
      </c>
      <c r="AX1283" s="13" t="s">
        <v>12</v>
      </c>
      <c r="AY1283" s="156" t="s">
        <v>140</v>
      </c>
    </row>
    <row r="1284" spans="2:65" s="12" customFormat="1" ht="10">
      <c r="B1284" s="149"/>
      <c r="D1284" s="145" t="s">
        <v>150</v>
      </c>
      <c r="E1284" s="150" t="s">
        <v>1</v>
      </c>
      <c r="F1284" s="151" t="s">
        <v>565</v>
      </c>
      <c r="H1284" s="150" t="s">
        <v>1</v>
      </c>
      <c r="I1284" s="152"/>
      <c r="L1284" s="149"/>
      <c r="M1284" s="153"/>
      <c r="T1284" s="154"/>
      <c r="AT1284" s="150" t="s">
        <v>150</v>
      </c>
      <c r="AU1284" s="150" t="s">
        <v>89</v>
      </c>
      <c r="AV1284" s="12" t="s">
        <v>87</v>
      </c>
      <c r="AW1284" s="12" t="s">
        <v>38</v>
      </c>
      <c r="AX1284" s="12" t="s">
        <v>12</v>
      </c>
      <c r="AY1284" s="150" t="s">
        <v>140</v>
      </c>
    </row>
    <row r="1285" spans="2:65" s="13" customFormat="1" ht="10">
      <c r="B1285" s="155"/>
      <c r="D1285" s="145" t="s">
        <v>150</v>
      </c>
      <c r="E1285" s="156" t="s">
        <v>1</v>
      </c>
      <c r="F1285" s="157" t="s">
        <v>1172</v>
      </c>
      <c r="H1285" s="158">
        <v>4.8</v>
      </c>
      <c r="I1285" s="159"/>
      <c r="L1285" s="155"/>
      <c r="M1285" s="160"/>
      <c r="T1285" s="161"/>
      <c r="AT1285" s="156" t="s">
        <v>150</v>
      </c>
      <c r="AU1285" s="156" t="s">
        <v>89</v>
      </c>
      <c r="AV1285" s="13" t="s">
        <v>89</v>
      </c>
      <c r="AW1285" s="13" t="s">
        <v>38</v>
      </c>
      <c r="AX1285" s="13" t="s">
        <v>12</v>
      </c>
      <c r="AY1285" s="156" t="s">
        <v>140</v>
      </c>
    </row>
    <row r="1286" spans="2:65" s="12" customFormat="1" ht="10">
      <c r="B1286" s="149"/>
      <c r="D1286" s="145" t="s">
        <v>150</v>
      </c>
      <c r="E1286" s="150" t="s">
        <v>1</v>
      </c>
      <c r="F1286" s="151" t="s">
        <v>1173</v>
      </c>
      <c r="H1286" s="150" t="s">
        <v>1</v>
      </c>
      <c r="I1286" s="152"/>
      <c r="L1286" s="149"/>
      <c r="M1286" s="153"/>
      <c r="T1286" s="154"/>
      <c r="AT1286" s="150" t="s">
        <v>150</v>
      </c>
      <c r="AU1286" s="150" t="s">
        <v>89</v>
      </c>
      <c r="AV1286" s="12" t="s">
        <v>87</v>
      </c>
      <c r="AW1286" s="12" t="s">
        <v>38</v>
      </c>
      <c r="AX1286" s="12" t="s">
        <v>12</v>
      </c>
      <c r="AY1286" s="150" t="s">
        <v>140</v>
      </c>
    </row>
    <row r="1287" spans="2:65" s="13" customFormat="1" ht="20">
      <c r="B1287" s="155"/>
      <c r="D1287" s="145" t="s">
        <v>150</v>
      </c>
      <c r="E1287" s="156" t="s">
        <v>1</v>
      </c>
      <c r="F1287" s="157" t="s">
        <v>640</v>
      </c>
      <c r="H1287" s="158">
        <v>34.72</v>
      </c>
      <c r="I1287" s="159"/>
      <c r="L1287" s="155"/>
      <c r="M1287" s="160"/>
      <c r="T1287" s="161"/>
      <c r="AT1287" s="156" t="s">
        <v>150</v>
      </c>
      <c r="AU1287" s="156" t="s">
        <v>89</v>
      </c>
      <c r="AV1287" s="13" t="s">
        <v>89</v>
      </c>
      <c r="AW1287" s="13" t="s">
        <v>38</v>
      </c>
      <c r="AX1287" s="13" t="s">
        <v>12</v>
      </c>
      <c r="AY1287" s="156" t="s">
        <v>140</v>
      </c>
    </row>
    <row r="1288" spans="2:65" s="12" customFormat="1" ht="10">
      <c r="B1288" s="149"/>
      <c r="D1288" s="145" t="s">
        <v>150</v>
      </c>
      <c r="E1288" s="150" t="s">
        <v>1</v>
      </c>
      <c r="F1288" s="151" t="s">
        <v>1174</v>
      </c>
      <c r="H1288" s="150" t="s">
        <v>1</v>
      </c>
      <c r="I1288" s="152"/>
      <c r="L1288" s="149"/>
      <c r="M1288" s="153"/>
      <c r="T1288" s="154"/>
      <c r="AT1288" s="150" t="s">
        <v>150</v>
      </c>
      <c r="AU1288" s="150" t="s">
        <v>89</v>
      </c>
      <c r="AV1288" s="12" t="s">
        <v>87</v>
      </c>
      <c r="AW1288" s="12" t="s">
        <v>38</v>
      </c>
      <c r="AX1288" s="12" t="s">
        <v>12</v>
      </c>
      <c r="AY1288" s="150" t="s">
        <v>140</v>
      </c>
    </row>
    <row r="1289" spans="2:65" s="13" customFormat="1" ht="10">
      <c r="B1289" s="155"/>
      <c r="D1289" s="145" t="s">
        <v>150</v>
      </c>
      <c r="E1289" s="156" t="s">
        <v>1</v>
      </c>
      <c r="F1289" s="157" t="s">
        <v>1175</v>
      </c>
      <c r="H1289" s="158">
        <v>8.1</v>
      </c>
      <c r="I1289" s="159"/>
      <c r="L1289" s="155"/>
      <c r="M1289" s="160"/>
      <c r="T1289" s="161"/>
      <c r="AT1289" s="156" t="s">
        <v>150</v>
      </c>
      <c r="AU1289" s="156" t="s">
        <v>89</v>
      </c>
      <c r="AV1289" s="13" t="s">
        <v>89</v>
      </c>
      <c r="AW1289" s="13" t="s">
        <v>38</v>
      </c>
      <c r="AX1289" s="13" t="s">
        <v>12</v>
      </c>
      <c r="AY1289" s="156" t="s">
        <v>140</v>
      </c>
    </row>
    <row r="1290" spans="2:65" s="14" customFormat="1" ht="10">
      <c r="B1290" s="162"/>
      <c r="D1290" s="145" t="s">
        <v>150</v>
      </c>
      <c r="E1290" s="163" t="s">
        <v>1</v>
      </c>
      <c r="F1290" s="164" t="s">
        <v>157</v>
      </c>
      <c r="H1290" s="165">
        <v>66.819999999999993</v>
      </c>
      <c r="I1290" s="166"/>
      <c r="L1290" s="162"/>
      <c r="M1290" s="167"/>
      <c r="T1290" s="168"/>
      <c r="AT1290" s="163" t="s">
        <v>150</v>
      </c>
      <c r="AU1290" s="163" t="s">
        <v>89</v>
      </c>
      <c r="AV1290" s="14" t="s">
        <v>148</v>
      </c>
      <c r="AW1290" s="14" t="s">
        <v>38</v>
      </c>
      <c r="AX1290" s="14" t="s">
        <v>87</v>
      </c>
      <c r="AY1290" s="163" t="s">
        <v>140</v>
      </c>
    </row>
    <row r="1291" spans="2:65" s="1" customFormat="1" ht="24.15" customHeight="1">
      <c r="B1291" s="32"/>
      <c r="C1291" s="132" t="s">
        <v>1189</v>
      </c>
      <c r="D1291" s="132" t="s">
        <v>143</v>
      </c>
      <c r="E1291" s="133" t="s">
        <v>1190</v>
      </c>
      <c r="F1291" s="134" t="s">
        <v>1191</v>
      </c>
      <c r="G1291" s="135" t="s">
        <v>146</v>
      </c>
      <c r="H1291" s="136">
        <v>94.4</v>
      </c>
      <c r="I1291" s="137"/>
      <c r="J1291" s="138">
        <f>ROUND(I1291*H1291,2)</f>
        <v>0</v>
      </c>
      <c r="K1291" s="134" t="s">
        <v>147</v>
      </c>
      <c r="L1291" s="32"/>
      <c r="M1291" s="139" t="s">
        <v>1</v>
      </c>
      <c r="N1291" s="140" t="s">
        <v>45</v>
      </c>
      <c r="P1291" s="141">
        <f>O1291*H1291</f>
        <v>0</v>
      </c>
      <c r="Q1291" s="141">
        <v>0</v>
      </c>
      <c r="R1291" s="141">
        <f>Q1291*H1291</f>
        <v>0</v>
      </c>
      <c r="S1291" s="141">
        <v>0</v>
      </c>
      <c r="T1291" s="142">
        <f>S1291*H1291</f>
        <v>0</v>
      </c>
      <c r="AR1291" s="143" t="s">
        <v>194</v>
      </c>
      <c r="AT1291" s="143" t="s">
        <v>143</v>
      </c>
      <c r="AU1291" s="143" t="s">
        <v>89</v>
      </c>
      <c r="AY1291" s="17" t="s">
        <v>140</v>
      </c>
      <c r="BE1291" s="144">
        <f>IF(N1291="základní",J1291,0)</f>
        <v>0</v>
      </c>
      <c r="BF1291" s="144">
        <f>IF(N1291="snížená",J1291,0)</f>
        <v>0</v>
      </c>
      <c r="BG1291" s="144">
        <f>IF(N1291="zákl. přenesená",J1291,0)</f>
        <v>0</v>
      </c>
      <c r="BH1291" s="144">
        <f>IF(N1291="sníž. přenesená",J1291,0)</f>
        <v>0</v>
      </c>
      <c r="BI1291" s="144">
        <f>IF(N1291="nulová",J1291,0)</f>
        <v>0</v>
      </c>
      <c r="BJ1291" s="17" t="s">
        <v>87</v>
      </c>
      <c r="BK1291" s="144">
        <f>ROUND(I1291*H1291,2)</f>
        <v>0</v>
      </c>
      <c r="BL1291" s="17" t="s">
        <v>194</v>
      </c>
      <c r="BM1291" s="143" t="s">
        <v>1192</v>
      </c>
    </row>
    <row r="1292" spans="2:65" s="1" customFormat="1" ht="18">
      <c r="B1292" s="32"/>
      <c r="D1292" s="145" t="s">
        <v>149</v>
      </c>
      <c r="F1292" s="146" t="s">
        <v>1191</v>
      </c>
      <c r="I1292" s="147"/>
      <c r="L1292" s="32"/>
      <c r="M1292" s="148"/>
      <c r="T1292" s="56"/>
      <c r="AT1292" s="17" t="s">
        <v>149</v>
      </c>
      <c r="AU1292" s="17" t="s">
        <v>89</v>
      </c>
    </row>
    <row r="1293" spans="2:65" s="13" customFormat="1" ht="10">
      <c r="B1293" s="155"/>
      <c r="D1293" s="145" t="s">
        <v>150</v>
      </c>
      <c r="E1293" s="156" t="s">
        <v>1</v>
      </c>
      <c r="F1293" s="157" t="s">
        <v>1134</v>
      </c>
      <c r="H1293" s="158">
        <v>94.4</v>
      </c>
      <c r="I1293" s="159"/>
      <c r="L1293" s="155"/>
      <c r="M1293" s="160"/>
      <c r="T1293" s="161"/>
      <c r="AT1293" s="156" t="s">
        <v>150</v>
      </c>
      <c r="AU1293" s="156" t="s">
        <v>89</v>
      </c>
      <c r="AV1293" s="13" t="s">
        <v>89</v>
      </c>
      <c r="AW1293" s="13" t="s">
        <v>38</v>
      </c>
      <c r="AX1293" s="13" t="s">
        <v>12</v>
      </c>
      <c r="AY1293" s="156" t="s">
        <v>140</v>
      </c>
    </row>
    <row r="1294" spans="2:65" s="14" customFormat="1" ht="10">
      <c r="B1294" s="162"/>
      <c r="D1294" s="145" t="s">
        <v>150</v>
      </c>
      <c r="E1294" s="163" t="s">
        <v>1</v>
      </c>
      <c r="F1294" s="164" t="s">
        <v>157</v>
      </c>
      <c r="H1294" s="165">
        <v>94.4</v>
      </c>
      <c r="I1294" s="166"/>
      <c r="L1294" s="162"/>
      <c r="M1294" s="167"/>
      <c r="T1294" s="168"/>
      <c r="AT1294" s="163" t="s">
        <v>150</v>
      </c>
      <c r="AU1294" s="163" t="s">
        <v>89</v>
      </c>
      <c r="AV1294" s="14" t="s">
        <v>148</v>
      </c>
      <c r="AW1294" s="14" t="s">
        <v>38</v>
      </c>
      <c r="AX1294" s="14" t="s">
        <v>87</v>
      </c>
      <c r="AY1294" s="163" t="s">
        <v>140</v>
      </c>
    </row>
    <row r="1295" spans="2:65" s="1" customFormat="1" ht="49" customHeight="1">
      <c r="B1295" s="32"/>
      <c r="C1295" s="132" t="s">
        <v>853</v>
      </c>
      <c r="D1295" s="132" t="s">
        <v>143</v>
      </c>
      <c r="E1295" s="133" t="s">
        <v>1193</v>
      </c>
      <c r="F1295" s="134" t="s">
        <v>1194</v>
      </c>
      <c r="G1295" s="135" t="s">
        <v>294</v>
      </c>
      <c r="H1295" s="136">
        <v>4.2701700000000002</v>
      </c>
      <c r="I1295" s="137"/>
      <c r="J1295" s="138">
        <f>ROUND(I1295*H1295,2)</f>
        <v>0</v>
      </c>
      <c r="K1295" s="134" t="s">
        <v>147</v>
      </c>
      <c r="L1295" s="32"/>
      <c r="M1295" s="139" t="s">
        <v>1</v>
      </c>
      <c r="N1295" s="140" t="s">
        <v>45</v>
      </c>
      <c r="P1295" s="141">
        <f>O1295*H1295</f>
        <v>0</v>
      </c>
      <c r="Q1295" s="141">
        <v>0</v>
      </c>
      <c r="R1295" s="141">
        <f>Q1295*H1295</f>
        <v>0</v>
      </c>
      <c r="S1295" s="141">
        <v>0</v>
      </c>
      <c r="T1295" s="142">
        <f>S1295*H1295</f>
        <v>0</v>
      </c>
      <c r="AR1295" s="143" t="s">
        <v>194</v>
      </c>
      <c r="AT1295" s="143" t="s">
        <v>143</v>
      </c>
      <c r="AU1295" s="143" t="s">
        <v>89</v>
      </c>
      <c r="AY1295" s="17" t="s">
        <v>140</v>
      </c>
      <c r="BE1295" s="144">
        <f>IF(N1295="základní",J1295,0)</f>
        <v>0</v>
      </c>
      <c r="BF1295" s="144">
        <f>IF(N1295="snížená",J1295,0)</f>
        <v>0</v>
      </c>
      <c r="BG1295" s="144">
        <f>IF(N1295="zákl. přenesená",J1295,0)</f>
        <v>0</v>
      </c>
      <c r="BH1295" s="144">
        <f>IF(N1295="sníž. přenesená",J1295,0)</f>
        <v>0</v>
      </c>
      <c r="BI1295" s="144">
        <f>IF(N1295="nulová",J1295,0)</f>
        <v>0</v>
      </c>
      <c r="BJ1295" s="17" t="s">
        <v>87</v>
      </c>
      <c r="BK1295" s="144">
        <f>ROUND(I1295*H1295,2)</f>
        <v>0</v>
      </c>
      <c r="BL1295" s="17" t="s">
        <v>194</v>
      </c>
      <c r="BM1295" s="143" t="s">
        <v>1195</v>
      </c>
    </row>
    <row r="1296" spans="2:65" s="1" customFormat="1" ht="27">
      <c r="B1296" s="32"/>
      <c r="D1296" s="145" t="s">
        <v>149</v>
      </c>
      <c r="F1296" s="146" t="s">
        <v>1194</v>
      </c>
      <c r="I1296" s="147"/>
      <c r="L1296" s="32"/>
      <c r="M1296" s="148"/>
      <c r="T1296" s="56"/>
      <c r="AT1296" s="17" t="s">
        <v>149</v>
      </c>
      <c r="AU1296" s="17" t="s">
        <v>89</v>
      </c>
    </row>
    <row r="1297" spans="2:65" s="1" customFormat="1" ht="49" customHeight="1">
      <c r="B1297" s="32"/>
      <c r="C1297" s="132" t="s">
        <v>1196</v>
      </c>
      <c r="D1297" s="132" t="s">
        <v>143</v>
      </c>
      <c r="E1297" s="133" t="s">
        <v>1197</v>
      </c>
      <c r="F1297" s="134" t="s">
        <v>1198</v>
      </c>
      <c r="G1297" s="135" t="s">
        <v>294</v>
      </c>
      <c r="H1297" s="136">
        <v>4.2701700000000002</v>
      </c>
      <c r="I1297" s="137"/>
      <c r="J1297" s="138">
        <f>ROUND(I1297*H1297,2)</f>
        <v>0</v>
      </c>
      <c r="K1297" s="134" t="s">
        <v>746</v>
      </c>
      <c r="L1297" s="32"/>
      <c r="M1297" s="139" t="s">
        <v>1</v>
      </c>
      <c r="N1297" s="140" t="s">
        <v>45</v>
      </c>
      <c r="P1297" s="141">
        <f>O1297*H1297</f>
        <v>0</v>
      </c>
      <c r="Q1297" s="141">
        <v>0</v>
      </c>
      <c r="R1297" s="141">
        <f>Q1297*H1297</f>
        <v>0</v>
      </c>
      <c r="S1297" s="141">
        <v>0</v>
      </c>
      <c r="T1297" s="142">
        <f>S1297*H1297</f>
        <v>0</v>
      </c>
      <c r="AR1297" s="143" t="s">
        <v>194</v>
      </c>
      <c r="AT1297" s="143" t="s">
        <v>143</v>
      </c>
      <c r="AU1297" s="143" t="s">
        <v>89</v>
      </c>
      <c r="AY1297" s="17" t="s">
        <v>140</v>
      </c>
      <c r="BE1297" s="144">
        <f>IF(N1297="základní",J1297,0)</f>
        <v>0</v>
      </c>
      <c r="BF1297" s="144">
        <f>IF(N1297="snížená",J1297,0)</f>
        <v>0</v>
      </c>
      <c r="BG1297" s="144">
        <f>IF(N1297="zákl. přenesená",J1297,0)</f>
        <v>0</v>
      </c>
      <c r="BH1297" s="144">
        <f>IF(N1297="sníž. přenesená",J1297,0)</f>
        <v>0</v>
      </c>
      <c r="BI1297" s="144">
        <f>IF(N1297="nulová",J1297,0)</f>
        <v>0</v>
      </c>
      <c r="BJ1297" s="17" t="s">
        <v>87</v>
      </c>
      <c r="BK1297" s="144">
        <f>ROUND(I1297*H1297,2)</f>
        <v>0</v>
      </c>
      <c r="BL1297" s="17" t="s">
        <v>194</v>
      </c>
      <c r="BM1297" s="143" t="s">
        <v>1199</v>
      </c>
    </row>
    <row r="1298" spans="2:65" s="1" customFormat="1" ht="27">
      <c r="B1298" s="32"/>
      <c r="D1298" s="145" t="s">
        <v>149</v>
      </c>
      <c r="F1298" s="146" t="s">
        <v>1198</v>
      </c>
      <c r="I1298" s="147"/>
      <c r="L1298" s="32"/>
      <c r="M1298" s="148"/>
      <c r="T1298" s="56"/>
      <c r="AT1298" s="17" t="s">
        <v>149</v>
      </c>
      <c r="AU1298" s="17" t="s">
        <v>89</v>
      </c>
    </row>
    <row r="1299" spans="2:65" s="11" customFormat="1" ht="22.75" customHeight="1">
      <c r="B1299" s="120"/>
      <c r="D1299" s="121" t="s">
        <v>79</v>
      </c>
      <c r="E1299" s="130" t="s">
        <v>1200</v>
      </c>
      <c r="F1299" s="130" t="s">
        <v>1201</v>
      </c>
      <c r="I1299" s="123"/>
      <c r="J1299" s="131">
        <f>BK1299</f>
        <v>0</v>
      </c>
      <c r="L1299" s="120"/>
      <c r="M1299" s="125"/>
      <c r="P1299" s="126">
        <f>SUM(P1300:P1360)</f>
        <v>0</v>
      </c>
      <c r="R1299" s="126">
        <f>SUM(R1300:R1360)</f>
        <v>0</v>
      </c>
      <c r="T1299" s="127">
        <f>SUM(T1300:T1360)</f>
        <v>0</v>
      </c>
      <c r="AR1299" s="121" t="s">
        <v>89</v>
      </c>
      <c r="AT1299" s="128" t="s">
        <v>79</v>
      </c>
      <c r="AU1299" s="128" t="s">
        <v>87</v>
      </c>
      <c r="AY1299" s="121" t="s">
        <v>140</v>
      </c>
      <c r="BK1299" s="129">
        <f>SUM(BK1300:BK1360)</f>
        <v>0</v>
      </c>
    </row>
    <row r="1300" spans="2:65" s="1" customFormat="1" ht="16.5" customHeight="1">
      <c r="B1300" s="32"/>
      <c r="C1300" s="132" t="s">
        <v>857</v>
      </c>
      <c r="D1300" s="132" t="s">
        <v>143</v>
      </c>
      <c r="E1300" s="133" t="s">
        <v>1202</v>
      </c>
      <c r="F1300" s="134" t="s">
        <v>1203</v>
      </c>
      <c r="G1300" s="135" t="s">
        <v>146</v>
      </c>
      <c r="H1300" s="136">
        <v>110.94</v>
      </c>
      <c r="I1300" s="137"/>
      <c r="J1300" s="138">
        <f>ROUND(I1300*H1300,2)</f>
        <v>0</v>
      </c>
      <c r="K1300" s="134" t="s">
        <v>1</v>
      </c>
      <c r="L1300" s="32"/>
      <c r="M1300" s="139" t="s">
        <v>1</v>
      </c>
      <c r="N1300" s="140" t="s">
        <v>45</v>
      </c>
      <c r="P1300" s="141">
        <f>O1300*H1300</f>
        <v>0</v>
      </c>
      <c r="Q1300" s="141">
        <v>0</v>
      </c>
      <c r="R1300" s="141">
        <f>Q1300*H1300</f>
        <v>0</v>
      </c>
      <c r="S1300" s="141">
        <v>0</v>
      </c>
      <c r="T1300" s="142">
        <f>S1300*H1300</f>
        <v>0</v>
      </c>
      <c r="AR1300" s="143" t="s">
        <v>194</v>
      </c>
      <c r="AT1300" s="143" t="s">
        <v>143</v>
      </c>
      <c r="AU1300" s="143" t="s">
        <v>89</v>
      </c>
      <c r="AY1300" s="17" t="s">
        <v>140</v>
      </c>
      <c r="BE1300" s="144">
        <f>IF(N1300="základní",J1300,0)</f>
        <v>0</v>
      </c>
      <c r="BF1300" s="144">
        <f>IF(N1300="snížená",J1300,0)</f>
        <v>0</v>
      </c>
      <c r="BG1300" s="144">
        <f>IF(N1300="zákl. přenesená",J1300,0)</f>
        <v>0</v>
      </c>
      <c r="BH1300" s="144">
        <f>IF(N1300="sníž. přenesená",J1300,0)</f>
        <v>0</v>
      </c>
      <c r="BI1300" s="144">
        <f>IF(N1300="nulová",J1300,0)</f>
        <v>0</v>
      </c>
      <c r="BJ1300" s="17" t="s">
        <v>87</v>
      </c>
      <c r="BK1300" s="144">
        <f>ROUND(I1300*H1300,2)</f>
        <v>0</v>
      </c>
      <c r="BL1300" s="17" t="s">
        <v>194</v>
      </c>
      <c r="BM1300" s="143" t="s">
        <v>1204</v>
      </c>
    </row>
    <row r="1301" spans="2:65" s="1" customFormat="1" ht="10">
      <c r="B1301" s="32"/>
      <c r="D1301" s="145" t="s">
        <v>149</v>
      </c>
      <c r="F1301" s="146" t="s">
        <v>1203</v>
      </c>
      <c r="I1301" s="147"/>
      <c r="L1301" s="32"/>
      <c r="M1301" s="148"/>
      <c r="T1301" s="56"/>
      <c r="AT1301" s="17" t="s">
        <v>149</v>
      </c>
      <c r="AU1301" s="17" t="s">
        <v>89</v>
      </c>
    </row>
    <row r="1302" spans="2:65" s="13" customFormat="1" ht="10">
      <c r="B1302" s="155"/>
      <c r="D1302" s="145" t="s">
        <v>150</v>
      </c>
      <c r="E1302" s="156" t="s">
        <v>1</v>
      </c>
      <c r="F1302" s="157" t="s">
        <v>1205</v>
      </c>
      <c r="H1302" s="158">
        <v>110.94</v>
      </c>
      <c r="I1302" s="159"/>
      <c r="L1302" s="155"/>
      <c r="M1302" s="160"/>
      <c r="T1302" s="161"/>
      <c r="AT1302" s="156" t="s">
        <v>150</v>
      </c>
      <c r="AU1302" s="156" t="s">
        <v>89</v>
      </c>
      <c r="AV1302" s="13" t="s">
        <v>89</v>
      </c>
      <c r="AW1302" s="13" t="s">
        <v>38</v>
      </c>
      <c r="AX1302" s="13" t="s">
        <v>12</v>
      </c>
      <c r="AY1302" s="156" t="s">
        <v>140</v>
      </c>
    </row>
    <row r="1303" spans="2:65" s="14" customFormat="1" ht="10">
      <c r="B1303" s="162"/>
      <c r="D1303" s="145" t="s">
        <v>150</v>
      </c>
      <c r="E1303" s="163" t="s">
        <v>1</v>
      </c>
      <c r="F1303" s="164" t="s">
        <v>157</v>
      </c>
      <c r="H1303" s="165">
        <v>110.94</v>
      </c>
      <c r="I1303" s="166"/>
      <c r="L1303" s="162"/>
      <c r="M1303" s="167"/>
      <c r="T1303" s="168"/>
      <c r="AT1303" s="163" t="s">
        <v>150</v>
      </c>
      <c r="AU1303" s="163" t="s">
        <v>89</v>
      </c>
      <c r="AV1303" s="14" t="s">
        <v>148</v>
      </c>
      <c r="AW1303" s="14" t="s">
        <v>38</v>
      </c>
      <c r="AX1303" s="14" t="s">
        <v>87</v>
      </c>
      <c r="AY1303" s="163" t="s">
        <v>140</v>
      </c>
    </row>
    <row r="1304" spans="2:65" s="1" customFormat="1" ht="24.15" customHeight="1">
      <c r="B1304" s="32"/>
      <c r="C1304" s="132" t="s">
        <v>1206</v>
      </c>
      <c r="D1304" s="132" t="s">
        <v>143</v>
      </c>
      <c r="E1304" s="133" t="s">
        <v>1207</v>
      </c>
      <c r="F1304" s="134" t="s">
        <v>1208</v>
      </c>
      <c r="G1304" s="135" t="s">
        <v>146</v>
      </c>
      <c r="H1304" s="136">
        <v>110.95</v>
      </c>
      <c r="I1304" s="137"/>
      <c r="J1304" s="138">
        <f>ROUND(I1304*H1304,2)</f>
        <v>0</v>
      </c>
      <c r="K1304" s="134" t="s">
        <v>147</v>
      </c>
      <c r="L1304" s="32"/>
      <c r="M1304" s="139" t="s">
        <v>1</v>
      </c>
      <c r="N1304" s="140" t="s">
        <v>45</v>
      </c>
      <c r="P1304" s="141">
        <f>O1304*H1304</f>
        <v>0</v>
      </c>
      <c r="Q1304" s="141">
        <v>0</v>
      </c>
      <c r="R1304" s="141">
        <f>Q1304*H1304</f>
        <v>0</v>
      </c>
      <c r="S1304" s="141">
        <v>0</v>
      </c>
      <c r="T1304" s="142">
        <f>S1304*H1304</f>
        <v>0</v>
      </c>
      <c r="AR1304" s="143" t="s">
        <v>194</v>
      </c>
      <c r="AT1304" s="143" t="s">
        <v>143</v>
      </c>
      <c r="AU1304" s="143" t="s">
        <v>89</v>
      </c>
      <c r="AY1304" s="17" t="s">
        <v>140</v>
      </c>
      <c r="BE1304" s="144">
        <f>IF(N1304="základní",J1304,0)</f>
        <v>0</v>
      </c>
      <c r="BF1304" s="144">
        <f>IF(N1304="snížená",J1304,0)</f>
        <v>0</v>
      </c>
      <c r="BG1304" s="144">
        <f>IF(N1304="zákl. přenesená",J1304,0)</f>
        <v>0</v>
      </c>
      <c r="BH1304" s="144">
        <f>IF(N1304="sníž. přenesená",J1304,0)</f>
        <v>0</v>
      </c>
      <c r="BI1304" s="144">
        <f>IF(N1304="nulová",J1304,0)</f>
        <v>0</v>
      </c>
      <c r="BJ1304" s="17" t="s">
        <v>87</v>
      </c>
      <c r="BK1304" s="144">
        <f>ROUND(I1304*H1304,2)</f>
        <v>0</v>
      </c>
      <c r="BL1304" s="17" t="s">
        <v>194</v>
      </c>
      <c r="BM1304" s="143" t="s">
        <v>1209</v>
      </c>
    </row>
    <row r="1305" spans="2:65" s="1" customFormat="1" ht="18">
      <c r="B1305" s="32"/>
      <c r="D1305" s="145" t="s">
        <v>149</v>
      </c>
      <c r="F1305" s="146" t="s">
        <v>1208</v>
      </c>
      <c r="I1305" s="147"/>
      <c r="L1305" s="32"/>
      <c r="M1305" s="148"/>
      <c r="T1305" s="56"/>
      <c r="AT1305" s="17" t="s">
        <v>149</v>
      </c>
      <c r="AU1305" s="17" t="s">
        <v>89</v>
      </c>
    </row>
    <row r="1306" spans="2:65" s="12" customFormat="1" ht="10">
      <c r="B1306" s="149"/>
      <c r="D1306" s="145" t="s">
        <v>150</v>
      </c>
      <c r="E1306" s="150" t="s">
        <v>1</v>
      </c>
      <c r="F1306" s="151" t="s">
        <v>499</v>
      </c>
      <c r="H1306" s="150" t="s">
        <v>1</v>
      </c>
      <c r="I1306" s="152"/>
      <c r="L1306" s="149"/>
      <c r="M1306" s="153"/>
      <c r="T1306" s="154"/>
      <c r="AT1306" s="150" t="s">
        <v>150</v>
      </c>
      <c r="AU1306" s="150" t="s">
        <v>89</v>
      </c>
      <c r="AV1306" s="12" t="s">
        <v>87</v>
      </c>
      <c r="AW1306" s="12" t="s">
        <v>38</v>
      </c>
      <c r="AX1306" s="12" t="s">
        <v>12</v>
      </c>
      <c r="AY1306" s="150" t="s">
        <v>140</v>
      </c>
    </row>
    <row r="1307" spans="2:65" s="13" customFormat="1" ht="10">
      <c r="B1307" s="155"/>
      <c r="D1307" s="145" t="s">
        <v>150</v>
      </c>
      <c r="E1307" s="156" t="s">
        <v>1</v>
      </c>
      <c r="F1307" s="157" t="s">
        <v>1210</v>
      </c>
      <c r="H1307" s="158">
        <v>110.95</v>
      </c>
      <c r="I1307" s="159"/>
      <c r="L1307" s="155"/>
      <c r="M1307" s="160"/>
      <c r="T1307" s="161"/>
      <c r="AT1307" s="156" t="s">
        <v>150</v>
      </c>
      <c r="AU1307" s="156" t="s">
        <v>89</v>
      </c>
      <c r="AV1307" s="13" t="s">
        <v>89</v>
      </c>
      <c r="AW1307" s="13" t="s">
        <v>38</v>
      </c>
      <c r="AX1307" s="13" t="s">
        <v>12</v>
      </c>
      <c r="AY1307" s="156" t="s">
        <v>140</v>
      </c>
    </row>
    <row r="1308" spans="2:65" s="14" customFormat="1" ht="10">
      <c r="B1308" s="162"/>
      <c r="D1308" s="145" t="s">
        <v>150</v>
      </c>
      <c r="E1308" s="163" t="s">
        <v>1</v>
      </c>
      <c r="F1308" s="164" t="s">
        <v>157</v>
      </c>
      <c r="H1308" s="165">
        <v>110.95</v>
      </c>
      <c r="I1308" s="166"/>
      <c r="L1308" s="162"/>
      <c r="M1308" s="167"/>
      <c r="T1308" s="168"/>
      <c r="AT1308" s="163" t="s">
        <v>150</v>
      </c>
      <c r="AU1308" s="163" t="s">
        <v>89</v>
      </c>
      <c r="AV1308" s="14" t="s">
        <v>148</v>
      </c>
      <c r="AW1308" s="14" t="s">
        <v>38</v>
      </c>
      <c r="AX1308" s="14" t="s">
        <v>87</v>
      </c>
      <c r="AY1308" s="163" t="s">
        <v>140</v>
      </c>
    </row>
    <row r="1309" spans="2:65" s="1" customFormat="1" ht="24.15" customHeight="1">
      <c r="B1309" s="32"/>
      <c r="C1309" s="132" t="s">
        <v>865</v>
      </c>
      <c r="D1309" s="132" t="s">
        <v>143</v>
      </c>
      <c r="E1309" s="133" t="s">
        <v>1211</v>
      </c>
      <c r="F1309" s="134" t="s">
        <v>1212</v>
      </c>
      <c r="G1309" s="135" t="s">
        <v>146</v>
      </c>
      <c r="H1309" s="136">
        <v>110.95</v>
      </c>
      <c r="I1309" s="137"/>
      <c r="J1309" s="138">
        <f>ROUND(I1309*H1309,2)</f>
        <v>0</v>
      </c>
      <c r="K1309" s="134" t="s">
        <v>147</v>
      </c>
      <c r="L1309" s="32"/>
      <c r="M1309" s="139" t="s">
        <v>1</v>
      </c>
      <c r="N1309" s="140" t="s">
        <v>45</v>
      </c>
      <c r="P1309" s="141">
        <f>O1309*H1309</f>
        <v>0</v>
      </c>
      <c r="Q1309" s="141">
        <v>0</v>
      </c>
      <c r="R1309" s="141">
        <f>Q1309*H1309</f>
        <v>0</v>
      </c>
      <c r="S1309" s="141">
        <v>0</v>
      </c>
      <c r="T1309" s="142">
        <f>S1309*H1309</f>
        <v>0</v>
      </c>
      <c r="AR1309" s="143" t="s">
        <v>194</v>
      </c>
      <c r="AT1309" s="143" t="s">
        <v>143</v>
      </c>
      <c r="AU1309" s="143" t="s">
        <v>89</v>
      </c>
      <c r="AY1309" s="17" t="s">
        <v>140</v>
      </c>
      <c r="BE1309" s="144">
        <f>IF(N1309="základní",J1309,0)</f>
        <v>0</v>
      </c>
      <c r="BF1309" s="144">
        <f>IF(N1309="snížená",J1309,0)</f>
        <v>0</v>
      </c>
      <c r="BG1309" s="144">
        <f>IF(N1309="zákl. přenesená",J1309,0)</f>
        <v>0</v>
      </c>
      <c r="BH1309" s="144">
        <f>IF(N1309="sníž. přenesená",J1309,0)</f>
        <v>0</v>
      </c>
      <c r="BI1309" s="144">
        <f>IF(N1309="nulová",J1309,0)</f>
        <v>0</v>
      </c>
      <c r="BJ1309" s="17" t="s">
        <v>87</v>
      </c>
      <c r="BK1309" s="144">
        <f>ROUND(I1309*H1309,2)</f>
        <v>0</v>
      </c>
      <c r="BL1309" s="17" t="s">
        <v>194</v>
      </c>
      <c r="BM1309" s="143" t="s">
        <v>1213</v>
      </c>
    </row>
    <row r="1310" spans="2:65" s="1" customFormat="1" ht="10">
      <c r="B1310" s="32"/>
      <c r="D1310" s="145" t="s">
        <v>149</v>
      </c>
      <c r="F1310" s="146" t="s">
        <v>1212</v>
      </c>
      <c r="I1310" s="147"/>
      <c r="L1310" s="32"/>
      <c r="M1310" s="148"/>
      <c r="T1310" s="56"/>
      <c r="AT1310" s="17" t="s">
        <v>149</v>
      </c>
      <c r="AU1310" s="17" t="s">
        <v>89</v>
      </c>
    </row>
    <row r="1311" spans="2:65" s="12" customFormat="1" ht="10">
      <c r="B1311" s="149"/>
      <c r="D1311" s="145" t="s">
        <v>150</v>
      </c>
      <c r="E1311" s="150" t="s">
        <v>1</v>
      </c>
      <c r="F1311" s="151" t="s">
        <v>499</v>
      </c>
      <c r="H1311" s="150" t="s">
        <v>1</v>
      </c>
      <c r="I1311" s="152"/>
      <c r="L1311" s="149"/>
      <c r="M1311" s="153"/>
      <c r="T1311" s="154"/>
      <c r="AT1311" s="150" t="s">
        <v>150</v>
      </c>
      <c r="AU1311" s="150" t="s">
        <v>89</v>
      </c>
      <c r="AV1311" s="12" t="s">
        <v>87</v>
      </c>
      <c r="AW1311" s="12" t="s">
        <v>38</v>
      </c>
      <c r="AX1311" s="12" t="s">
        <v>12</v>
      </c>
      <c r="AY1311" s="150" t="s">
        <v>140</v>
      </c>
    </row>
    <row r="1312" spans="2:65" s="13" customFormat="1" ht="10">
      <c r="B1312" s="155"/>
      <c r="D1312" s="145" t="s">
        <v>150</v>
      </c>
      <c r="E1312" s="156" t="s">
        <v>1</v>
      </c>
      <c r="F1312" s="157" t="s">
        <v>1210</v>
      </c>
      <c r="H1312" s="158">
        <v>110.95</v>
      </c>
      <c r="I1312" s="159"/>
      <c r="L1312" s="155"/>
      <c r="M1312" s="160"/>
      <c r="T1312" s="161"/>
      <c r="AT1312" s="156" t="s">
        <v>150</v>
      </c>
      <c r="AU1312" s="156" t="s">
        <v>89</v>
      </c>
      <c r="AV1312" s="13" t="s">
        <v>89</v>
      </c>
      <c r="AW1312" s="13" t="s">
        <v>38</v>
      </c>
      <c r="AX1312" s="13" t="s">
        <v>12</v>
      </c>
      <c r="AY1312" s="156" t="s">
        <v>140</v>
      </c>
    </row>
    <row r="1313" spans="2:65" s="14" customFormat="1" ht="10">
      <c r="B1313" s="162"/>
      <c r="D1313" s="145" t="s">
        <v>150</v>
      </c>
      <c r="E1313" s="163" t="s">
        <v>1</v>
      </c>
      <c r="F1313" s="164" t="s">
        <v>157</v>
      </c>
      <c r="H1313" s="165">
        <v>110.95</v>
      </c>
      <c r="I1313" s="166"/>
      <c r="L1313" s="162"/>
      <c r="M1313" s="167"/>
      <c r="T1313" s="168"/>
      <c r="AT1313" s="163" t="s">
        <v>150</v>
      </c>
      <c r="AU1313" s="163" t="s">
        <v>89</v>
      </c>
      <c r="AV1313" s="14" t="s">
        <v>148</v>
      </c>
      <c r="AW1313" s="14" t="s">
        <v>38</v>
      </c>
      <c r="AX1313" s="14" t="s">
        <v>87</v>
      </c>
      <c r="AY1313" s="163" t="s">
        <v>140</v>
      </c>
    </row>
    <row r="1314" spans="2:65" s="1" customFormat="1" ht="24.15" customHeight="1">
      <c r="B1314" s="32"/>
      <c r="C1314" s="132" t="s">
        <v>1214</v>
      </c>
      <c r="D1314" s="132" t="s">
        <v>143</v>
      </c>
      <c r="E1314" s="133" t="s">
        <v>1215</v>
      </c>
      <c r="F1314" s="134" t="s">
        <v>1216</v>
      </c>
      <c r="G1314" s="135" t="s">
        <v>146</v>
      </c>
      <c r="H1314" s="136">
        <v>110.95</v>
      </c>
      <c r="I1314" s="137"/>
      <c r="J1314" s="138">
        <f>ROUND(I1314*H1314,2)</f>
        <v>0</v>
      </c>
      <c r="K1314" s="134" t="s">
        <v>147</v>
      </c>
      <c r="L1314" s="32"/>
      <c r="M1314" s="139" t="s">
        <v>1</v>
      </c>
      <c r="N1314" s="140" t="s">
        <v>45</v>
      </c>
      <c r="P1314" s="141">
        <f>O1314*H1314</f>
        <v>0</v>
      </c>
      <c r="Q1314" s="141">
        <v>0</v>
      </c>
      <c r="R1314" s="141">
        <f>Q1314*H1314</f>
        <v>0</v>
      </c>
      <c r="S1314" s="141">
        <v>0</v>
      </c>
      <c r="T1314" s="142">
        <f>S1314*H1314</f>
        <v>0</v>
      </c>
      <c r="AR1314" s="143" t="s">
        <v>194</v>
      </c>
      <c r="AT1314" s="143" t="s">
        <v>143</v>
      </c>
      <c r="AU1314" s="143" t="s">
        <v>89</v>
      </c>
      <c r="AY1314" s="17" t="s">
        <v>140</v>
      </c>
      <c r="BE1314" s="144">
        <f>IF(N1314="základní",J1314,0)</f>
        <v>0</v>
      </c>
      <c r="BF1314" s="144">
        <f>IF(N1314="snížená",J1314,0)</f>
        <v>0</v>
      </c>
      <c r="BG1314" s="144">
        <f>IF(N1314="zákl. přenesená",J1314,0)</f>
        <v>0</v>
      </c>
      <c r="BH1314" s="144">
        <f>IF(N1314="sníž. přenesená",J1314,0)</f>
        <v>0</v>
      </c>
      <c r="BI1314" s="144">
        <f>IF(N1314="nulová",J1314,0)</f>
        <v>0</v>
      </c>
      <c r="BJ1314" s="17" t="s">
        <v>87</v>
      </c>
      <c r="BK1314" s="144">
        <f>ROUND(I1314*H1314,2)</f>
        <v>0</v>
      </c>
      <c r="BL1314" s="17" t="s">
        <v>194</v>
      </c>
      <c r="BM1314" s="143" t="s">
        <v>1217</v>
      </c>
    </row>
    <row r="1315" spans="2:65" s="1" customFormat="1" ht="18">
      <c r="B1315" s="32"/>
      <c r="D1315" s="145" t="s">
        <v>149</v>
      </c>
      <c r="F1315" s="146" t="s">
        <v>1216</v>
      </c>
      <c r="I1315" s="147"/>
      <c r="L1315" s="32"/>
      <c r="M1315" s="148"/>
      <c r="T1315" s="56"/>
      <c r="AT1315" s="17" t="s">
        <v>149</v>
      </c>
      <c r="AU1315" s="17" t="s">
        <v>89</v>
      </c>
    </row>
    <row r="1316" spans="2:65" s="12" customFormat="1" ht="10">
      <c r="B1316" s="149"/>
      <c r="D1316" s="145" t="s">
        <v>150</v>
      </c>
      <c r="E1316" s="150" t="s">
        <v>1</v>
      </c>
      <c r="F1316" s="151" t="s">
        <v>499</v>
      </c>
      <c r="H1316" s="150" t="s">
        <v>1</v>
      </c>
      <c r="I1316" s="152"/>
      <c r="L1316" s="149"/>
      <c r="M1316" s="153"/>
      <c r="T1316" s="154"/>
      <c r="AT1316" s="150" t="s">
        <v>150</v>
      </c>
      <c r="AU1316" s="150" t="s">
        <v>89</v>
      </c>
      <c r="AV1316" s="12" t="s">
        <v>87</v>
      </c>
      <c r="AW1316" s="12" t="s">
        <v>38</v>
      </c>
      <c r="AX1316" s="12" t="s">
        <v>12</v>
      </c>
      <c r="AY1316" s="150" t="s">
        <v>140</v>
      </c>
    </row>
    <row r="1317" spans="2:65" s="13" customFormat="1" ht="10">
      <c r="B1317" s="155"/>
      <c r="D1317" s="145" t="s">
        <v>150</v>
      </c>
      <c r="E1317" s="156" t="s">
        <v>1</v>
      </c>
      <c r="F1317" s="157" t="s">
        <v>1210</v>
      </c>
      <c r="H1317" s="158">
        <v>110.95</v>
      </c>
      <c r="I1317" s="159"/>
      <c r="L1317" s="155"/>
      <c r="M1317" s="160"/>
      <c r="T1317" s="161"/>
      <c r="AT1317" s="156" t="s">
        <v>150</v>
      </c>
      <c r="AU1317" s="156" t="s">
        <v>89</v>
      </c>
      <c r="AV1317" s="13" t="s">
        <v>89</v>
      </c>
      <c r="AW1317" s="13" t="s">
        <v>38</v>
      </c>
      <c r="AX1317" s="13" t="s">
        <v>12</v>
      </c>
      <c r="AY1317" s="156" t="s">
        <v>140</v>
      </c>
    </row>
    <row r="1318" spans="2:65" s="14" customFormat="1" ht="10">
      <c r="B1318" s="162"/>
      <c r="D1318" s="145" t="s">
        <v>150</v>
      </c>
      <c r="E1318" s="163" t="s">
        <v>1</v>
      </c>
      <c r="F1318" s="164" t="s">
        <v>157</v>
      </c>
      <c r="H1318" s="165">
        <v>110.95</v>
      </c>
      <c r="I1318" s="166"/>
      <c r="L1318" s="162"/>
      <c r="M1318" s="167"/>
      <c r="T1318" s="168"/>
      <c r="AT1318" s="163" t="s">
        <v>150</v>
      </c>
      <c r="AU1318" s="163" t="s">
        <v>89</v>
      </c>
      <c r="AV1318" s="14" t="s">
        <v>148</v>
      </c>
      <c r="AW1318" s="14" t="s">
        <v>38</v>
      </c>
      <c r="AX1318" s="14" t="s">
        <v>87</v>
      </c>
      <c r="AY1318" s="163" t="s">
        <v>140</v>
      </c>
    </row>
    <row r="1319" spans="2:65" s="1" customFormat="1" ht="37.75" customHeight="1">
      <c r="B1319" s="32"/>
      <c r="C1319" s="132" t="s">
        <v>869</v>
      </c>
      <c r="D1319" s="132" t="s">
        <v>143</v>
      </c>
      <c r="E1319" s="133" t="s">
        <v>1218</v>
      </c>
      <c r="F1319" s="134" t="s">
        <v>1219</v>
      </c>
      <c r="G1319" s="135" t="s">
        <v>146</v>
      </c>
      <c r="H1319" s="136">
        <v>110.95</v>
      </c>
      <c r="I1319" s="137"/>
      <c r="J1319" s="138">
        <f>ROUND(I1319*H1319,2)</f>
        <v>0</v>
      </c>
      <c r="K1319" s="134" t="s">
        <v>147</v>
      </c>
      <c r="L1319" s="32"/>
      <c r="M1319" s="139" t="s">
        <v>1</v>
      </c>
      <c r="N1319" s="140" t="s">
        <v>45</v>
      </c>
      <c r="P1319" s="141">
        <f>O1319*H1319</f>
        <v>0</v>
      </c>
      <c r="Q1319" s="141">
        <v>0</v>
      </c>
      <c r="R1319" s="141">
        <f>Q1319*H1319</f>
        <v>0</v>
      </c>
      <c r="S1319" s="141">
        <v>0</v>
      </c>
      <c r="T1319" s="142">
        <f>S1319*H1319</f>
        <v>0</v>
      </c>
      <c r="AR1319" s="143" t="s">
        <v>194</v>
      </c>
      <c r="AT1319" s="143" t="s">
        <v>143</v>
      </c>
      <c r="AU1319" s="143" t="s">
        <v>89</v>
      </c>
      <c r="AY1319" s="17" t="s">
        <v>140</v>
      </c>
      <c r="BE1319" s="144">
        <f>IF(N1319="základní",J1319,0)</f>
        <v>0</v>
      </c>
      <c r="BF1319" s="144">
        <f>IF(N1319="snížená",J1319,0)</f>
        <v>0</v>
      </c>
      <c r="BG1319" s="144">
        <f>IF(N1319="zákl. přenesená",J1319,0)</f>
        <v>0</v>
      </c>
      <c r="BH1319" s="144">
        <f>IF(N1319="sníž. přenesená",J1319,0)</f>
        <v>0</v>
      </c>
      <c r="BI1319" s="144">
        <f>IF(N1319="nulová",J1319,0)</f>
        <v>0</v>
      </c>
      <c r="BJ1319" s="17" t="s">
        <v>87</v>
      </c>
      <c r="BK1319" s="144">
        <f>ROUND(I1319*H1319,2)</f>
        <v>0</v>
      </c>
      <c r="BL1319" s="17" t="s">
        <v>194</v>
      </c>
      <c r="BM1319" s="143" t="s">
        <v>1220</v>
      </c>
    </row>
    <row r="1320" spans="2:65" s="1" customFormat="1" ht="27">
      <c r="B1320" s="32"/>
      <c r="D1320" s="145" t="s">
        <v>149</v>
      </c>
      <c r="F1320" s="146" t="s">
        <v>1219</v>
      </c>
      <c r="I1320" s="147"/>
      <c r="L1320" s="32"/>
      <c r="M1320" s="148"/>
      <c r="T1320" s="56"/>
      <c r="AT1320" s="17" t="s">
        <v>149</v>
      </c>
      <c r="AU1320" s="17" t="s">
        <v>89</v>
      </c>
    </row>
    <row r="1321" spans="2:65" s="12" customFormat="1" ht="10">
      <c r="B1321" s="149"/>
      <c r="D1321" s="145" t="s">
        <v>150</v>
      </c>
      <c r="E1321" s="150" t="s">
        <v>1</v>
      </c>
      <c r="F1321" s="151" t="s">
        <v>499</v>
      </c>
      <c r="H1321" s="150" t="s">
        <v>1</v>
      </c>
      <c r="I1321" s="152"/>
      <c r="L1321" s="149"/>
      <c r="M1321" s="153"/>
      <c r="T1321" s="154"/>
      <c r="AT1321" s="150" t="s">
        <v>150</v>
      </c>
      <c r="AU1321" s="150" t="s">
        <v>89</v>
      </c>
      <c r="AV1321" s="12" t="s">
        <v>87</v>
      </c>
      <c r="AW1321" s="12" t="s">
        <v>38</v>
      </c>
      <c r="AX1321" s="12" t="s">
        <v>12</v>
      </c>
      <c r="AY1321" s="150" t="s">
        <v>140</v>
      </c>
    </row>
    <row r="1322" spans="2:65" s="13" customFormat="1" ht="10">
      <c r="B1322" s="155"/>
      <c r="D1322" s="145" t="s">
        <v>150</v>
      </c>
      <c r="E1322" s="156" t="s">
        <v>1</v>
      </c>
      <c r="F1322" s="157" t="s">
        <v>1210</v>
      </c>
      <c r="H1322" s="158">
        <v>110.95</v>
      </c>
      <c r="I1322" s="159"/>
      <c r="L1322" s="155"/>
      <c r="M1322" s="160"/>
      <c r="T1322" s="161"/>
      <c r="AT1322" s="156" t="s">
        <v>150</v>
      </c>
      <c r="AU1322" s="156" t="s">
        <v>89</v>
      </c>
      <c r="AV1322" s="13" t="s">
        <v>89</v>
      </c>
      <c r="AW1322" s="13" t="s">
        <v>38</v>
      </c>
      <c r="AX1322" s="13" t="s">
        <v>12</v>
      </c>
      <c r="AY1322" s="156" t="s">
        <v>140</v>
      </c>
    </row>
    <row r="1323" spans="2:65" s="14" customFormat="1" ht="10">
      <c r="B1323" s="162"/>
      <c r="D1323" s="145" t="s">
        <v>150</v>
      </c>
      <c r="E1323" s="163" t="s">
        <v>1</v>
      </c>
      <c r="F1323" s="164" t="s">
        <v>157</v>
      </c>
      <c r="H1323" s="165">
        <v>110.95</v>
      </c>
      <c r="I1323" s="166"/>
      <c r="L1323" s="162"/>
      <c r="M1323" s="167"/>
      <c r="T1323" s="168"/>
      <c r="AT1323" s="163" t="s">
        <v>150</v>
      </c>
      <c r="AU1323" s="163" t="s">
        <v>89</v>
      </c>
      <c r="AV1323" s="14" t="s">
        <v>148</v>
      </c>
      <c r="AW1323" s="14" t="s">
        <v>38</v>
      </c>
      <c r="AX1323" s="14" t="s">
        <v>87</v>
      </c>
      <c r="AY1323" s="163" t="s">
        <v>140</v>
      </c>
    </row>
    <row r="1324" spans="2:65" s="1" customFormat="1" ht="16.5" customHeight="1">
      <c r="B1324" s="32"/>
      <c r="C1324" s="132" t="s">
        <v>1221</v>
      </c>
      <c r="D1324" s="132" t="s">
        <v>143</v>
      </c>
      <c r="E1324" s="133" t="s">
        <v>1222</v>
      </c>
      <c r="F1324" s="134" t="s">
        <v>1223</v>
      </c>
      <c r="G1324" s="135" t="s">
        <v>255</v>
      </c>
      <c r="H1324" s="136">
        <v>42.881999999999998</v>
      </c>
      <c r="I1324" s="137"/>
      <c r="J1324" s="138">
        <f>ROUND(I1324*H1324,2)</f>
        <v>0</v>
      </c>
      <c r="K1324" s="134" t="s">
        <v>147</v>
      </c>
      <c r="L1324" s="32"/>
      <c r="M1324" s="139" t="s">
        <v>1</v>
      </c>
      <c r="N1324" s="140" t="s">
        <v>45</v>
      </c>
      <c r="P1324" s="141">
        <f>O1324*H1324</f>
        <v>0</v>
      </c>
      <c r="Q1324" s="141">
        <v>0</v>
      </c>
      <c r="R1324" s="141">
        <f>Q1324*H1324</f>
        <v>0</v>
      </c>
      <c r="S1324" s="141">
        <v>0</v>
      </c>
      <c r="T1324" s="142">
        <f>S1324*H1324</f>
        <v>0</v>
      </c>
      <c r="AR1324" s="143" t="s">
        <v>194</v>
      </c>
      <c r="AT1324" s="143" t="s">
        <v>143</v>
      </c>
      <c r="AU1324" s="143" t="s">
        <v>89</v>
      </c>
      <c r="AY1324" s="17" t="s">
        <v>140</v>
      </c>
      <c r="BE1324" s="144">
        <f>IF(N1324="základní",J1324,0)</f>
        <v>0</v>
      </c>
      <c r="BF1324" s="144">
        <f>IF(N1324="snížená",J1324,0)</f>
        <v>0</v>
      </c>
      <c r="BG1324" s="144">
        <f>IF(N1324="zákl. přenesená",J1324,0)</f>
        <v>0</v>
      </c>
      <c r="BH1324" s="144">
        <f>IF(N1324="sníž. přenesená",J1324,0)</f>
        <v>0</v>
      </c>
      <c r="BI1324" s="144">
        <f>IF(N1324="nulová",J1324,0)</f>
        <v>0</v>
      </c>
      <c r="BJ1324" s="17" t="s">
        <v>87</v>
      </c>
      <c r="BK1324" s="144">
        <f>ROUND(I1324*H1324,2)</f>
        <v>0</v>
      </c>
      <c r="BL1324" s="17" t="s">
        <v>194</v>
      </c>
      <c r="BM1324" s="143" t="s">
        <v>1224</v>
      </c>
    </row>
    <row r="1325" spans="2:65" s="1" customFormat="1" ht="10">
      <c r="B1325" s="32"/>
      <c r="D1325" s="145" t="s">
        <v>149</v>
      </c>
      <c r="F1325" s="146" t="s">
        <v>1223</v>
      </c>
      <c r="I1325" s="147"/>
      <c r="L1325" s="32"/>
      <c r="M1325" s="148"/>
      <c r="T1325" s="56"/>
      <c r="AT1325" s="17" t="s">
        <v>149</v>
      </c>
      <c r="AU1325" s="17" t="s">
        <v>89</v>
      </c>
    </row>
    <row r="1326" spans="2:65" s="13" customFormat="1" ht="10">
      <c r="B1326" s="155"/>
      <c r="D1326" s="145" t="s">
        <v>150</v>
      </c>
      <c r="E1326" s="156" t="s">
        <v>1</v>
      </c>
      <c r="F1326" s="157" t="s">
        <v>1225</v>
      </c>
      <c r="H1326" s="158">
        <v>42.882000000000005</v>
      </c>
      <c r="I1326" s="159"/>
      <c r="L1326" s="155"/>
      <c r="M1326" s="160"/>
      <c r="T1326" s="161"/>
      <c r="AT1326" s="156" t="s">
        <v>150</v>
      </c>
      <c r="AU1326" s="156" t="s">
        <v>89</v>
      </c>
      <c r="AV1326" s="13" t="s">
        <v>89</v>
      </c>
      <c r="AW1326" s="13" t="s">
        <v>38</v>
      </c>
      <c r="AX1326" s="13" t="s">
        <v>12</v>
      </c>
      <c r="AY1326" s="156" t="s">
        <v>140</v>
      </c>
    </row>
    <row r="1327" spans="2:65" s="14" customFormat="1" ht="10">
      <c r="B1327" s="162"/>
      <c r="D1327" s="145" t="s">
        <v>150</v>
      </c>
      <c r="E1327" s="163" t="s">
        <v>1</v>
      </c>
      <c r="F1327" s="164" t="s">
        <v>157</v>
      </c>
      <c r="H1327" s="165">
        <v>42.882000000000005</v>
      </c>
      <c r="I1327" s="166"/>
      <c r="L1327" s="162"/>
      <c r="M1327" s="167"/>
      <c r="T1327" s="168"/>
      <c r="AT1327" s="163" t="s">
        <v>150</v>
      </c>
      <c r="AU1327" s="163" t="s">
        <v>89</v>
      </c>
      <c r="AV1327" s="14" t="s">
        <v>148</v>
      </c>
      <c r="AW1327" s="14" t="s">
        <v>38</v>
      </c>
      <c r="AX1327" s="14" t="s">
        <v>87</v>
      </c>
      <c r="AY1327" s="163" t="s">
        <v>140</v>
      </c>
    </row>
    <row r="1328" spans="2:65" s="1" customFormat="1" ht="16.5" customHeight="1">
      <c r="B1328" s="32"/>
      <c r="C1328" s="179" t="s">
        <v>875</v>
      </c>
      <c r="D1328" s="179" t="s">
        <v>645</v>
      </c>
      <c r="E1328" s="180" t="s">
        <v>1226</v>
      </c>
      <c r="F1328" s="181" t="s">
        <v>1227</v>
      </c>
      <c r="G1328" s="182" t="s">
        <v>255</v>
      </c>
      <c r="H1328" s="183">
        <v>46.312559999999998</v>
      </c>
      <c r="I1328" s="184"/>
      <c r="J1328" s="185">
        <f>ROUND(I1328*H1328,2)</f>
        <v>0</v>
      </c>
      <c r="K1328" s="181" t="s">
        <v>147</v>
      </c>
      <c r="L1328" s="186"/>
      <c r="M1328" s="187" t="s">
        <v>1</v>
      </c>
      <c r="N1328" s="188" t="s">
        <v>45</v>
      </c>
      <c r="P1328" s="141">
        <f>O1328*H1328</f>
        <v>0</v>
      </c>
      <c r="Q1328" s="141">
        <v>0</v>
      </c>
      <c r="R1328" s="141">
        <f>Q1328*H1328</f>
        <v>0</v>
      </c>
      <c r="S1328" s="141">
        <v>0</v>
      </c>
      <c r="T1328" s="142">
        <f>S1328*H1328</f>
        <v>0</v>
      </c>
      <c r="AR1328" s="143" t="s">
        <v>256</v>
      </c>
      <c r="AT1328" s="143" t="s">
        <v>645</v>
      </c>
      <c r="AU1328" s="143" t="s">
        <v>89</v>
      </c>
      <c r="AY1328" s="17" t="s">
        <v>140</v>
      </c>
      <c r="BE1328" s="144">
        <f>IF(N1328="základní",J1328,0)</f>
        <v>0</v>
      </c>
      <c r="BF1328" s="144">
        <f>IF(N1328="snížená",J1328,0)</f>
        <v>0</v>
      </c>
      <c r="BG1328" s="144">
        <f>IF(N1328="zákl. přenesená",J1328,0)</f>
        <v>0</v>
      </c>
      <c r="BH1328" s="144">
        <f>IF(N1328="sníž. přenesená",J1328,0)</f>
        <v>0</v>
      </c>
      <c r="BI1328" s="144">
        <f>IF(N1328="nulová",J1328,0)</f>
        <v>0</v>
      </c>
      <c r="BJ1328" s="17" t="s">
        <v>87</v>
      </c>
      <c r="BK1328" s="144">
        <f>ROUND(I1328*H1328,2)</f>
        <v>0</v>
      </c>
      <c r="BL1328" s="17" t="s">
        <v>194</v>
      </c>
      <c r="BM1328" s="143" t="s">
        <v>1228</v>
      </c>
    </row>
    <row r="1329" spans="2:65" s="1" customFormat="1" ht="10">
      <c r="B1329" s="32"/>
      <c r="D1329" s="145" t="s">
        <v>149</v>
      </c>
      <c r="F1329" s="146" t="s">
        <v>1227</v>
      </c>
      <c r="I1329" s="147"/>
      <c r="L1329" s="32"/>
      <c r="M1329" s="148"/>
      <c r="T1329" s="56"/>
      <c r="AT1329" s="17" t="s">
        <v>149</v>
      </c>
      <c r="AU1329" s="17" t="s">
        <v>89</v>
      </c>
    </row>
    <row r="1330" spans="2:65" s="13" customFormat="1" ht="10">
      <c r="B1330" s="155"/>
      <c r="D1330" s="145" t="s">
        <v>150</v>
      </c>
      <c r="E1330" s="156" t="s">
        <v>1</v>
      </c>
      <c r="F1330" s="157" t="s">
        <v>1229</v>
      </c>
      <c r="H1330" s="158">
        <v>46.312559999999998</v>
      </c>
      <c r="I1330" s="159"/>
      <c r="L1330" s="155"/>
      <c r="M1330" s="160"/>
      <c r="T1330" s="161"/>
      <c r="AT1330" s="156" t="s">
        <v>150</v>
      </c>
      <c r="AU1330" s="156" t="s">
        <v>89</v>
      </c>
      <c r="AV1330" s="13" t="s">
        <v>89</v>
      </c>
      <c r="AW1330" s="13" t="s">
        <v>38</v>
      </c>
      <c r="AX1330" s="13" t="s">
        <v>12</v>
      </c>
      <c r="AY1330" s="156" t="s">
        <v>140</v>
      </c>
    </row>
    <row r="1331" spans="2:65" s="14" customFormat="1" ht="10">
      <c r="B1331" s="162"/>
      <c r="D1331" s="145" t="s">
        <v>150</v>
      </c>
      <c r="E1331" s="163" t="s">
        <v>1</v>
      </c>
      <c r="F1331" s="164" t="s">
        <v>157</v>
      </c>
      <c r="H1331" s="165">
        <v>46.312559999999998</v>
      </c>
      <c r="I1331" s="166"/>
      <c r="L1331" s="162"/>
      <c r="M1331" s="167"/>
      <c r="T1331" s="168"/>
      <c r="AT1331" s="163" t="s">
        <v>150</v>
      </c>
      <c r="AU1331" s="163" t="s">
        <v>89</v>
      </c>
      <c r="AV1331" s="14" t="s">
        <v>148</v>
      </c>
      <c r="AW1331" s="14" t="s">
        <v>38</v>
      </c>
      <c r="AX1331" s="14" t="s">
        <v>87</v>
      </c>
      <c r="AY1331" s="163" t="s">
        <v>140</v>
      </c>
    </row>
    <row r="1332" spans="2:65" s="1" customFormat="1" ht="55.5" customHeight="1">
      <c r="B1332" s="32"/>
      <c r="C1332" s="132" t="s">
        <v>1230</v>
      </c>
      <c r="D1332" s="132" t="s">
        <v>143</v>
      </c>
      <c r="E1332" s="133" t="s">
        <v>1231</v>
      </c>
      <c r="F1332" s="134" t="s">
        <v>1232</v>
      </c>
      <c r="G1332" s="135" t="s">
        <v>146</v>
      </c>
      <c r="H1332" s="136">
        <v>110.95</v>
      </c>
      <c r="I1332" s="137"/>
      <c r="J1332" s="138">
        <f>ROUND(I1332*H1332,2)</f>
        <v>0</v>
      </c>
      <c r="K1332" s="134" t="s">
        <v>147</v>
      </c>
      <c r="L1332" s="32"/>
      <c r="M1332" s="139" t="s">
        <v>1</v>
      </c>
      <c r="N1332" s="140" t="s">
        <v>45</v>
      </c>
      <c r="P1332" s="141">
        <f>O1332*H1332</f>
        <v>0</v>
      </c>
      <c r="Q1332" s="141">
        <v>0</v>
      </c>
      <c r="R1332" s="141">
        <f>Q1332*H1332</f>
        <v>0</v>
      </c>
      <c r="S1332" s="141">
        <v>0</v>
      </c>
      <c r="T1332" s="142">
        <f>S1332*H1332</f>
        <v>0</v>
      </c>
      <c r="AR1332" s="143" t="s">
        <v>194</v>
      </c>
      <c r="AT1332" s="143" t="s">
        <v>143</v>
      </c>
      <c r="AU1332" s="143" t="s">
        <v>89</v>
      </c>
      <c r="AY1332" s="17" t="s">
        <v>140</v>
      </c>
      <c r="BE1332" s="144">
        <f>IF(N1332="základní",J1332,0)</f>
        <v>0</v>
      </c>
      <c r="BF1332" s="144">
        <f>IF(N1332="snížená",J1332,0)</f>
        <v>0</v>
      </c>
      <c r="BG1332" s="144">
        <f>IF(N1332="zákl. přenesená",J1332,0)</f>
        <v>0</v>
      </c>
      <c r="BH1332" s="144">
        <f>IF(N1332="sníž. přenesená",J1332,0)</f>
        <v>0</v>
      </c>
      <c r="BI1332" s="144">
        <f>IF(N1332="nulová",J1332,0)</f>
        <v>0</v>
      </c>
      <c r="BJ1332" s="17" t="s">
        <v>87</v>
      </c>
      <c r="BK1332" s="144">
        <f>ROUND(I1332*H1332,2)</f>
        <v>0</v>
      </c>
      <c r="BL1332" s="17" t="s">
        <v>194</v>
      </c>
      <c r="BM1332" s="143" t="s">
        <v>1233</v>
      </c>
    </row>
    <row r="1333" spans="2:65" s="1" customFormat="1" ht="36">
      <c r="B1333" s="32"/>
      <c r="D1333" s="145" t="s">
        <v>149</v>
      </c>
      <c r="F1333" s="146" t="s">
        <v>1232</v>
      </c>
      <c r="I1333" s="147"/>
      <c r="L1333" s="32"/>
      <c r="M1333" s="148"/>
      <c r="T1333" s="56"/>
      <c r="AT1333" s="17" t="s">
        <v>149</v>
      </c>
      <c r="AU1333" s="17" t="s">
        <v>89</v>
      </c>
    </row>
    <row r="1334" spans="2:65" s="12" customFormat="1" ht="10">
      <c r="B1334" s="149"/>
      <c r="D1334" s="145" t="s">
        <v>150</v>
      </c>
      <c r="E1334" s="150" t="s">
        <v>1</v>
      </c>
      <c r="F1334" s="151" t="s">
        <v>499</v>
      </c>
      <c r="H1334" s="150" t="s">
        <v>1</v>
      </c>
      <c r="I1334" s="152"/>
      <c r="L1334" s="149"/>
      <c r="M1334" s="153"/>
      <c r="T1334" s="154"/>
      <c r="AT1334" s="150" t="s">
        <v>150</v>
      </c>
      <c r="AU1334" s="150" t="s">
        <v>89</v>
      </c>
      <c r="AV1334" s="12" t="s">
        <v>87</v>
      </c>
      <c r="AW1334" s="12" t="s">
        <v>38</v>
      </c>
      <c r="AX1334" s="12" t="s">
        <v>12</v>
      </c>
      <c r="AY1334" s="150" t="s">
        <v>140</v>
      </c>
    </row>
    <row r="1335" spans="2:65" s="13" customFormat="1" ht="10">
      <c r="B1335" s="155"/>
      <c r="D1335" s="145" t="s">
        <v>150</v>
      </c>
      <c r="E1335" s="156" t="s">
        <v>1</v>
      </c>
      <c r="F1335" s="157" t="s">
        <v>1210</v>
      </c>
      <c r="H1335" s="158">
        <v>110.95</v>
      </c>
      <c r="I1335" s="159"/>
      <c r="L1335" s="155"/>
      <c r="M1335" s="160"/>
      <c r="T1335" s="161"/>
      <c r="AT1335" s="156" t="s">
        <v>150</v>
      </c>
      <c r="AU1335" s="156" t="s">
        <v>89</v>
      </c>
      <c r="AV1335" s="13" t="s">
        <v>89</v>
      </c>
      <c r="AW1335" s="13" t="s">
        <v>38</v>
      </c>
      <c r="AX1335" s="13" t="s">
        <v>12</v>
      </c>
      <c r="AY1335" s="156" t="s">
        <v>140</v>
      </c>
    </row>
    <row r="1336" spans="2:65" s="14" customFormat="1" ht="10">
      <c r="B1336" s="162"/>
      <c r="D1336" s="145" t="s">
        <v>150</v>
      </c>
      <c r="E1336" s="163" t="s">
        <v>1</v>
      </c>
      <c r="F1336" s="164" t="s">
        <v>157</v>
      </c>
      <c r="H1336" s="165">
        <v>110.95</v>
      </c>
      <c r="I1336" s="166"/>
      <c r="L1336" s="162"/>
      <c r="M1336" s="167"/>
      <c r="T1336" s="168"/>
      <c r="AT1336" s="163" t="s">
        <v>150</v>
      </c>
      <c r="AU1336" s="163" t="s">
        <v>89</v>
      </c>
      <c r="AV1336" s="14" t="s">
        <v>148</v>
      </c>
      <c r="AW1336" s="14" t="s">
        <v>38</v>
      </c>
      <c r="AX1336" s="14" t="s">
        <v>87</v>
      </c>
      <c r="AY1336" s="163" t="s">
        <v>140</v>
      </c>
    </row>
    <row r="1337" spans="2:65" s="1" customFormat="1" ht="24.15" customHeight="1">
      <c r="B1337" s="32"/>
      <c r="C1337" s="132" t="s">
        <v>882</v>
      </c>
      <c r="D1337" s="132" t="s">
        <v>143</v>
      </c>
      <c r="E1337" s="133" t="s">
        <v>1234</v>
      </c>
      <c r="F1337" s="134" t="s">
        <v>1235</v>
      </c>
      <c r="G1337" s="135" t="s">
        <v>146</v>
      </c>
      <c r="H1337" s="136">
        <v>110.95</v>
      </c>
      <c r="I1337" s="137"/>
      <c r="J1337" s="138">
        <f>ROUND(I1337*H1337,2)</f>
        <v>0</v>
      </c>
      <c r="K1337" s="134" t="s">
        <v>147</v>
      </c>
      <c r="L1337" s="32"/>
      <c r="M1337" s="139" t="s">
        <v>1</v>
      </c>
      <c r="N1337" s="140" t="s">
        <v>45</v>
      </c>
      <c r="P1337" s="141">
        <f>O1337*H1337</f>
        <v>0</v>
      </c>
      <c r="Q1337" s="141">
        <v>0</v>
      </c>
      <c r="R1337" s="141">
        <f>Q1337*H1337</f>
        <v>0</v>
      </c>
      <c r="S1337" s="141">
        <v>0</v>
      </c>
      <c r="T1337" s="142">
        <f>S1337*H1337</f>
        <v>0</v>
      </c>
      <c r="AR1337" s="143" t="s">
        <v>194</v>
      </c>
      <c r="AT1337" s="143" t="s">
        <v>143</v>
      </c>
      <c r="AU1337" s="143" t="s">
        <v>89</v>
      </c>
      <c r="AY1337" s="17" t="s">
        <v>140</v>
      </c>
      <c r="BE1337" s="144">
        <f>IF(N1337="základní",J1337,0)</f>
        <v>0</v>
      </c>
      <c r="BF1337" s="144">
        <f>IF(N1337="snížená",J1337,0)</f>
        <v>0</v>
      </c>
      <c r="BG1337" s="144">
        <f>IF(N1337="zákl. přenesená",J1337,0)</f>
        <v>0</v>
      </c>
      <c r="BH1337" s="144">
        <f>IF(N1337="sníž. přenesená",J1337,0)</f>
        <v>0</v>
      </c>
      <c r="BI1337" s="144">
        <f>IF(N1337="nulová",J1337,0)</f>
        <v>0</v>
      </c>
      <c r="BJ1337" s="17" t="s">
        <v>87</v>
      </c>
      <c r="BK1337" s="144">
        <f>ROUND(I1337*H1337,2)</f>
        <v>0</v>
      </c>
      <c r="BL1337" s="17" t="s">
        <v>194</v>
      </c>
      <c r="BM1337" s="143" t="s">
        <v>1236</v>
      </c>
    </row>
    <row r="1338" spans="2:65" s="1" customFormat="1" ht="18">
      <c r="B1338" s="32"/>
      <c r="D1338" s="145" t="s">
        <v>149</v>
      </c>
      <c r="F1338" s="146" t="s">
        <v>1235</v>
      </c>
      <c r="I1338" s="147"/>
      <c r="L1338" s="32"/>
      <c r="M1338" s="148"/>
      <c r="T1338" s="56"/>
      <c r="AT1338" s="17" t="s">
        <v>149</v>
      </c>
      <c r="AU1338" s="17" t="s">
        <v>89</v>
      </c>
    </row>
    <row r="1339" spans="2:65" s="12" customFormat="1" ht="10">
      <c r="B1339" s="149"/>
      <c r="D1339" s="145" t="s">
        <v>150</v>
      </c>
      <c r="E1339" s="150" t="s">
        <v>1</v>
      </c>
      <c r="F1339" s="151" t="s">
        <v>499</v>
      </c>
      <c r="H1339" s="150" t="s">
        <v>1</v>
      </c>
      <c r="I1339" s="152"/>
      <c r="L1339" s="149"/>
      <c r="M1339" s="153"/>
      <c r="T1339" s="154"/>
      <c r="AT1339" s="150" t="s">
        <v>150</v>
      </c>
      <c r="AU1339" s="150" t="s">
        <v>89</v>
      </c>
      <c r="AV1339" s="12" t="s">
        <v>87</v>
      </c>
      <c r="AW1339" s="12" t="s">
        <v>38</v>
      </c>
      <c r="AX1339" s="12" t="s">
        <v>12</v>
      </c>
      <c r="AY1339" s="150" t="s">
        <v>140</v>
      </c>
    </row>
    <row r="1340" spans="2:65" s="13" customFormat="1" ht="10">
      <c r="B1340" s="155"/>
      <c r="D1340" s="145" t="s">
        <v>150</v>
      </c>
      <c r="E1340" s="156" t="s">
        <v>1</v>
      </c>
      <c r="F1340" s="157" t="s">
        <v>1210</v>
      </c>
      <c r="H1340" s="158">
        <v>110.95</v>
      </c>
      <c r="I1340" s="159"/>
      <c r="L1340" s="155"/>
      <c r="M1340" s="160"/>
      <c r="T1340" s="161"/>
      <c r="AT1340" s="156" t="s">
        <v>150</v>
      </c>
      <c r="AU1340" s="156" t="s">
        <v>89</v>
      </c>
      <c r="AV1340" s="13" t="s">
        <v>89</v>
      </c>
      <c r="AW1340" s="13" t="s">
        <v>38</v>
      </c>
      <c r="AX1340" s="13" t="s">
        <v>12</v>
      </c>
      <c r="AY1340" s="156" t="s">
        <v>140</v>
      </c>
    </row>
    <row r="1341" spans="2:65" s="14" customFormat="1" ht="10">
      <c r="B1341" s="162"/>
      <c r="D1341" s="145" t="s">
        <v>150</v>
      </c>
      <c r="E1341" s="163" t="s">
        <v>1</v>
      </c>
      <c r="F1341" s="164" t="s">
        <v>157</v>
      </c>
      <c r="H1341" s="165">
        <v>110.95</v>
      </c>
      <c r="I1341" s="166"/>
      <c r="L1341" s="162"/>
      <c r="M1341" s="167"/>
      <c r="T1341" s="168"/>
      <c r="AT1341" s="163" t="s">
        <v>150</v>
      </c>
      <c r="AU1341" s="163" t="s">
        <v>89</v>
      </c>
      <c r="AV1341" s="14" t="s">
        <v>148</v>
      </c>
      <c r="AW1341" s="14" t="s">
        <v>38</v>
      </c>
      <c r="AX1341" s="14" t="s">
        <v>87</v>
      </c>
      <c r="AY1341" s="163" t="s">
        <v>140</v>
      </c>
    </row>
    <row r="1342" spans="2:65" s="1" customFormat="1" ht="37.75" customHeight="1">
      <c r="B1342" s="32"/>
      <c r="C1342" s="132" t="s">
        <v>1237</v>
      </c>
      <c r="D1342" s="132" t="s">
        <v>143</v>
      </c>
      <c r="E1342" s="133" t="s">
        <v>1238</v>
      </c>
      <c r="F1342" s="134" t="s">
        <v>1239</v>
      </c>
      <c r="G1342" s="135" t="s">
        <v>146</v>
      </c>
      <c r="H1342" s="136">
        <v>110.95</v>
      </c>
      <c r="I1342" s="137"/>
      <c r="J1342" s="138">
        <f>ROUND(I1342*H1342,2)</f>
        <v>0</v>
      </c>
      <c r="K1342" s="134" t="s">
        <v>147</v>
      </c>
      <c r="L1342" s="32"/>
      <c r="M1342" s="139" t="s">
        <v>1</v>
      </c>
      <c r="N1342" s="140" t="s">
        <v>45</v>
      </c>
      <c r="P1342" s="141">
        <f>O1342*H1342</f>
        <v>0</v>
      </c>
      <c r="Q1342" s="141">
        <v>0</v>
      </c>
      <c r="R1342" s="141">
        <f>Q1342*H1342</f>
        <v>0</v>
      </c>
      <c r="S1342" s="141">
        <v>0</v>
      </c>
      <c r="T1342" s="142">
        <f>S1342*H1342</f>
        <v>0</v>
      </c>
      <c r="AR1342" s="143" t="s">
        <v>194</v>
      </c>
      <c r="AT1342" s="143" t="s">
        <v>143</v>
      </c>
      <c r="AU1342" s="143" t="s">
        <v>89</v>
      </c>
      <c r="AY1342" s="17" t="s">
        <v>140</v>
      </c>
      <c r="BE1342" s="144">
        <f>IF(N1342="základní",J1342,0)</f>
        <v>0</v>
      </c>
      <c r="BF1342" s="144">
        <f>IF(N1342="snížená",J1342,0)</f>
        <v>0</v>
      </c>
      <c r="BG1342" s="144">
        <f>IF(N1342="zákl. přenesená",J1342,0)</f>
        <v>0</v>
      </c>
      <c r="BH1342" s="144">
        <f>IF(N1342="sníž. přenesená",J1342,0)</f>
        <v>0</v>
      </c>
      <c r="BI1342" s="144">
        <f>IF(N1342="nulová",J1342,0)</f>
        <v>0</v>
      </c>
      <c r="BJ1342" s="17" t="s">
        <v>87</v>
      </c>
      <c r="BK1342" s="144">
        <f>ROUND(I1342*H1342,2)</f>
        <v>0</v>
      </c>
      <c r="BL1342" s="17" t="s">
        <v>194</v>
      </c>
      <c r="BM1342" s="143" t="s">
        <v>1240</v>
      </c>
    </row>
    <row r="1343" spans="2:65" s="1" customFormat="1" ht="18">
      <c r="B1343" s="32"/>
      <c r="D1343" s="145" t="s">
        <v>149</v>
      </c>
      <c r="F1343" s="146" t="s">
        <v>1239</v>
      </c>
      <c r="I1343" s="147"/>
      <c r="L1343" s="32"/>
      <c r="M1343" s="148"/>
      <c r="T1343" s="56"/>
      <c r="AT1343" s="17" t="s">
        <v>149</v>
      </c>
      <c r="AU1343" s="17" t="s">
        <v>89</v>
      </c>
    </row>
    <row r="1344" spans="2:65" s="12" customFormat="1" ht="10">
      <c r="B1344" s="149"/>
      <c r="D1344" s="145" t="s">
        <v>150</v>
      </c>
      <c r="E1344" s="150" t="s">
        <v>1</v>
      </c>
      <c r="F1344" s="151" t="s">
        <v>499</v>
      </c>
      <c r="H1344" s="150" t="s">
        <v>1</v>
      </c>
      <c r="I1344" s="152"/>
      <c r="L1344" s="149"/>
      <c r="M1344" s="153"/>
      <c r="T1344" s="154"/>
      <c r="AT1344" s="150" t="s">
        <v>150</v>
      </c>
      <c r="AU1344" s="150" t="s">
        <v>89</v>
      </c>
      <c r="AV1344" s="12" t="s">
        <v>87</v>
      </c>
      <c r="AW1344" s="12" t="s">
        <v>38</v>
      </c>
      <c r="AX1344" s="12" t="s">
        <v>12</v>
      </c>
      <c r="AY1344" s="150" t="s">
        <v>140</v>
      </c>
    </row>
    <row r="1345" spans="2:65" s="13" customFormat="1" ht="10">
      <c r="B1345" s="155"/>
      <c r="D1345" s="145" t="s">
        <v>150</v>
      </c>
      <c r="E1345" s="156" t="s">
        <v>1</v>
      </c>
      <c r="F1345" s="157" t="s">
        <v>1210</v>
      </c>
      <c r="H1345" s="158">
        <v>110.95</v>
      </c>
      <c r="I1345" s="159"/>
      <c r="L1345" s="155"/>
      <c r="M1345" s="160"/>
      <c r="T1345" s="161"/>
      <c r="AT1345" s="156" t="s">
        <v>150</v>
      </c>
      <c r="AU1345" s="156" t="s">
        <v>89</v>
      </c>
      <c r="AV1345" s="13" t="s">
        <v>89</v>
      </c>
      <c r="AW1345" s="13" t="s">
        <v>38</v>
      </c>
      <c r="AX1345" s="13" t="s">
        <v>12</v>
      </c>
      <c r="AY1345" s="156" t="s">
        <v>140</v>
      </c>
    </row>
    <row r="1346" spans="2:65" s="14" customFormat="1" ht="10">
      <c r="B1346" s="162"/>
      <c r="D1346" s="145" t="s">
        <v>150</v>
      </c>
      <c r="E1346" s="163" t="s">
        <v>1</v>
      </c>
      <c r="F1346" s="164" t="s">
        <v>157</v>
      </c>
      <c r="H1346" s="165">
        <v>110.95</v>
      </c>
      <c r="I1346" s="166"/>
      <c r="L1346" s="162"/>
      <c r="M1346" s="167"/>
      <c r="T1346" s="168"/>
      <c r="AT1346" s="163" t="s">
        <v>150</v>
      </c>
      <c r="AU1346" s="163" t="s">
        <v>89</v>
      </c>
      <c r="AV1346" s="14" t="s">
        <v>148</v>
      </c>
      <c r="AW1346" s="14" t="s">
        <v>38</v>
      </c>
      <c r="AX1346" s="14" t="s">
        <v>87</v>
      </c>
      <c r="AY1346" s="163" t="s">
        <v>140</v>
      </c>
    </row>
    <row r="1347" spans="2:65" s="1" customFormat="1" ht="33" customHeight="1">
      <c r="B1347" s="32"/>
      <c r="C1347" s="132" t="s">
        <v>886</v>
      </c>
      <c r="D1347" s="132" t="s">
        <v>143</v>
      </c>
      <c r="E1347" s="133" t="s">
        <v>1241</v>
      </c>
      <c r="F1347" s="134" t="s">
        <v>1242</v>
      </c>
      <c r="G1347" s="135" t="s">
        <v>146</v>
      </c>
      <c r="H1347" s="136">
        <v>110.95</v>
      </c>
      <c r="I1347" s="137"/>
      <c r="J1347" s="138">
        <f>ROUND(I1347*H1347,2)</f>
        <v>0</v>
      </c>
      <c r="K1347" s="134" t="s">
        <v>147</v>
      </c>
      <c r="L1347" s="32"/>
      <c r="M1347" s="139" t="s">
        <v>1</v>
      </c>
      <c r="N1347" s="140" t="s">
        <v>45</v>
      </c>
      <c r="P1347" s="141">
        <f>O1347*H1347</f>
        <v>0</v>
      </c>
      <c r="Q1347" s="141">
        <v>0</v>
      </c>
      <c r="R1347" s="141">
        <f>Q1347*H1347</f>
        <v>0</v>
      </c>
      <c r="S1347" s="141">
        <v>0</v>
      </c>
      <c r="T1347" s="142">
        <f>S1347*H1347</f>
        <v>0</v>
      </c>
      <c r="AR1347" s="143" t="s">
        <v>194</v>
      </c>
      <c r="AT1347" s="143" t="s">
        <v>143</v>
      </c>
      <c r="AU1347" s="143" t="s">
        <v>89</v>
      </c>
      <c r="AY1347" s="17" t="s">
        <v>140</v>
      </c>
      <c r="BE1347" s="144">
        <f>IF(N1347="základní",J1347,0)</f>
        <v>0</v>
      </c>
      <c r="BF1347" s="144">
        <f>IF(N1347="snížená",J1347,0)</f>
        <v>0</v>
      </c>
      <c r="BG1347" s="144">
        <f>IF(N1347="zákl. přenesená",J1347,0)</f>
        <v>0</v>
      </c>
      <c r="BH1347" s="144">
        <f>IF(N1347="sníž. přenesená",J1347,0)</f>
        <v>0</v>
      </c>
      <c r="BI1347" s="144">
        <f>IF(N1347="nulová",J1347,0)</f>
        <v>0</v>
      </c>
      <c r="BJ1347" s="17" t="s">
        <v>87</v>
      </c>
      <c r="BK1347" s="144">
        <f>ROUND(I1347*H1347,2)</f>
        <v>0</v>
      </c>
      <c r="BL1347" s="17" t="s">
        <v>194</v>
      </c>
      <c r="BM1347" s="143" t="s">
        <v>1243</v>
      </c>
    </row>
    <row r="1348" spans="2:65" s="1" customFormat="1" ht="18">
      <c r="B1348" s="32"/>
      <c r="D1348" s="145" t="s">
        <v>149</v>
      </c>
      <c r="F1348" s="146" t="s">
        <v>1242</v>
      </c>
      <c r="I1348" s="147"/>
      <c r="L1348" s="32"/>
      <c r="M1348" s="148"/>
      <c r="T1348" s="56"/>
      <c r="AT1348" s="17" t="s">
        <v>149</v>
      </c>
      <c r="AU1348" s="17" t="s">
        <v>89</v>
      </c>
    </row>
    <row r="1349" spans="2:65" s="12" customFormat="1" ht="10">
      <c r="B1349" s="149"/>
      <c r="D1349" s="145" t="s">
        <v>150</v>
      </c>
      <c r="E1349" s="150" t="s">
        <v>1</v>
      </c>
      <c r="F1349" s="151" t="s">
        <v>499</v>
      </c>
      <c r="H1349" s="150" t="s">
        <v>1</v>
      </c>
      <c r="I1349" s="152"/>
      <c r="L1349" s="149"/>
      <c r="M1349" s="153"/>
      <c r="T1349" s="154"/>
      <c r="AT1349" s="150" t="s">
        <v>150</v>
      </c>
      <c r="AU1349" s="150" t="s">
        <v>89</v>
      </c>
      <c r="AV1349" s="12" t="s">
        <v>87</v>
      </c>
      <c r="AW1349" s="12" t="s">
        <v>38</v>
      </c>
      <c r="AX1349" s="12" t="s">
        <v>12</v>
      </c>
      <c r="AY1349" s="150" t="s">
        <v>140</v>
      </c>
    </row>
    <row r="1350" spans="2:65" s="13" customFormat="1" ht="10">
      <c r="B1350" s="155"/>
      <c r="D1350" s="145" t="s">
        <v>150</v>
      </c>
      <c r="E1350" s="156" t="s">
        <v>1</v>
      </c>
      <c r="F1350" s="157" t="s">
        <v>1210</v>
      </c>
      <c r="H1350" s="158">
        <v>110.95</v>
      </c>
      <c r="I1350" s="159"/>
      <c r="L1350" s="155"/>
      <c r="M1350" s="160"/>
      <c r="T1350" s="161"/>
      <c r="AT1350" s="156" t="s">
        <v>150</v>
      </c>
      <c r="AU1350" s="156" t="s">
        <v>89</v>
      </c>
      <c r="AV1350" s="13" t="s">
        <v>89</v>
      </c>
      <c r="AW1350" s="13" t="s">
        <v>38</v>
      </c>
      <c r="AX1350" s="13" t="s">
        <v>12</v>
      </c>
      <c r="AY1350" s="156" t="s">
        <v>140</v>
      </c>
    </row>
    <row r="1351" spans="2:65" s="14" customFormat="1" ht="10">
      <c r="B1351" s="162"/>
      <c r="D1351" s="145" t="s">
        <v>150</v>
      </c>
      <c r="E1351" s="163" t="s">
        <v>1</v>
      </c>
      <c r="F1351" s="164" t="s">
        <v>157</v>
      </c>
      <c r="H1351" s="165">
        <v>110.95</v>
      </c>
      <c r="I1351" s="166"/>
      <c r="L1351" s="162"/>
      <c r="M1351" s="167"/>
      <c r="T1351" s="168"/>
      <c r="AT1351" s="163" t="s">
        <v>150</v>
      </c>
      <c r="AU1351" s="163" t="s">
        <v>89</v>
      </c>
      <c r="AV1351" s="14" t="s">
        <v>148</v>
      </c>
      <c r="AW1351" s="14" t="s">
        <v>38</v>
      </c>
      <c r="AX1351" s="14" t="s">
        <v>87</v>
      </c>
      <c r="AY1351" s="163" t="s">
        <v>140</v>
      </c>
    </row>
    <row r="1352" spans="2:65" s="1" customFormat="1" ht="24.15" customHeight="1">
      <c r="B1352" s="32"/>
      <c r="C1352" s="132" t="s">
        <v>1244</v>
      </c>
      <c r="D1352" s="132" t="s">
        <v>143</v>
      </c>
      <c r="E1352" s="133" t="s">
        <v>1245</v>
      </c>
      <c r="F1352" s="134" t="s">
        <v>1246</v>
      </c>
      <c r="G1352" s="135" t="s">
        <v>146</v>
      </c>
      <c r="H1352" s="136">
        <v>110.95</v>
      </c>
      <c r="I1352" s="137"/>
      <c r="J1352" s="138">
        <f>ROUND(I1352*H1352,2)</f>
        <v>0</v>
      </c>
      <c r="K1352" s="134" t="s">
        <v>147</v>
      </c>
      <c r="L1352" s="32"/>
      <c r="M1352" s="139" t="s">
        <v>1</v>
      </c>
      <c r="N1352" s="140" t="s">
        <v>45</v>
      </c>
      <c r="P1352" s="141">
        <f>O1352*H1352</f>
        <v>0</v>
      </c>
      <c r="Q1352" s="141">
        <v>0</v>
      </c>
      <c r="R1352" s="141">
        <f>Q1352*H1352</f>
        <v>0</v>
      </c>
      <c r="S1352" s="141">
        <v>0</v>
      </c>
      <c r="T1352" s="142">
        <f>S1352*H1352</f>
        <v>0</v>
      </c>
      <c r="AR1352" s="143" t="s">
        <v>194</v>
      </c>
      <c r="AT1352" s="143" t="s">
        <v>143</v>
      </c>
      <c r="AU1352" s="143" t="s">
        <v>89</v>
      </c>
      <c r="AY1352" s="17" t="s">
        <v>140</v>
      </c>
      <c r="BE1352" s="144">
        <f>IF(N1352="základní",J1352,0)</f>
        <v>0</v>
      </c>
      <c r="BF1352" s="144">
        <f>IF(N1352="snížená",J1352,0)</f>
        <v>0</v>
      </c>
      <c r="BG1352" s="144">
        <f>IF(N1352="zákl. přenesená",J1352,0)</f>
        <v>0</v>
      </c>
      <c r="BH1352" s="144">
        <f>IF(N1352="sníž. přenesená",J1352,0)</f>
        <v>0</v>
      </c>
      <c r="BI1352" s="144">
        <f>IF(N1352="nulová",J1352,0)</f>
        <v>0</v>
      </c>
      <c r="BJ1352" s="17" t="s">
        <v>87</v>
      </c>
      <c r="BK1352" s="144">
        <f>ROUND(I1352*H1352,2)</f>
        <v>0</v>
      </c>
      <c r="BL1352" s="17" t="s">
        <v>194</v>
      </c>
      <c r="BM1352" s="143" t="s">
        <v>1247</v>
      </c>
    </row>
    <row r="1353" spans="2:65" s="1" customFormat="1" ht="18">
      <c r="B1353" s="32"/>
      <c r="D1353" s="145" t="s">
        <v>149</v>
      </c>
      <c r="F1353" s="146" t="s">
        <v>1246</v>
      </c>
      <c r="I1353" s="147"/>
      <c r="L1353" s="32"/>
      <c r="M1353" s="148"/>
      <c r="T1353" s="56"/>
      <c r="AT1353" s="17" t="s">
        <v>149</v>
      </c>
      <c r="AU1353" s="17" t="s">
        <v>89</v>
      </c>
    </row>
    <row r="1354" spans="2:65" s="12" customFormat="1" ht="10">
      <c r="B1354" s="149"/>
      <c r="D1354" s="145" t="s">
        <v>150</v>
      </c>
      <c r="E1354" s="150" t="s">
        <v>1</v>
      </c>
      <c r="F1354" s="151" t="s">
        <v>499</v>
      </c>
      <c r="H1354" s="150" t="s">
        <v>1</v>
      </c>
      <c r="I1354" s="152"/>
      <c r="L1354" s="149"/>
      <c r="M1354" s="153"/>
      <c r="T1354" s="154"/>
      <c r="AT1354" s="150" t="s">
        <v>150</v>
      </c>
      <c r="AU1354" s="150" t="s">
        <v>89</v>
      </c>
      <c r="AV1354" s="12" t="s">
        <v>87</v>
      </c>
      <c r="AW1354" s="12" t="s">
        <v>38</v>
      </c>
      <c r="AX1354" s="12" t="s">
        <v>12</v>
      </c>
      <c r="AY1354" s="150" t="s">
        <v>140</v>
      </c>
    </row>
    <row r="1355" spans="2:65" s="13" customFormat="1" ht="10">
      <c r="B1355" s="155"/>
      <c r="D1355" s="145" t="s">
        <v>150</v>
      </c>
      <c r="E1355" s="156" t="s">
        <v>1</v>
      </c>
      <c r="F1355" s="157" t="s">
        <v>1210</v>
      </c>
      <c r="H1355" s="158">
        <v>110.95</v>
      </c>
      <c r="I1355" s="159"/>
      <c r="L1355" s="155"/>
      <c r="M1355" s="160"/>
      <c r="T1355" s="161"/>
      <c r="AT1355" s="156" t="s">
        <v>150</v>
      </c>
      <c r="AU1355" s="156" t="s">
        <v>89</v>
      </c>
      <c r="AV1355" s="13" t="s">
        <v>89</v>
      </c>
      <c r="AW1355" s="13" t="s">
        <v>38</v>
      </c>
      <c r="AX1355" s="13" t="s">
        <v>12</v>
      </c>
      <c r="AY1355" s="156" t="s">
        <v>140</v>
      </c>
    </row>
    <row r="1356" spans="2:65" s="14" customFormat="1" ht="10">
      <c r="B1356" s="162"/>
      <c r="D1356" s="145" t="s">
        <v>150</v>
      </c>
      <c r="E1356" s="163" t="s">
        <v>1</v>
      </c>
      <c r="F1356" s="164" t="s">
        <v>157</v>
      </c>
      <c r="H1356" s="165">
        <v>110.95</v>
      </c>
      <c r="I1356" s="166"/>
      <c r="L1356" s="162"/>
      <c r="M1356" s="167"/>
      <c r="T1356" s="168"/>
      <c r="AT1356" s="163" t="s">
        <v>150</v>
      </c>
      <c r="AU1356" s="163" t="s">
        <v>89</v>
      </c>
      <c r="AV1356" s="14" t="s">
        <v>148</v>
      </c>
      <c r="AW1356" s="14" t="s">
        <v>38</v>
      </c>
      <c r="AX1356" s="14" t="s">
        <v>87</v>
      </c>
      <c r="AY1356" s="163" t="s">
        <v>140</v>
      </c>
    </row>
    <row r="1357" spans="2:65" s="1" customFormat="1" ht="49" customHeight="1">
      <c r="B1357" s="32"/>
      <c r="C1357" s="132" t="s">
        <v>889</v>
      </c>
      <c r="D1357" s="132" t="s">
        <v>143</v>
      </c>
      <c r="E1357" s="133" t="s">
        <v>1248</v>
      </c>
      <c r="F1357" s="134" t="s">
        <v>1249</v>
      </c>
      <c r="G1357" s="135" t="s">
        <v>294</v>
      </c>
      <c r="H1357" s="136">
        <v>3.40211</v>
      </c>
      <c r="I1357" s="137"/>
      <c r="J1357" s="138">
        <f>ROUND(I1357*H1357,2)</f>
        <v>0</v>
      </c>
      <c r="K1357" s="134" t="s">
        <v>147</v>
      </c>
      <c r="L1357" s="32"/>
      <c r="M1357" s="139" t="s">
        <v>1</v>
      </c>
      <c r="N1357" s="140" t="s">
        <v>45</v>
      </c>
      <c r="P1357" s="141">
        <f>O1357*H1357</f>
        <v>0</v>
      </c>
      <c r="Q1357" s="141">
        <v>0</v>
      </c>
      <c r="R1357" s="141">
        <f>Q1357*H1357</f>
        <v>0</v>
      </c>
      <c r="S1357" s="141">
        <v>0</v>
      </c>
      <c r="T1357" s="142">
        <f>S1357*H1357</f>
        <v>0</v>
      </c>
      <c r="AR1357" s="143" t="s">
        <v>194</v>
      </c>
      <c r="AT1357" s="143" t="s">
        <v>143</v>
      </c>
      <c r="AU1357" s="143" t="s">
        <v>89</v>
      </c>
      <c r="AY1357" s="17" t="s">
        <v>140</v>
      </c>
      <c r="BE1357" s="144">
        <f>IF(N1357="základní",J1357,0)</f>
        <v>0</v>
      </c>
      <c r="BF1357" s="144">
        <f>IF(N1357="snížená",J1357,0)</f>
        <v>0</v>
      </c>
      <c r="BG1357" s="144">
        <f>IF(N1357="zákl. přenesená",J1357,0)</f>
        <v>0</v>
      </c>
      <c r="BH1357" s="144">
        <f>IF(N1357="sníž. přenesená",J1357,0)</f>
        <v>0</v>
      </c>
      <c r="BI1357" s="144">
        <f>IF(N1357="nulová",J1357,0)</f>
        <v>0</v>
      </c>
      <c r="BJ1357" s="17" t="s">
        <v>87</v>
      </c>
      <c r="BK1357" s="144">
        <f>ROUND(I1357*H1357,2)</f>
        <v>0</v>
      </c>
      <c r="BL1357" s="17" t="s">
        <v>194</v>
      </c>
      <c r="BM1357" s="143" t="s">
        <v>1250</v>
      </c>
    </row>
    <row r="1358" spans="2:65" s="1" customFormat="1" ht="27">
      <c r="B1358" s="32"/>
      <c r="D1358" s="145" t="s">
        <v>149</v>
      </c>
      <c r="F1358" s="146" t="s">
        <v>1249</v>
      </c>
      <c r="I1358" s="147"/>
      <c r="L1358" s="32"/>
      <c r="M1358" s="148"/>
      <c r="T1358" s="56"/>
      <c r="AT1358" s="17" t="s">
        <v>149</v>
      </c>
      <c r="AU1358" s="17" t="s">
        <v>89</v>
      </c>
    </row>
    <row r="1359" spans="2:65" s="1" customFormat="1" ht="49" customHeight="1">
      <c r="B1359" s="32"/>
      <c r="C1359" s="132" t="s">
        <v>1251</v>
      </c>
      <c r="D1359" s="132" t="s">
        <v>143</v>
      </c>
      <c r="E1359" s="133" t="s">
        <v>1252</v>
      </c>
      <c r="F1359" s="134" t="s">
        <v>1253</v>
      </c>
      <c r="G1359" s="135" t="s">
        <v>294</v>
      </c>
      <c r="H1359" s="136">
        <v>3.40211</v>
      </c>
      <c r="I1359" s="137"/>
      <c r="J1359" s="138">
        <f>ROUND(I1359*H1359,2)</f>
        <v>0</v>
      </c>
      <c r="K1359" s="134" t="s">
        <v>746</v>
      </c>
      <c r="L1359" s="32"/>
      <c r="M1359" s="139" t="s">
        <v>1</v>
      </c>
      <c r="N1359" s="140" t="s">
        <v>45</v>
      </c>
      <c r="P1359" s="141">
        <f>O1359*H1359</f>
        <v>0</v>
      </c>
      <c r="Q1359" s="141">
        <v>0</v>
      </c>
      <c r="R1359" s="141">
        <f>Q1359*H1359</f>
        <v>0</v>
      </c>
      <c r="S1359" s="141">
        <v>0</v>
      </c>
      <c r="T1359" s="142">
        <f>S1359*H1359</f>
        <v>0</v>
      </c>
      <c r="AR1359" s="143" t="s">
        <v>194</v>
      </c>
      <c r="AT1359" s="143" t="s">
        <v>143</v>
      </c>
      <c r="AU1359" s="143" t="s">
        <v>89</v>
      </c>
      <c r="AY1359" s="17" t="s">
        <v>140</v>
      </c>
      <c r="BE1359" s="144">
        <f>IF(N1359="základní",J1359,0)</f>
        <v>0</v>
      </c>
      <c r="BF1359" s="144">
        <f>IF(N1359="snížená",J1359,0)</f>
        <v>0</v>
      </c>
      <c r="BG1359" s="144">
        <f>IF(N1359="zákl. přenesená",J1359,0)</f>
        <v>0</v>
      </c>
      <c r="BH1359" s="144">
        <f>IF(N1359="sníž. přenesená",J1359,0)</f>
        <v>0</v>
      </c>
      <c r="BI1359" s="144">
        <f>IF(N1359="nulová",J1359,0)</f>
        <v>0</v>
      </c>
      <c r="BJ1359" s="17" t="s">
        <v>87</v>
      </c>
      <c r="BK1359" s="144">
        <f>ROUND(I1359*H1359,2)</f>
        <v>0</v>
      </c>
      <c r="BL1359" s="17" t="s">
        <v>194</v>
      </c>
      <c r="BM1359" s="143" t="s">
        <v>1254</v>
      </c>
    </row>
    <row r="1360" spans="2:65" s="1" customFormat="1" ht="27">
      <c r="B1360" s="32"/>
      <c r="D1360" s="145" t="s">
        <v>149</v>
      </c>
      <c r="F1360" s="146" t="s">
        <v>1253</v>
      </c>
      <c r="I1360" s="147"/>
      <c r="L1360" s="32"/>
      <c r="M1360" s="148"/>
      <c r="T1360" s="56"/>
      <c r="AT1360" s="17" t="s">
        <v>149</v>
      </c>
      <c r="AU1360" s="17" t="s">
        <v>89</v>
      </c>
    </row>
    <row r="1361" spans="2:65" s="11" customFormat="1" ht="22.75" customHeight="1">
      <c r="B1361" s="120"/>
      <c r="D1361" s="121" t="s">
        <v>79</v>
      </c>
      <c r="E1361" s="130" t="s">
        <v>1255</v>
      </c>
      <c r="F1361" s="130" t="s">
        <v>1256</v>
      </c>
      <c r="I1361" s="123"/>
      <c r="J1361" s="131">
        <f>BK1361</f>
        <v>0</v>
      </c>
      <c r="L1361" s="120"/>
      <c r="M1361" s="125"/>
      <c r="P1361" s="126">
        <f>SUM(P1362:P1470)</f>
        <v>0</v>
      </c>
      <c r="R1361" s="126">
        <f>SUM(R1362:R1470)</f>
        <v>0</v>
      </c>
      <c r="T1361" s="127">
        <f>SUM(T1362:T1470)</f>
        <v>0</v>
      </c>
      <c r="AR1361" s="121" t="s">
        <v>89</v>
      </c>
      <c r="AT1361" s="128" t="s">
        <v>79</v>
      </c>
      <c r="AU1361" s="128" t="s">
        <v>87</v>
      </c>
      <c r="AY1361" s="121" t="s">
        <v>140</v>
      </c>
      <c r="BK1361" s="129">
        <f>SUM(BK1362:BK1470)</f>
        <v>0</v>
      </c>
    </row>
    <row r="1362" spans="2:65" s="1" customFormat="1" ht="24.15" customHeight="1">
      <c r="B1362" s="32"/>
      <c r="C1362" s="132" t="s">
        <v>893</v>
      </c>
      <c r="D1362" s="132" t="s">
        <v>143</v>
      </c>
      <c r="E1362" s="133" t="s">
        <v>1257</v>
      </c>
      <c r="F1362" s="134" t="s">
        <v>1258</v>
      </c>
      <c r="G1362" s="135" t="s">
        <v>146</v>
      </c>
      <c r="H1362" s="136">
        <v>121.98</v>
      </c>
      <c r="I1362" s="137"/>
      <c r="J1362" s="138">
        <f>ROUND(I1362*H1362,2)</f>
        <v>0</v>
      </c>
      <c r="K1362" s="134" t="s">
        <v>147</v>
      </c>
      <c r="L1362" s="32"/>
      <c r="M1362" s="139" t="s">
        <v>1</v>
      </c>
      <c r="N1362" s="140" t="s">
        <v>45</v>
      </c>
      <c r="P1362" s="141">
        <f>O1362*H1362</f>
        <v>0</v>
      </c>
      <c r="Q1362" s="141">
        <v>0</v>
      </c>
      <c r="R1362" s="141">
        <f>Q1362*H1362</f>
        <v>0</v>
      </c>
      <c r="S1362" s="141">
        <v>0</v>
      </c>
      <c r="T1362" s="142">
        <f>S1362*H1362</f>
        <v>0</v>
      </c>
      <c r="AR1362" s="143" t="s">
        <v>194</v>
      </c>
      <c r="AT1362" s="143" t="s">
        <v>143</v>
      </c>
      <c r="AU1362" s="143" t="s">
        <v>89</v>
      </c>
      <c r="AY1362" s="17" t="s">
        <v>140</v>
      </c>
      <c r="BE1362" s="144">
        <f>IF(N1362="základní",J1362,0)</f>
        <v>0</v>
      </c>
      <c r="BF1362" s="144">
        <f>IF(N1362="snížená",J1362,0)</f>
        <v>0</v>
      </c>
      <c r="BG1362" s="144">
        <f>IF(N1362="zákl. přenesená",J1362,0)</f>
        <v>0</v>
      </c>
      <c r="BH1362" s="144">
        <f>IF(N1362="sníž. přenesená",J1362,0)</f>
        <v>0</v>
      </c>
      <c r="BI1362" s="144">
        <f>IF(N1362="nulová",J1362,0)</f>
        <v>0</v>
      </c>
      <c r="BJ1362" s="17" t="s">
        <v>87</v>
      </c>
      <c r="BK1362" s="144">
        <f>ROUND(I1362*H1362,2)</f>
        <v>0</v>
      </c>
      <c r="BL1362" s="17" t="s">
        <v>194</v>
      </c>
      <c r="BM1362" s="143" t="s">
        <v>1259</v>
      </c>
    </row>
    <row r="1363" spans="2:65" s="1" customFormat="1" ht="18">
      <c r="B1363" s="32"/>
      <c r="D1363" s="145" t="s">
        <v>149</v>
      </c>
      <c r="F1363" s="146" t="s">
        <v>1258</v>
      </c>
      <c r="I1363" s="147"/>
      <c r="L1363" s="32"/>
      <c r="M1363" s="148"/>
      <c r="T1363" s="56"/>
      <c r="AT1363" s="17" t="s">
        <v>149</v>
      </c>
      <c r="AU1363" s="17" t="s">
        <v>89</v>
      </c>
    </row>
    <row r="1364" spans="2:65" s="12" customFormat="1" ht="10">
      <c r="B1364" s="149"/>
      <c r="D1364" s="145" t="s">
        <v>150</v>
      </c>
      <c r="E1364" s="150" t="s">
        <v>1</v>
      </c>
      <c r="F1364" s="151" t="s">
        <v>1260</v>
      </c>
      <c r="H1364" s="150" t="s">
        <v>1</v>
      </c>
      <c r="I1364" s="152"/>
      <c r="L1364" s="149"/>
      <c r="M1364" s="153"/>
      <c r="T1364" s="154"/>
      <c r="AT1364" s="150" t="s">
        <v>150</v>
      </c>
      <c r="AU1364" s="150" t="s">
        <v>89</v>
      </c>
      <c r="AV1364" s="12" t="s">
        <v>87</v>
      </c>
      <c r="AW1364" s="12" t="s">
        <v>38</v>
      </c>
      <c r="AX1364" s="12" t="s">
        <v>12</v>
      </c>
      <c r="AY1364" s="150" t="s">
        <v>140</v>
      </c>
    </row>
    <row r="1365" spans="2:65" s="13" customFormat="1" ht="10">
      <c r="B1365" s="155"/>
      <c r="D1365" s="145" t="s">
        <v>150</v>
      </c>
      <c r="E1365" s="156" t="s">
        <v>1</v>
      </c>
      <c r="F1365" s="157" t="s">
        <v>920</v>
      </c>
      <c r="H1365" s="158">
        <v>25.64</v>
      </c>
      <c r="I1365" s="159"/>
      <c r="L1365" s="155"/>
      <c r="M1365" s="160"/>
      <c r="T1365" s="161"/>
      <c r="AT1365" s="156" t="s">
        <v>150</v>
      </c>
      <c r="AU1365" s="156" t="s">
        <v>89</v>
      </c>
      <c r="AV1365" s="13" t="s">
        <v>89</v>
      </c>
      <c r="AW1365" s="13" t="s">
        <v>38</v>
      </c>
      <c r="AX1365" s="13" t="s">
        <v>12</v>
      </c>
      <c r="AY1365" s="156" t="s">
        <v>140</v>
      </c>
    </row>
    <row r="1366" spans="2:65" s="13" customFormat="1" ht="10">
      <c r="B1366" s="155"/>
      <c r="D1366" s="145" t="s">
        <v>150</v>
      </c>
      <c r="E1366" s="156" t="s">
        <v>1</v>
      </c>
      <c r="F1366" s="157" t="s">
        <v>914</v>
      </c>
      <c r="H1366" s="158">
        <v>20.29</v>
      </c>
      <c r="I1366" s="159"/>
      <c r="L1366" s="155"/>
      <c r="M1366" s="160"/>
      <c r="T1366" s="161"/>
      <c r="AT1366" s="156" t="s">
        <v>150</v>
      </c>
      <c r="AU1366" s="156" t="s">
        <v>89</v>
      </c>
      <c r="AV1366" s="13" t="s">
        <v>89</v>
      </c>
      <c r="AW1366" s="13" t="s">
        <v>38</v>
      </c>
      <c r="AX1366" s="13" t="s">
        <v>12</v>
      </c>
      <c r="AY1366" s="156" t="s">
        <v>140</v>
      </c>
    </row>
    <row r="1367" spans="2:65" s="13" customFormat="1" ht="10">
      <c r="B1367" s="155"/>
      <c r="D1367" s="145" t="s">
        <v>150</v>
      </c>
      <c r="E1367" s="156" t="s">
        <v>1</v>
      </c>
      <c r="F1367" s="157" t="s">
        <v>916</v>
      </c>
      <c r="H1367" s="158">
        <v>37.44</v>
      </c>
      <c r="I1367" s="159"/>
      <c r="L1367" s="155"/>
      <c r="M1367" s="160"/>
      <c r="T1367" s="161"/>
      <c r="AT1367" s="156" t="s">
        <v>150</v>
      </c>
      <c r="AU1367" s="156" t="s">
        <v>89</v>
      </c>
      <c r="AV1367" s="13" t="s">
        <v>89</v>
      </c>
      <c r="AW1367" s="13" t="s">
        <v>38</v>
      </c>
      <c r="AX1367" s="13" t="s">
        <v>12</v>
      </c>
      <c r="AY1367" s="156" t="s">
        <v>140</v>
      </c>
    </row>
    <row r="1368" spans="2:65" s="13" customFormat="1" ht="10">
      <c r="B1368" s="155"/>
      <c r="D1368" s="145" t="s">
        <v>150</v>
      </c>
      <c r="E1368" s="156" t="s">
        <v>1</v>
      </c>
      <c r="F1368" s="157" t="s">
        <v>915</v>
      </c>
      <c r="H1368" s="158">
        <v>10.84</v>
      </c>
      <c r="I1368" s="159"/>
      <c r="L1368" s="155"/>
      <c r="M1368" s="160"/>
      <c r="T1368" s="161"/>
      <c r="AT1368" s="156" t="s">
        <v>150</v>
      </c>
      <c r="AU1368" s="156" t="s">
        <v>89</v>
      </c>
      <c r="AV1368" s="13" t="s">
        <v>89</v>
      </c>
      <c r="AW1368" s="13" t="s">
        <v>38</v>
      </c>
      <c r="AX1368" s="13" t="s">
        <v>12</v>
      </c>
      <c r="AY1368" s="156" t="s">
        <v>140</v>
      </c>
    </row>
    <row r="1369" spans="2:65" s="13" customFormat="1" ht="10">
      <c r="B1369" s="155"/>
      <c r="D1369" s="145" t="s">
        <v>150</v>
      </c>
      <c r="E1369" s="156" t="s">
        <v>1</v>
      </c>
      <c r="F1369" s="157" t="s">
        <v>912</v>
      </c>
      <c r="H1369" s="158">
        <v>13.91</v>
      </c>
      <c r="I1369" s="159"/>
      <c r="L1369" s="155"/>
      <c r="M1369" s="160"/>
      <c r="T1369" s="161"/>
      <c r="AT1369" s="156" t="s">
        <v>150</v>
      </c>
      <c r="AU1369" s="156" t="s">
        <v>89</v>
      </c>
      <c r="AV1369" s="13" t="s">
        <v>89</v>
      </c>
      <c r="AW1369" s="13" t="s">
        <v>38</v>
      </c>
      <c r="AX1369" s="13" t="s">
        <v>12</v>
      </c>
      <c r="AY1369" s="156" t="s">
        <v>140</v>
      </c>
    </row>
    <row r="1370" spans="2:65" s="13" customFormat="1" ht="10">
      <c r="B1370" s="155"/>
      <c r="D1370" s="145" t="s">
        <v>150</v>
      </c>
      <c r="E1370" s="156" t="s">
        <v>1</v>
      </c>
      <c r="F1370" s="157" t="s">
        <v>913</v>
      </c>
      <c r="H1370" s="158">
        <v>13.86</v>
      </c>
      <c r="I1370" s="159"/>
      <c r="L1370" s="155"/>
      <c r="M1370" s="160"/>
      <c r="T1370" s="161"/>
      <c r="AT1370" s="156" t="s">
        <v>150</v>
      </c>
      <c r="AU1370" s="156" t="s">
        <v>89</v>
      </c>
      <c r="AV1370" s="13" t="s">
        <v>89</v>
      </c>
      <c r="AW1370" s="13" t="s">
        <v>38</v>
      </c>
      <c r="AX1370" s="13" t="s">
        <v>12</v>
      </c>
      <c r="AY1370" s="156" t="s">
        <v>140</v>
      </c>
    </row>
    <row r="1371" spans="2:65" s="14" customFormat="1" ht="10">
      <c r="B1371" s="162"/>
      <c r="D1371" s="145" t="s">
        <v>150</v>
      </c>
      <c r="E1371" s="163" t="s">
        <v>1</v>
      </c>
      <c r="F1371" s="164" t="s">
        <v>157</v>
      </c>
      <c r="H1371" s="165">
        <v>121.98</v>
      </c>
      <c r="I1371" s="166"/>
      <c r="L1371" s="162"/>
      <c r="M1371" s="167"/>
      <c r="T1371" s="168"/>
      <c r="AT1371" s="163" t="s">
        <v>150</v>
      </c>
      <c r="AU1371" s="163" t="s">
        <v>89</v>
      </c>
      <c r="AV1371" s="14" t="s">
        <v>148</v>
      </c>
      <c r="AW1371" s="14" t="s">
        <v>38</v>
      </c>
      <c r="AX1371" s="14" t="s">
        <v>87</v>
      </c>
      <c r="AY1371" s="163" t="s">
        <v>140</v>
      </c>
    </row>
    <row r="1372" spans="2:65" s="1" customFormat="1" ht="16.5" customHeight="1">
      <c r="B1372" s="32"/>
      <c r="C1372" s="132" t="s">
        <v>1261</v>
      </c>
      <c r="D1372" s="132" t="s">
        <v>143</v>
      </c>
      <c r="E1372" s="133" t="s">
        <v>362</v>
      </c>
      <c r="F1372" s="134" t="s">
        <v>1262</v>
      </c>
      <c r="G1372" s="135" t="s">
        <v>146</v>
      </c>
      <c r="H1372" s="136">
        <v>96.34</v>
      </c>
      <c r="I1372" s="137"/>
      <c r="J1372" s="138">
        <f>ROUND(I1372*H1372,2)</f>
        <v>0</v>
      </c>
      <c r="K1372" s="134" t="s">
        <v>1</v>
      </c>
      <c r="L1372" s="32"/>
      <c r="M1372" s="139" t="s">
        <v>1</v>
      </c>
      <c r="N1372" s="140" t="s">
        <v>45</v>
      </c>
      <c r="P1372" s="141">
        <f>O1372*H1372</f>
        <v>0</v>
      </c>
      <c r="Q1372" s="141">
        <v>0</v>
      </c>
      <c r="R1372" s="141">
        <f>Q1372*H1372</f>
        <v>0</v>
      </c>
      <c r="S1372" s="141">
        <v>0</v>
      </c>
      <c r="T1372" s="142">
        <f>S1372*H1372</f>
        <v>0</v>
      </c>
      <c r="AR1372" s="143" t="s">
        <v>194</v>
      </c>
      <c r="AT1372" s="143" t="s">
        <v>143</v>
      </c>
      <c r="AU1372" s="143" t="s">
        <v>89</v>
      </c>
      <c r="AY1372" s="17" t="s">
        <v>140</v>
      </c>
      <c r="BE1372" s="144">
        <f>IF(N1372="základní",J1372,0)</f>
        <v>0</v>
      </c>
      <c r="BF1372" s="144">
        <f>IF(N1372="snížená",J1372,0)</f>
        <v>0</v>
      </c>
      <c r="BG1372" s="144">
        <f>IF(N1372="zákl. přenesená",J1372,0)</f>
        <v>0</v>
      </c>
      <c r="BH1372" s="144">
        <f>IF(N1372="sníž. přenesená",J1372,0)</f>
        <v>0</v>
      </c>
      <c r="BI1372" s="144">
        <f>IF(N1372="nulová",J1372,0)</f>
        <v>0</v>
      </c>
      <c r="BJ1372" s="17" t="s">
        <v>87</v>
      </c>
      <c r="BK1372" s="144">
        <f>ROUND(I1372*H1372,2)</f>
        <v>0</v>
      </c>
      <c r="BL1372" s="17" t="s">
        <v>194</v>
      </c>
      <c r="BM1372" s="143" t="s">
        <v>1263</v>
      </c>
    </row>
    <row r="1373" spans="2:65" s="1" customFormat="1" ht="10">
      <c r="B1373" s="32"/>
      <c r="D1373" s="145" t="s">
        <v>149</v>
      </c>
      <c r="F1373" s="146" t="s">
        <v>1262</v>
      </c>
      <c r="I1373" s="147"/>
      <c r="L1373" s="32"/>
      <c r="M1373" s="148"/>
      <c r="T1373" s="56"/>
      <c r="AT1373" s="17" t="s">
        <v>149</v>
      </c>
      <c r="AU1373" s="17" t="s">
        <v>89</v>
      </c>
    </row>
    <row r="1374" spans="2:65" s="12" customFormat="1" ht="10">
      <c r="B1374" s="149"/>
      <c r="D1374" s="145" t="s">
        <v>150</v>
      </c>
      <c r="E1374" s="150" t="s">
        <v>1</v>
      </c>
      <c r="F1374" s="151" t="s">
        <v>1264</v>
      </c>
      <c r="H1374" s="150" t="s">
        <v>1</v>
      </c>
      <c r="I1374" s="152"/>
      <c r="L1374" s="149"/>
      <c r="M1374" s="153"/>
      <c r="T1374" s="154"/>
      <c r="AT1374" s="150" t="s">
        <v>150</v>
      </c>
      <c r="AU1374" s="150" t="s">
        <v>89</v>
      </c>
      <c r="AV1374" s="12" t="s">
        <v>87</v>
      </c>
      <c r="AW1374" s="12" t="s">
        <v>38</v>
      </c>
      <c r="AX1374" s="12" t="s">
        <v>12</v>
      </c>
      <c r="AY1374" s="150" t="s">
        <v>140</v>
      </c>
    </row>
    <row r="1375" spans="2:65" s="13" customFormat="1" ht="10">
      <c r="B1375" s="155"/>
      <c r="D1375" s="145" t="s">
        <v>150</v>
      </c>
      <c r="E1375" s="156" t="s">
        <v>1</v>
      </c>
      <c r="F1375" s="157" t="s">
        <v>914</v>
      </c>
      <c r="H1375" s="158">
        <v>20.29</v>
      </c>
      <c r="I1375" s="159"/>
      <c r="L1375" s="155"/>
      <c r="M1375" s="160"/>
      <c r="T1375" s="161"/>
      <c r="AT1375" s="156" t="s">
        <v>150</v>
      </c>
      <c r="AU1375" s="156" t="s">
        <v>89</v>
      </c>
      <c r="AV1375" s="13" t="s">
        <v>89</v>
      </c>
      <c r="AW1375" s="13" t="s">
        <v>38</v>
      </c>
      <c r="AX1375" s="13" t="s">
        <v>12</v>
      </c>
      <c r="AY1375" s="156" t="s">
        <v>140</v>
      </c>
    </row>
    <row r="1376" spans="2:65" s="13" customFormat="1" ht="10">
      <c r="B1376" s="155"/>
      <c r="D1376" s="145" t="s">
        <v>150</v>
      </c>
      <c r="E1376" s="156" t="s">
        <v>1</v>
      </c>
      <c r="F1376" s="157" t="s">
        <v>916</v>
      </c>
      <c r="H1376" s="158">
        <v>37.44</v>
      </c>
      <c r="I1376" s="159"/>
      <c r="L1376" s="155"/>
      <c r="M1376" s="160"/>
      <c r="T1376" s="161"/>
      <c r="AT1376" s="156" t="s">
        <v>150</v>
      </c>
      <c r="AU1376" s="156" t="s">
        <v>89</v>
      </c>
      <c r="AV1376" s="13" t="s">
        <v>89</v>
      </c>
      <c r="AW1376" s="13" t="s">
        <v>38</v>
      </c>
      <c r="AX1376" s="13" t="s">
        <v>12</v>
      </c>
      <c r="AY1376" s="156" t="s">
        <v>140</v>
      </c>
    </row>
    <row r="1377" spans="2:65" s="13" customFormat="1" ht="10">
      <c r="B1377" s="155"/>
      <c r="D1377" s="145" t="s">
        <v>150</v>
      </c>
      <c r="E1377" s="156" t="s">
        <v>1</v>
      </c>
      <c r="F1377" s="157" t="s">
        <v>915</v>
      </c>
      <c r="H1377" s="158">
        <v>10.84</v>
      </c>
      <c r="I1377" s="159"/>
      <c r="L1377" s="155"/>
      <c r="M1377" s="160"/>
      <c r="T1377" s="161"/>
      <c r="AT1377" s="156" t="s">
        <v>150</v>
      </c>
      <c r="AU1377" s="156" t="s">
        <v>89</v>
      </c>
      <c r="AV1377" s="13" t="s">
        <v>89</v>
      </c>
      <c r="AW1377" s="13" t="s">
        <v>38</v>
      </c>
      <c r="AX1377" s="13" t="s">
        <v>12</v>
      </c>
      <c r="AY1377" s="156" t="s">
        <v>140</v>
      </c>
    </row>
    <row r="1378" spans="2:65" s="13" customFormat="1" ht="10">
      <c r="B1378" s="155"/>
      <c r="D1378" s="145" t="s">
        <v>150</v>
      </c>
      <c r="E1378" s="156" t="s">
        <v>1</v>
      </c>
      <c r="F1378" s="157" t="s">
        <v>912</v>
      </c>
      <c r="H1378" s="158">
        <v>13.91</v>
      </c>
      <c r="I1378" s="159"/>
      <c r="L1378" s="155"/>
      <c r="M1378" s="160"/>
      <c r="T1378" s="161"/>
      <c r="AT1378" s="156" t="s">
        <v>150</v>
      </c>
      <c r="AU1378" s="156" t="s">
        <v>89</v>
      </c>
      <c r="AV1378" s="13" t="s">
        <v>89</v>
      </c>
      <c r="AW1378" s="13" t="s">
        <v>38</v>
      </c>
      <c r="AX1378" s="13" t="s">
        <v>12</v>
      </c>
      <c r="AY1378" s="156" t="s">
        <v>140</v>
      </c>
    </row>
    <row r="1379" spans="2:65" s="13" customFormat="1" ht="10">
      <c r="B1379" s="155"/>
      <c r="D1379" s="145" t="s">
        <v>150</v>
      </c>
      <c r="E1379" s="156" t="s">
        <v>1</v>
      </c>
      <c r="F1379" s="157" t="s">
        <v>913</v>
      </c>
      <c r="H1379" s="158">
        <v>13.86</v>
      </c>
      <c r="I1379" s="159"/>
      <c r="L1379" s="155"/>
      <c r="M1379" s="160"/>
      <c r="T1379" s="161"/>
      <c r="AT1379" s="156" t="s">
        <v>150</v>
      </c>
      <c r="AU1379" s="156" t="s">
        <v>89</v>
      </c>
      <c r="AV1379" s="13" t="s">
        <v>89</v>
      </c>
      <c r="AW1379" s="13" t="s">
        <v>38</v>
      </c>
      <c r="AX1379" s="13" t="s">
        <v>12</v>
      </c>
      <c r="AY1379" s="156" t="s">
        <v>140</v>
      </c>
    </row>
    <row r="1380" spans="2:65" s="14" customFormat="1" ht="10">
      <c r="B1380" s="162"/>
      <c r="D1380" s="145" t="s">
        <v>150</v>
      </c>
      <c r="E1380" s="163" t="s">
        <v>1</v>
      </c>
      <c r="F1380" s="164" t="s">
        <v>157</v>
      </c>
      <c r="H1380" s="165">
        <v>96.339999999999989</v>
      </c>
      <c r="I1380" s="166"/>
      <c r="L1380" s="162"/>
      <c r="M1380" s="167"/>
      <c r="T1380" s="168"/>
      <c r="AT1380" s="163" t="s">
        <v>150</v>
      </c>
      <c r="AU1380" s="163" t="s">
        <v>89</v>
      </c>
      <c r="AV1380" s="14" t="s">
        <v>148</v>
      </c>
      <c r="AW1380" s="14" t="s">
        <v>38</v>
      </c>
      <c r="AX1380" s="14" t="s">
        <v>87</v>
      </c>
      <c r="AY1380" s="163" t="s">
        <v>140</v>
      </c>
    </row>
    <row r="1381" spans="2:65" s="1" customFormat="1" ht="24.15" customHeight="1">
      <c r="B1381" s="32"/>
      <c r="C1381" s="132" t="s">
        <v>897</v>
      </c>
      <c r="D1381" s="132" t="s">
        <v>143</v>
      </c>
      <c r="E1381" s="133" t="s">
        <v>1265</v>
      </c>
      <c r="F1381" s="134" t="s">
        <v>1266</v>
      </c>
      <c r="G1381" s="135" t="s">
        <v>146</v>
      </c>
      <c r="H1381" s="136">
        <v>96.34</v>
      </c>
      <c r="I1381" s="137"/>
      <c r="J1381" s="138">
        <f>ROUND(I1381*H1381,2)</f>
        <v>0</v>
      </c>
      <c r="K1381" s="134" t="s">
        <v>147</v>
      </c>
      <c r="L1381" s="32"/>
      <c r="M1381" s="139" t="s">
        <v>1</v>
      </c>
      <c r="N1381" s="140" t="s">
        <v>45</v>
      </c>
      <c r="P1381" s="141">
        <f>O1381*H1381</f>
        <v>0</v>
      </c>
      <c r="Q1381" s="141">
        <v>0</v>
      </c>
      <c r="R1381" s="141">
        <f>Q1381*H1381</f>
        <v>0</v>
      </c>
      <c r="S1381" s="141">
        <v>0</v>
      </c>
      <c r="T1381" s="142">
        <f>S1381*H1381</f>
        <v>0</v>
      </c>
      <c r="AR1381" s="143" t="s">
        <v>194</v>
      </c>
      <c r="AT1381" s="143" t="s">
        <v>143</v>
      </c>
      <c r="AU1381" s="143" t="s">
        <v>89</v>
      </c>
      <c r="AY1381" s="17" t="s">
        <v>140</v>
      </c>
      <c r="BE1381" s="144">
        <f>IF(N1381="základní",J1381,0)</f>
        <v>0</v>
      </c>
      <c r="BF1381" s="144">
        <f>IF(N1381="snížená",J1381,0)</f>
        <v>0</v>
      </c>
      <c r="BG1381" s="144">
        <f>IF(N1381="zákl. přenesená",J1381,0)</f>
        <v>0</v>
      </c>
      <c r="BH1381" s="144">
        <f>IF(N1381="sníž. přenesená",J1381,0)</f>
        <v>0</v>
      </c>
      <c r="BI1381" s="144">
        <f>IF(N1381="nulová",J1381,0)</f>
        <v>0</v>
      </c>
      <c r="BJ1381" s="17" t="s">
        <v>87</v>
      </c>
      <c r="BK1381" s="144">
        <f>ROUND(I1381*H1381,2)</f>
        <v>0</v>
      </c>
      <c r="BL1381" s="17" t="s">
        <v>194</v>
      </c>
      <c r="BM1381" s="143" t="s">
        <v>1267</v>
      </c>
    </row>
    <row r="1382" spans="2:65" s="1" customFormat="1" ht="10">
      <c r="B1382" s="32"/>
      <c r="D1382" s="145" t="s">
        <v>149</v>
      </c>
      <c r="F1382" s="146" t="s">
        <v>1266</v>
      </c>
      <c r="I1382" s="147"/>
      <c r="L1382" s="32"/>
      <c r="M1382" s="148"/>
      <c r="T1382" s="56"/>
      <c r="AT1382" s="17" t="s">
        <v>149</v>
      </c>
      <c r="AU1382" s="17" t="s">
        <v>89</v>
      </c>
    </row>
    <row r="1383" spans="2:65" s="13" customFormat="1" ht="10">
      <c r="B1383" s="155"/>
      <c r="D1383" s="145" t="s">
        <v>150</v>
      </c>
      <c r="E1383" s="156" t="s">
        <v>1</v>
      </c>
      <c r="F1383" s="157" t="s">
        <v>914</v>
      </c>
      <c r="H1383" s="158">
        <v>20.29</v>
      </c>
      <c r="I1383" s="159"/>
      <c r="L1383" s="155"/>
      <c r="M1383" s="160"/>
      <c r="T1383" s="161"/>
      <c r="AT1383" s="156" t="s">
        <v>150</v>
      </c>
      <c r="AU1383" s="156" t="s">
        <v>89</v>
      </c>
      <c r="AV1383" s="13" t="s">
        <v>89</v>
      </c>
      <c r="AW1383" s="13" t="s">
        <v>38</v>
      </c>
      <c r="AX1383" s="13" t="s">
        <v>12</v>
      </c>
      <c r="AY1383" s="156" t="s">
        <v>140</v>
      </c>
    </row>
    <row r="1384" spans="2:65" s="13" customFormat="1" ht="10">
      <c r="B1384" s="155"/>
      <c r="D1384" s="145" t="s">
        <v>150</v>
      </c>
      <c r="E1384" s="156" t="s">
        <v>1</v>
      </c>
      <c r="F1384" s="157" t="s">
        <v>916</v>
      </c>
      <c r="H1384" s="158">
        <v>37.44</v>
      </c>
      <c r="I1384" s="159"/>
      <c r="L1384" s="155"/>
      <c r="M1384" s="160"/>
      <c r="T1384" s="161"/>
      <c r="AT1384" s="156" t="s">
        <v>150</v>
      </c>
      <c r="AU1384" s="156" t="s">
        <v>89</v>
      </c>
      <c r="AV1384" s="13" t="s">
        <v>89</v>
      </c>
      <c r="AW1384" s="13" t="s">
        <v>38</v>
      </c>
      <c r="AX1384" s="13" t="s">
        <v>12</v>
      </c>
      <c r="AY1384" s="156" t="s">
        <v>140</v>
      </c>
    </row>
    <row r="1385" spans="2:65" s="13" customFormat="1" ht="10">
      <c r="B1385" s="155"/>
      <c r="D1385" s="145" t="s">
        <v>150</v>
      </c>
      <c r="E1385" s="156" t="s">
        <v>1</v>
      </c>
      <c r="F1385" s="157" t="s">
        <v>915</v>
      </c>
      <c r="H1385" s="158">
        <v>10.84</v>
      </c>
      <c r="I1385" s="159"/>
      <c r="L1385" s="155"/>
      <c r="M1385" s="160"/>
      <c r="T1385" s="161"/>
      <c r="AT1385" s="156" t="s">
        <v>150</v>
      </c>
      <c r="AU1385" s="156" t="s">
        <v>89</v>
      </c>
      <c r="AV1385" s="13" t="s">
        <v>89</v>
      </c>
      <c r="AW1385" s="13" t="s">
        <v>38</v>
      </c>
      <c r="AX1385" s="13" t="s">
        <v>12</v>
      </c>
      <c r="AY1385" s="156" t="s">
        <v>140</v>
      </c>
    </row>
    <row r="1386" spans="2:65" s="13" customFormat="1" ht="10">
      <c r="B1386" s="155"/>
      <c r="D1386" s="145" t="s">
        <v>150</v>
      </c>
      <c r="E1386" s="156" t="s">
        <v>1</v>
      </c>
      <c r="F1386" s="157" t="s">
        <v>912</v>
      </c>
      <c r="H1386" s="158">
        <v>13.91</v>
      </c>
      <c r="I1386" s="159"/>
      <c r="L1386" s="155"/>
      <c r="M1386" s="160"/>
      <c r="T1386" s="161"/>
      <c r="AT1386" s="156" t="s">
        <v>150</v>
      </c>
      <c r="AU1386" s="156" t="s">
        <v>89</v>
      </c>
      <c r="AV1386" s="13" t="s">
        <v>89</v>
      </c>
      <c r="AW1386" s="13" t="s">
        <v>38</v>
      </c>
      <c r="AX1386" s="13" t="s">
        <v>12</v>
      </c>
      <c r="AY1386" s="156" t="s">
        <v>140</v>
      </c>
    </row>
    <row r="1387" spans="2:65" s="13" customFormat="1" ht="10">
      <c r="B1387" s="155"/>
      <c r="D1387" s="145" t="s">
        <v>150</v>
      </c>
      <c r="E1387" s="156" t="s">
        <v>1</v>
      </c>
      <c r="F1387" s="157" t="s">
        <v>913</v>
      </c>
      <c r="H1387" s="158">
        <v>13.86</v>
      </c>
      <c r="I1387" s="159"/>
      <c r="L1387" s="155"/>
      <c r="M1387" s="160"/>
      <c r="T1387" s="161"/>
      <c r="AT1387" s="156" t="s">
        <v>150</v>
      </c>
      <c r="AU1387" s="156" t="s">
        <v>89</v>
      </c>
      <c r="AV1387" s="13" t="s">
        <v>89</v>
      </c>
      <c r="AW1387" s="13" t="s">
        <v>38</v>
      </c>
      <c r="AX1387" s="13" t="s">
        <v>12</v>
      </c>
      <c r="AY1387" s="156" t="s">
        <v>140</v>
      </c>
    </row>
    <row r="1388" spans="2:65" s="14" customFormat="1" ht="10">
      <c r="B1388" s="162"/>
      <c r="D1388" s="145" t="s">
        <v>150</v>
      </c>
      <c r="E1388" s="163" t="s">
        <v>1</v>
      </c>
      <c r="F1388" s="164" t="s">
        <v>157</v>
      </c>
      <c r="H1388" s="165">
        <v>96.339999999999989</v>
      </c>
      <c r="I1388" s="166"/>
      <c r="L1388" s="162"/>
      <c r="M1388" s="167"/>
      <c r="T1388" s="168"/>
      <c r="AT1388" s="163" t="s">
        <v>150</v>
      </c>
      <c r="AU1388" s="163" t="s">
        <v>89</v>
      </c>
      <c r="AV1388" s="14" t="s">
        <v>148</v>
      </c>
      <c r="AW1388" s="14" t="s">
        <v>38</v>
      </c>
      <c r="AX1388" s="14" t="s">
        <v>87</v>
      </c>
      <c r="AY1388" s="163" t="s">
        <v>140</v>
      </c>
    </row>
    <row r="1389" spans="2:65" s="1" customFormat="1" ht="24.15" customHeight="1">
      <c r="B1389" s="32"/>
      <c r="C1389" s="132" t="s">
        <v>1268</v>
      </c>
      <c r="D1389" s="132" t="s">
        <v>143</v>
      </c>
      <c r="E1389" s="133" t="s">
        <v>1269</v>
      </c>
      <c r="F1389" s="134" t="s">
        <v>1270</v>
      </c>
      <c r="G1389" s="135" t="s">
        <v>146</v>
      </c>
      <c r="H1389" s="136">
        <v>121.98</v>
      </c>
      <c r="I1389" s="137"/>
      <c r="J1389" s="138">
        <f>ROUND(I1389*H1389,2)</f>
        <v>0</v>
      </c>
      <c r="K1389" s="134" t="s">
        <v>147</v>
      </c>
      <c r="L1389" s="32"/>
      <c r="M1389" s="139" t="s">
        <v>1</v>
      </c>
      <c r="N1389" s="140" t="s">
        <v>45</v>
      </c>
      <c r="P1389" s="141">
        <f>O1389*H1389</f>
        <v>0</v>
      </c>
      <c r="Q1389" s="141">
        <v>0</v>
      </c>
      <c r="R1389" s="141">
        <f>Q1389*H1389</f>
        <v>0</v>
      </c>
      <c r="S1389" s="141">
        <v>0</v>
      </c>
      <c r="T1389" s="142">
        <f>S1389*H1389</f>
        <v>0</v>
      </c>
      <c r="AR1389" s="143" t="s">
        <v>194</v>
      </c>
      <c r="AT1389" s="143" t="s">
        <v>143</v>
      </c>
      <c r="AU1389" s="143" t="s">
        <v>89</v>
      </c>
      <c r="AY1389" s="17" t="s">
        <v>140</v>
      </c>
      <c r="BE1389" s="144">
        <f>IF(N1389="základní",J1389,0)</f>
        <v>0</v>
      </c>
      <c r="BF1389" s="144">
        <f>IF(N1389="snížená",J1389,0)</f>
        <v>0</v>
      </c>
      <c r="BG1389" s="144">
        <f>IF(N1389="zákl. přenesená",J1389,0)</f>
        <v>0</v>
      </c>
      <c r="BH1389" s="144">
        <f>IF(N1389="sníž. přenesená",J1389,0)</f>
        <v>0</v>
      </c>
      <c r="BI1389" s="144">
        <f>IF(N1389="nulová",J1389,0)</f>
        <v>0</v>
      </c>
      <c r="BJ1389" s="17" t="s">
        <v>87</v>
      </c>
      <c r="BK1389" s="144">
        <f>ROUND(I1389*H1389,2)</f>
        <v>0</v>
      </c>
      <c r="BL1389" s="17" t="s">
        <v>194</v>
      </c>
      <c r="BM1389" s="143" t="s">
        <v>1271</v>
      </c>
    </row>
    <row r="1390" spans="2:65" s="1" customFormat="1" ht="18">
      <c r="B1390" s="32"/>
      <c r="D1390" s="145" t="s">
        <v>149</v>
      </c>
      <c r="F1390" s="146" t="s">
        <v>1270</v>
      </c>
      <c r="I1390" s="147"/>
      <c r="L1390" s="32"/>
      <c r="M1390" s="148"/>
      <c r="T1390" s="56"/>
      <c r="AT1390" s="17" t="s">
        <v>149</v>
      </c>
      <c r="AU1390" s="17" t="s">
        <v>89</v>
      </c>
    </row>
    <row r="1391" spans="2:65" s="13" customFormat="1" ht="10">
      <c r="B1391" s="155"/>
      <c r="D1391" s="145" t="s">
        <v>150</v>
      </c>
      <c r="E1391" s="156" t="s">
        <v>1</v>
      </c>
      <c r="F1391" s="157" t="s">
        <v>920</v>
      </c>
      <c r="H1391" s="158">
        <v>25.64</v>
      </c>
      <c r="I1391" s="159"/>
      <c r="L1391" s="155"/>
      <c r="M1391" s="160"/>
      <c r="T1391" s="161"/>
      <c r="AT1391" s="156" t="s">
        <v>150</v>
      </c>
      <c r="AU1391" s="156" t="s">
        <v>89</v>
      </c>
      <c r="AV1391" s="13" t="s">
        <v>89</v>
      </c>
      <c r="AW1391" s="13" t="s">
        <v>38</v>
      </c>
      <c r="AX1391" s="13" t="s">
        <v>12</v>
      </c>
      <c r="AY1391" s="156" t="s">
        <v>140</v>
      </c>
    </row>
    <row r="1392" spans="2:65" s="13" customFormat="1" ht="10">
      <c r="B1392" s="155"/>
      <c r="D1392" s="145" t="s">
        <v>150</v>
      </c>
      <c r="E1392" s="156" t="s">
        <v>1</v>
      </c>
      <c r="F1392" s="157" t="s">
        <v>914</v>
      </c>
      <c r="H1392" s="158">
        <v>20.29</v>
      </c>
      <c r="I1392" s="159"/>
      <c r="L1392" s="155"/>
      <c r="M1392" s="160"/>
      <c r="T1392" s="161"/>
      <c r="AT1392" s="156" t="s">
        <v>150</v>
      </c>
      <c r="AU1392" s="156" t="s">
        <v>89</v>
      </c>
      <c r="AV1392" s="13" t="s">
        <v>89</v>
      </c>
      <c r="AW1392" s="13" t="s">
        <v>38</v>
      </c>
      <c r="AX1392" s="13" t="s">
        <v>12</v>
      </c>
      <c r="AY1392" s="156" t="s">
        <v>140</v>
      </c>
    </row>
    <row r="1393" spans="2:65" s="13" customFormat="1" ht="10">
      <c r="B1393" s="155"/>
      <c r="D1393" s="145" t="s">
        <v>150</v>
      </c>
      <c r="E1393" s="156" t="s">
        <v>1</v>
      </c>
      <c r="F1393" s="157" t="s">
        <v>916</v>
      </c>
      <c r="H1393" s="158">
        <v>37.44</v>
      </c>
      <c r="I1393" s="159"/>
      <c r="L1393" s="155"/>
      <c r="M1393" s="160"/>
      <c r="T1393" s="161"/>
      <c r="AT1393" s="156" t="s">
        <v>150</v>
      </c>
      <c r="AU1393" s="156" t="s">
        <v>89</v>
      </c>
      <c r="AV1393" s="13" t="s">
        <v>89</v>
      </c>
      <c r="AW1393" s="13" t="s">
        <v>38</v>
      </c>
      <c r="AX1393" s="13" t="s">
        <v>12</v>
      </c>
      <c r="AY1393" s="156" t="s">
        <v>140</v>
      </c>
    </row>
    <row r="1394" spans="2:65" s="13" customFormat="1" ht="10">
      <c r="B1394" s="155"/>
      <c r="D1394" s="145" t="s">
        <v>150</v>
      </c>
      <c r="E1394" s="156" t="s">
        <v>1</v>
      </c>
      <c r="F1394" s="157" t="s">
        <v>915</v>
      </c>
      <c r="H1394" s="158">
        <v>10.84</v>
      </c>
      <c r="I1394" s="159"/>
      <c r="L1394" s="155"/>
      <c r="M1394" s="160"/>
      <c r="T1394" s="161"/>
      <c r="AT1394" s="156" t="s">
        <v>150</v>
      </c>
      <c r="AU1394" s="156" t="s">
        <v>89</v>
      </c>
      <c r="AV1394" s="13" t="s">
        <v>89</v>
      </c>
      <c r="AW1394" s="13" t="s">
        <v>38</v>
      </c>
      <c r="AX1394" s="13" t="s">
        <v>12</v>
      </c>
      <c r="AY1394" s="156" t="s">
        <v>140</v>
      </c>
    </row>
    <row r="1395" spans="2:65" s="13" customFormat="1" ht="10">
      <c r="B1395" s="155"/>
      <c r="D1395" s="145" t="s">
        <v>150</v>
      </c>
      <c r="E1395" s="156" t="s">
        <v>1</v>
      </c>
      <c r="F1395" s="157" t="s">
        <v>912</v>
      </c>
      <c r="H1395" s="158">
        <v>13.91</v>
      </c>
      <c r="I1395" s="159"/>
      <c r="L1395" s="155"/>
      <c r="M1395" s="160"/>
      <c r="T1395" s="161"/>
      <c r="AT1395" s="156" t="s">
        <v>150</v>
      </c>
      <c r="AU1395" s="156" t="s">
        <v>89</v>
      </c>
      <c r="AV1395" s="13" t="s">
        <v>89</v>
      </c>
      <c r="AW1395" s="13" t="s">
        <v>38</v>
      </c>
      <c r="AX1395" s="13" t="s">
        <v>12</v>
      </c>
      <c r="AY1395" s="156" t="s">
        <v>140</v>
      </c>
    </row>
    <row r="1396" spans="2:65" s="13" customFormat="1" ht="10">
      <c r="B1396" s="155"/>
      <c r="D1396" s="145" t="s">
        <v>150</v>
      </c>
      <c r="E1396" s="156" t="s">
        <v>1</v>
      </c>
      <c r="F1396" s="157" t="s">
        <v>913</v>
      </c>
      <c r="H1396" s="158">
        <v>13.86</v>
      </c>
      <c r="I1396" s="159"/>
      <c r="L1396" s="155"/>
      <c r="M1396" s="160"/>
      <c r="T1396" s="161"/>
      <c r="AT1396" s="156" t="s">
        <v>150</v>
      </c>
      <c r="AU1396" s="156" t="s">
        <v>89</v>
      </c>
      <c r="AV1396" s="13" t="s">
        <v>89</v>
      </c>
      <c r="AW1396" s="13" t="s">
        <v>38</v>
      </c>
      <c r="AX1396" s="13" t="s">
        <v>12</v>
      </c>
      <c r="AY1396" s="156" t="s">
        <v>140</v>
      </c>
    </row>
    <row r="1397" spans="2:65" s="14" customFormat="1" ht="10">
      <c r="B1397" s="162"/>
      <c r="D1397" s="145" t="s">
        <v>150</v>
      </c>
      <c r="E1397" s="163" t="s">
        <v>1</v>
      </c>
      <c r="F1397" s="164" t="s">
        <v>157</v>
      </c>
      <c r="H1397" s="165">
        <v>121.98</v>
      </c>
      <c r="I1397" s="166"/>
      <c r="L1397" s="162"/>
      <c r="M1397" s="167"/>
      <c r="T1397" s="168"/>
      <c r="AT1397" s="163" t="s">
        <v>150</v>
      </c>
      <c r="AU1397" s="163" t="s">
        <v>89</v>
      </c>
      <c r="AV1397" s="14" t="s">
        <v>148</v>
      </c>
      <c r="AW1397" s="14" t="s">
        <v>38</v>
      </c>
      <c r="AX1397" s="14" t="s">
        <v>87</v>
      </c>
      <c r="AY1397" s="163" t="s">
        <v>140</v>
      </c>
    </row>
    <row r="1398" spans="2:65" s="1" customFormat="1" ht="37.75" customHeight="1">
      <c r="B1398" s="32"/>
      <c r="C1398" s="132" t="s">
        <v>901</v>
      </c>
      <c r="D1398" s="132" t="s">
        <v>143</v>
      </c>
      <c r="E1398" s="133" t="s">
        <v>1272</v>
      </c>
      <c r="F1398" s="134" t="s">
        <v>1273</v>
      </c>
      <c r="G1398" s="135" t="s">
        <v>146</v>
      </c>
      <c r="H1398" s="136">
        <v>121.98</v>
      </c>
      <c r="I1398" s="137"/>
      <c r="J1398" s="138">
        <f>ROUND(I1398*H1398,2)</f>
        <v>0</v>
      </c>
      <c r="K1398" s="134" t="s">
        <v>147</v>
      </c>
      <c r="L1398" s="32"/>
      <c r="M1398" s="139" t="s">
        <v>1</v>
      </c>
      <c r="N1398" s="140" t="s">
        <v>45</v>
      </c>
      <c r="P1398" s="141">
        <f>O1398*H1398</f>
        <v>0</v>
      </c>
      <c r="Q1398" s="141">
        <v>0</v>
      </c>
      <c r="R1398" s="141">
        <f>Q1398*H1398</f>
        <v>0</v>
      </c>
      <c r="S1398" s="141">
        <v>0</v>
      </c>
      <c r="T1398" s="142">
        <f>S1398*H1398</f>
        <v>0</v>
      </c>
      <c r="AR1398" s="143" t="s">
        <v>194</v>
      </c>
      <c r="AT1398" s="143" t="s">
        <v>143</v>
      </c>
      <c r="AU1398" s="143" t="s">
        <v>89</v>
      </c>
      <c r="AY1398" s="17" t="s">
        <v>140</v>
      </c>
      <c r="BE1398" s="144">
        <f>IF(N1398="základní",J1398,0)</f>
        <v>0</v>
      </c>
      <c r="BF1398" s="144">
        <f>IF(N1398="snížená",J1398,0)</f>
        <v>0</v>
      </c>
      <c r="BG1398" s="144">
        <f>IF(N1398="zákl. přenesená",J1398,0)</f>
        <v>0</v>
      </c>
      <c r="BH1398" s="144">
        <f>IF(N1398="sníž. přenesená",J1398,0)</f>
        <v>0</v>
      </c>
      <c r="BI1398" s="144">
        <f>IF(N1398="nulová",J1398,0)</f>
        <v>0</v>
      </c>
      <c r="BJ1398" s="17" t="s">
        <v>87</v>
      </c>
      <c r="BK1398" s="144">
        <f>ROUND(I1398*H1398,2)</f>
        <v>0</v>
      </c>
      <c r="BL1398" s="17" t="s">
        <v>194</v>
      </c>
      <c r="BM1398" s="143" t="s">
        <v>1274</v>
      </c>
    </row>
    <row r="1399" spans="2:65" s="1" customFormat="1" ht="27">
      <c r="B1399" s="32"/>
      <c r="D1399" s="145" t="s">
        <v>149</v>
      </c>
      <c r="F1399" s="146" t="s">
        <v>1273</v>
      </c>
      <c r="I1399" s="147"/>
      <c r="L1399" s="32"/>
      <c r="M1399" s="148"/>
      <c r="T1399" s="56"/>
      <c r="AT1399" s="17" t="s">
        <v>149</v>
      </c>
      <c r="AU1399" s="17" t="s">
        <v>89</v>
      </c>
    </row>
    <row r="1400" spans="2:65" s="13" customFormat="1" ht="10">
      <c r="B1400" s="155"/>
      <c r="D1400" s="145" t="s">
        <v>150</v>
      </c>
      <c r="E1400" s="156" t="s">
        <v>1</v>
      </c>
      <c r="F1400" s="157" t="s">
        <v>920</v>
      </c>
      <c r="H1400" s="158">
        <v>25.64</v>
      </c>
      <c r="I1400" s="159"/>
      <c r="L1400" s="155"/>
      <c r="M1400" s="160"/>
      <c r="T1400" s="161"/>
      <c r="AT1400" s="156" t="s">
        <v>150</v>
      </c>
      <c r="AU1400" s="156" t="s">
        <v>89</v>
      </c>
      <c r="AV1400" s="13" t="s">
        <v>89</v>
      </c>
      <c r="AW1400" s="13" t="s">
        <v>38</v>
      </c>
      <c r="AX1400" s="13" t="s">
        <v>12</v>
      </c>
      <c r="AY1400" s="156" t="s">
        <v>140</v>
      </c>
    </row>
    <row r="1401" spans="2:65" s="13" customFormat="1" ht="10">
      <c r="B1401" s="155"/>
      <c r="D1401" s="145" t="s">
        <v>150</v>
      </c>
      <c r="E1401" s="156" t="s">
        <v>1</v>
      </c>
      <c r="F1401" s="157" t="s">
        <v>914</v>
      </c>
      <c r="H1401" s="158">
        <v>20.29</v>
      </c>
      <c r="I1401" s="159"/>
      <c r="L1401" s="155"/>
      <c r="M1401" s="160"/>
      <c r="T1401" s="161"/>
      <c r="AT1401" s="156" t="s">
        <v>150</v>
      </c>
      <c r="AU1401" s="156" t="s">
        <v>89</v>
      </c>
      <c r="AV1401" s="13" t="s">
        <v>89</v>
      </c>
      <c r="AW1401" s="13" t="s">
        <v>38</v>
      </c>
      <c r="AX1401" s="13" t="s">
        <v>12</v>
      </c>
      <c r="AY1401" s="156" t="s">
        <v>140</v>
      </c>
    </row>
    <row r="1402" spans="2:65" s="13" customFormat="1" ht="10">
      <c r="B1402" s="155"/>
      <c r="D1402" s="145" t="s">
        <v>150</v>
      </c>
      <c r="E1402" s="156" t="s">
        <v>1</v>
      </c>
      <c r="F1402" s="157" t="s">
        <v>916</v>
      </c>
      <c r="H1402" s="158">
        <v>37.44</v>
      </c>
      <c r="I1402" s="159"/>
      <c r="L1402" s="155"/>
      <c r="M1402" s="160"/>
      <c r="T1402" s="161"/>
      <c r="AT1402" s="156" t="s">
        <v>150</v>
      </c>
      <c r="AU1402" s="156" t="s">
        <v>89</v>
      </c>
      <c r="AV1402" s="13" t="s">
        <v>89</v>
      </c>
      <c r="AW1402" s="13" t="s">
        <v>38</v>
      </c>
      <c r="AX1402" s="13" t="s">
        <v>12</v>
      </c>
      <c r="AY1402" s="156" t="s">
        <v>140</v>
      </c>
    </row>
    <row r="1403" spans="2:65" s="13" customFormat="1" ht="10">
      <c r="B1403" s="155"/>
      <c r="D1403" s="145" t="s">
        <v>150</v>
      </c>
      <c r="E1403" s="156" t="s">
        <v>1</v>
      </c>
      <c r="F1403" s="157" t="s">
        <v>915</v>
      </c>
      <c r="H1403" s="158">
        <v>10.84</v>
      </c>
      <c r="I1403" s="159"/>
      <c r="L1403" s="155"/>
      <c r="M1403" s="160"/>
      <c r="T1403" s="161"/>
      <c r="AT1403" s="156" t="s">
        <v>150</v>
      </c>
      <c r="AU1403" s="156" t="s">
        <v>89</v>
      </c>
      <c r="AV1403" s="13" t="s">
        <v>89</v>
      </c>
      <c r="AW1403" s="13" t="s">
        <v>38</v>
      </c>
      <c r="AX1403" s="13" t="s">
        <v>12</v>
      </c>
      <c r="AY1403" s="156" t="s">
        <v>140</v>
      </c>
    </row>
    <row r="1404" spans="2:65" s="13" customFormat="1" ht="10">
      <c r="B1404" s="155"/>
      <c r="D1404" s="145" t="s">
        <v>150</v>
      </c>
      <c r="E1404" s="156" t="s">
        <v>1</v>
      </c>
      <c r="F1404" s="157" t="s">
        <v>912</v>
      </c>
      <c r="H1404" s="158">
        <v>13.91</v>
      </c>
      <c r="I1404" s="159"/>
      <c r="L1404" s="155"/>
      <c r="M1404" s="160"/>
      <c r="T1404" s="161"/>
      <c r="AT1404" s="156" t="s">
        <v>150</v>
      </c>
      <c r="AU1404" s="156" t="s">
        <v>89</v>
      </c>
      <c r="AV1404" s="13" t="s">
        <v>89</v>
      </c>
      <c r="AW1404" s="13" t="s">
        <v>38</v>
      </c>
      <c r="AX1404" s="13" t="s">
        <v>12</v>
      </c>
      <c r="AY1404" s="156" t="s">
        <v>140</v>
      </c>
    </row>
    <row r="1405" spans="2:65" s="13" customFormat="1" ht="10">
      <c r="B1405" s="155"/>
      <c r="D1405" s="145" t="s">
        <v>150</v>
      </c>
      <c r="E1405" s="156" t="s">
        <v>1</v>
      </c>
      <c r="F1405" s="157" t="s">
        <v>913</v>
      </c>
      <c r="H1405" s="158">
        <v>13.86</v>
      </c>
      <c r="I1405" s="159"/>
      <c r="L1405" s="155"/>
      <c r="M1405" s="160"/>
      <c r="T1405" s="161"/>
      <c r="AT1405" s="156" t="s">
        <v>150</v>
      </c>
      <c r="AU1405" s="156" t="s">
        <v>89</v>
      </c>
      <c r="AV1405" s="13" t="s">
        <v>89</v>
      </c>
      <c r="AW1405" s="13" t="s">
        <v>38</v>
      </c>
      <c r="AX1405" s="13" t="s">
        <v>12</v>
      </c>
      <c r="AY1405" s="156" t="s">
        <v>140</v>
      </c>
    </row>
    <row r="1406" spans="2:65" s="14" customFormat="1" ht="10">
      <c r="B1406" s="162"/>
      <c r="D1406" s="145" t="s">
        <v>150</v>
      </c>
      <c r="E1406" s="163" t="s">
        <v>1</v>
      </c>
      <c r="F1406" s="164" t="s">
        <v>157</v>
      </c>
      <c r="H1406" s="165">
        <v>121.98</v>
      </c>
      <c r="I1406" s="166"/>
      <c r="L1406" s="162"/>
      <c r="M1406" s="167"/>
      <c r="T1406" s="168"/>
      <c r="AT1406" s="163" t="s">
        <v>150</v>
      </c>
      <c r="AU1406" s="163" t="s">
        <v>89</v>
      </c>
      <c r="AV1406" s="14" t="s">
        <v>148</v>
      </c>
      <c r="AW1406" s="14" t="s">
        <v>38</v>
      </c>
      <c r="AX1406" s="14" t="s">
        <v>87</v>
      </c>
      <c r="AY1406" s="163" t="s">
        <v>140</v>
      </c>
    </row>
    <row r="1407" spans="2:65" s="1" customFormat="1" ht="24.15" customHeight="1">
      <c r="B1407" s="32"/>
      <c r="C1407" s="132" t="s">
        <v>1275</v>
      </c>
      <c r="D1407" s="132" t="s">
        <v>143</v>
      </c>
      <c r="E1407" s="133" t="s">
        <v>1276</v>
      </c>
      <c r="F1407" s="134" t="s">
        <v>1277</v>
      </c>
      <c r="G1407" s="135" t="s">
        <v>146</v>
      </c>
      <c r="H1407" s="136">
        <v>68.569999999999993</v>
      </c>
      <c r="I1407" s="137"/>
      <c r="J1407" s="138">
        <f>ROUND(I1407*H1407,2)</f>
        <v>0</v>
      </c>
      <c r="K1407" s="134" t="s">
        <v>147</v>
      </c>
      <c r="L1407" s="32"/>
      <c r="M1407" s="139" t="s">
        <v>1</v>
      </c>
      <c r="N1407" s="140" t="s">
        <v>45</v>
      </c>
      <c r="P1407" s="141">
        <f>O1407*H1407</f>
        <v>0</v>
      </c>
      <c r="Q1407" s="141">
        <v>0</v>
      </c>
      <c r="R1407" s="141">
        <f>Q1407*H1407</f>
        <v>0</v>
      </c>
      <c r="S1407" s="141">
        <v>0</v>
      </c>
      <c r="T1407" s="142">
        <f>S1407*H1407</f>
        <v>0</v>
      </c>
      <c r="AR1407" s="143" t="s">
        <v>194</v>
      </c>
      <c r="AT1407" s="143" t="s">
        <v>143</v>
      </c>
      <c r="AU1407" s="143" t="s">
        <v>89</v>
      </c>
      <c r="AY1407" s="17" t="s">
        <v>140</v>
      </c>
      <c r="BE1407" s="144">
        <f>IF(N1407="základní",J1407,0)</f>
        <v>0</v>
      </c>
      <c r="BF1407" s="144">
        <f>IF(N1407="snížená",J1407,0)</f>
        <v>0</v>
      </c>
      <c r="BG1407" s="144">
        <f>IF(N1407="zákl. přenesená",J1407,0)</f>
        <v>0</v>
      </c>
      <c r="BH1407" s="144">
        <f>IF(N1407="sníž. přenesená",J1407,0)</f>
        <v>0</v>
      </c>
      <c r="BI1407" s="144">
        <f>IF(N1407="nulová",J1407,0)</f>
        <v>0</v>
      </c>
      <c r="BJ1407" s="17" t="s">
        <v>87</v>
      </c>
      <c r="BK1407" s="144">
        <f>ROUND(I1407*H1407,2)</f>
        <v>0</v>
      </c>
      <c r="BL1407" s="17" t="s">
        <v>194</v>
      </c>
      <c r="BM1407" s="143" t="s">
        <v>1278</v>
      </c>
    </row>
    <row r="1408" spans="2:65" s="1" customFormat="1" ht="10">
      <c r="B1408" s="32"/>
      <c r="D1408" s="145" t="s">
        <v>149</v>
      </c>
      <c r="F1408" s="146" t="s">
        <v>1277</v>
      </c>
      <c r="I1408" s="147"/>
      <c r="L1408" s="32"/>
      <c r="M1408" s="148"/>
      <c r="T1408" s="56"/>
      <c r="AT1408" s="17" t="s">
        <v>149</v>
      </c>
      <c r="AU1408" s="17" t="s">
        <v>89</v>
      </c>
    </row>
    <row r="1409" spans="2:65" s="13" customFormat="1" ht="10">
      <c r="B1409" s="155"/>
      <c r="D1409" s="145" t="s">
        <v>150</v>
      </c>
      <c r="E1409" s="156" t="s">
        <v>1</v>
      </c>
      <c r="F1409" s="157" t="s">
        <v>914</v>
      </c>
      <c r="H1409" s="158">
        <v>20.29</v>
      </c>
      <c r="I1409" s="159"/>
      <c r="L1409" s="155"/>
      <c r="M1409" s="160"/>
      <c r="T1409" s="161"/>
      <c r="AT1409" s="156" t="s">
        <v>150</v>
      </c>
      <c r="AU1409" s="156" t="s">
        <v>89</v>
      </c>
      <c r="AV1409" s="13" t="s">
        <v>89</v>
      </c>
      <c r="AW1409" s="13" t="s">
        <v>38</v>
      </c>
      <c r="AX1409" s="13" t="s">
        <v>12</v>
      </c>
      <c r="AY1409" s="156" t="s">
        <v>140</v>
      </c>
    </row>
    <row r="1410" spans="2:65" s="13" customFormat="1" ht="10">
      <c r="B1410" s="155"/>
      <c r="D1410" s="145" t="s">
        <v>150</v>
      </c>
      <c r="E1410" s="156" t="s">
        <v>1</v>
      </c>
      <c r="F1410" s="157" t="s">
        <v>916</v>
      </c>
      <c r="H1410" s="158">
        <v>37.44</v>
      </c>
      <c r="I1410" s="159"/>
      <c r="L1410" s="155"/>
      <c r="M1410" s="160"/>
      <c r="T1410" s="161"/>
      <c r="AT1410" s="156" t="s">
        <v>150</v>
      </c>
      <c r="AU1410" s="156" t="s">
        <v>89</v>
      </c>
      <c r="AV1410" s="13" t="s">
        <v>89</v>
      </c>
      <c r="AW1410" s="13" t="s">
        <v>38</v>
      </c>
      <c r="AX1410" s="13" t="s">
        <v>12</v>
      </c>
      <c r="AY1410" s="156" t="s">
        <v>140</v>
      </c>
    </row>
    <row r="1411" spans="2:65" s="13" customFormat="1" ht="10">
      <c r="B1411" s="155"/>
      <c r="D1411" s="145" t="s">
        <v>150</v>
      </c>
      <c r="E1411" s="156" t="s">
        <v>1</v>
      </c>
      <c r="F1411" s="157" t="s">
        <v>915</v>
      </c>
      <c r="H1411" s="158">
        <v>10.84</v>
      </c>
      <c r="I1411" s="159"/>
      <c r="L1411" s="155"/>
      <c r="M1411" s="160"/>
      <c r="T1411" s="161"/>
      <c r="AT1411" s="156" t="s">
        <v>150</v>
      </c>
      <c r="AU1411" s="156" t="s">
        <v>89</v>
      </c>
      <c r="AV1411" s="13" t="s">
        <v>89</v>
      </c>
      <c r="AW1411" s="13" t="s">
        <v>38</v>
      </c>
      <c r="AX1411" s="13" t="s">
        <v>12</v>
      </c>
      <c r="AY1411" s="156" t="s">
        <v>140</v>
      </c>
    </row>
    <row r="1412" spans="2:65" s="14" customFormat="1" ht="10">
      <c r="B1412" s="162"/>
      <c r="D1412" s="145" t="s">
        <v>150</v>
      </c>
      <c r="E1412" s="163" t="s">
        <v>1</v>
      </c>
      <c r="F1412" s="164" t="s">
        <v>157</v>
      </c>
      <c r="H1412" s="165">
        <v>68.569999999999993</v>
      </c>
      <c r="I1412" s="166"/>
      <c r="L1412" s="162"/>
      <c r="M1412" s="167"/>
      <c r="T1412" s="168"/>
      <c r="AT1412" s="163" t="s">
        <v>150</v>
      </c>
      <c r="AU1412" s="163" t="s">
        <v>89</v>
      </c>
      <c r="AV1412" s="14" t="s">
        <v>148</v>
      </c>
      <c r="AW1412" s="14" t="s">
        <v>38</v>
      </c>
      <c r="AX1412" s="14" t="s">
        <v>87</v>
      </c>
      <c r="AY1412" s="163" t="s">
        <v>140</v>
      </c>
    </row>
    <row r="1413" spans="2:65" s="1" customFormat="1" ht="55.5" customHeight="1">
      <c r="B1413" s="32"/>
      <c r="C1413" s="179" t="s">
        <v>906</v>
      </c>
      <c r="D1413" s="179" t="s">
        <v>645</v>
      </c>
      <c r="E1413" s="180" t="s">
        <v>1279</v>
      </c>
      <c r="F1413" s="181" t="s">
        <v>1280</v>
      </c>
      <c r="G1413" s="182" t="s">
        <v>146</v>
      </c>
      <c r="H1413" s="183">
        <v>75.427000000000007</v>
      </c>
      <c r="I1413" s="184"/>
      <c r="J1413" s="185">
        <f>ROUND(I1413*H1413,2)</f>
        <v>0</v>
      </c>
      <c r="K1413" s="181" t="s">
        <v>147</v>
      </c>
      <c r="L1413" s="186"/>
      <c r="M1413" s="187" t="s">
        <v>1</v>
      </c>
      <c r="N1413" s="188" t="s">
        <v>45</v>
      </c>
      <c r="P1413" s="141">
        <f>O1413*H1413</f>
        <v>0</v>
      </c>
      <c r="Q1413" s="141">
        <v>0</v>
      </c>
      <c r="R1413" s="141">
        <f>Q1413*H1413</f>
        <v>0</v>
      </c>
      <c r="S1413" s="141">
        <v>0</v>
      </c>
      <c r="T1413" s="142">
        <f>S1413*H1413</f>
        <v>0</v>
      </c>
      <c r="AR1413" s="143" t="s">
        <v>256</v>
      </c>
      <c r="AT1413" s="143" t="s">
        <v>645</v>
      </c>
      <c r="AU1413" s="143" t="s">
        <v>89</v>
      </c>
      <c r="AY1413" s="17" t="s">
        <v>140</v>
      </c>
      <c r="BE1413" s="144">
        <f>IF(N1413="základní",J1413,0)</f>
        <v>0</v>
      </c>
      <c r="BF1413" s="144">
        <f>IF(N1413="snížená",J1413,0)</f>
        <v>0</v>
      </c>
      <c r="BG1413" s="144">
        <f>IF(N1413="zákl. přenesená",J1413,0)</f>
        <v>0</v>
      </c>
      <c r="BH1413" s="144">
        <f>IF(N1413="sníž. přenesená",J1413,0)</f>
        <v>0</v>
      </c>
      <c r="BI1413" s="144">
        <f>IF(N1413="nulová",J1413,0)</f>
        <v>0</v>
      </c>
      <c r="BJ1413" s="17" t="s">
        <v>87</v>
      </c>
      <c r="BK1413" s="144">
        <f>ROUND(I1413*H1413,2)</f>
        <v>0</v>
      </c>
      <c r="BL1413" s="17" t="s">
        <v>194</v>
      </c>
      <c r="BM1413" s="143" t="s">
        <v>1281</v>
      </c>
    </row>
    <row r="1414" spans="2:65" s="1" customFormat="1" ht="27">
      <c r="B1414" s="32"/>
      <c r="D1414" s="145" t="s">
        <v>149</v>
      </c>
      <c r="F1414" s="146" t="s">
        <v>1280</v>
      </c>
      <c r="I1414" s="147"/>
      <c r="L1414" s="32"/>
      <c r="M1414" s="148"/>
      <c r="T1414" s="56"/>
      <c r="AT1414" s="17" t="s">
        <v>149</v>
      </c>
      <c r="AU1414" s="17" t="s">
        <v>89</v>
      </c>
    </row>
    <row r="1415" spans="2:65" s="13" customFormat="1" ht="10">
      <c r="B1415" s="155"/>
      <c r="D1415" s="145" t="s">
        <v>150</v>
      </c>
      <c r="E1415" s="156" t="s">
        <v>1</v>
      </c>
      <c r="F1415" s="157" t="s">
        <v>1282</v>
      </c>
      <c r="H1415" s="158">
        <v>75.426999999999992</v>
      </c>
      <c r="I1415" s="159"/>
      <c r="L1415" s="155"/>
      <c r="M1415" s="160"/>
      <c r="T1415" s="161"/>
      <c r="AT1415" s="156" t="s">
        <v>150</v>
      </c>
      <c r="AU1415" s="156" t="s">
        <v>89</v>
      </c>
      <c r="AV1415" s="13" t="s">
        <v>89</v>
      </c>
      <c r="AW1415" s="13" t="s">
        <v>38</v>
      </c>
      <c r="AX1415" s="13" t="s">
        <v>12</v>
      </c>
      <c r="AY1415" s="156" t="s">
        <v>140</v>
      </c>
    </row>
    <row r="1416" spans="2:65" s="14" customFormat="1" ht="10">
      <c r="B1416" s="162"/>
      <c r="D1416" s="145" t="s">
        <v>150</v>
      </c>
      <c r="E1416" s="163" t="s">
        <v>1</v>
      </c>
      <c r="F1416" s="164" t="s">
        <v>157</v>
      </c>
      <c r="H1416" s="165">
        <v>75.426999999999992</v>
      </c>
      <c r="I1416" s="166"/>
      <c r="L1416" s="162"/>
      <c r="M1416" s="167"/>
      <c r="T1416" s="168"/>
      <c r="AT1416" s="163" t="s">
        <v>150</v>
      </c>
      <c r="AU1416" s="163" t="s">
        <v>89</v>
      </c>
      <c r="AV1416" s="14" t="s">
        <v>148</v>
      </c>
      <c r="AW1416" s="14" t="s">
        <v>38</v>
      </c>
      <c r="AX1416" s="14" t="s">
        <v>87</v>
      </c>
      <c r="AY1416" s="163" t="s">
        <v>140</v>
      </c>
    </row>
    <row r="1417" spans="2:65" s="1" customFormat="1" ht="24.15" customHeight="1">
      <c r="B1417" s="32"/>
      <c r="C1417" s="132" t="s">
        <v>1283</v>
      </c>
      <c r="D1417" s="132" t="s">
        <v>143</v>
      </c>
      <c r="E1417" s="133" t="s">
        <v>1284</v>
      </c>
      <c r="F1417" s="134" t="s">
        <v>1285</v>
      </c>
      <c r="G1417" s="135" t="s">
        <v>146</v>
      </c>
      <c r="H1417" s="136">
        <v>53.41</v>
      </c>
      <c r="I1417" s="137"/>
      <c r="J1417" s="138">
        <f>ROUND(I1417*H1417,2)</f>
        <v>0</v>
      </c>
      <c r="K1417" s="134" t="s">
        <v>147</v>
      </c>
      <c r="L1417" s="32"/>
      <c r="M1417" s="139" t="s">
        <v>1</v>
      </c>
      <c r="N1417" s="140" t="s">
        <v>45</v>
      </c>
      <c r="P1417" s="141">
        <f>O1417*H1417</f>
        <v>0</v>
      </c>
      <c r="Q1417" s="141">
        <v>0</v>
      </c>
      <c r="R1417" s="141">
        <f>Q1417*H1417</f>
        <v>0</v>
      </c>
      <c r="S1417" s="141">
        <v>0</v>
      </c>
      <c r="T1417" s="142">
        <f>S1417*H1417</f>
        <v>0</v>
      </c>
      <c r="AR1417" s="143" t="s">
        <v>194</v>
      </c>
      <c r="AT1417" s="143" t="s">
        <v>143</v>
      </c>
      <c r="AU1417" s="143" t="s">
        <v>89</v>
      </c>
      <c r="AY1417" s="17" t="s">
        <v>140</v>
      </c>
      <c r="BE1417" s="144">
        <f>IF(N1417="základní",J1417,0)</f>
        <v>0</v>
      </c>
      <c r="BF1417" s="144">
        <f>IF(N1417="snížená",J1417,0)</f>
        <v>0</v>
      </c>
      <c r="BG1417" s="144">
        <f>IF(N1417="zákl. přenesená",J1417,0)</f>
        <v>0</v>
      </c>
      <c r="BH1417" s="144">
        <f>IF(N1417="sníž. přenesená",J1417,0)</f>
        <v>0</v>
      </c>
      <c r="BI1417" s="144">
        <f>IF(N1417="nulová",J1417,0)</f>
        <v>0</v>
      </c>
      <c r="BJ1417" s="17" t="s">
        <v>87</v>
      </c>
      <c r="BK1417" s="144">
        <f>ROUND(I1417*H1417,2)</f>
        <v>0</v>
      </c>
      <c r="BL1417" s="17" t="s">
        <v>194</v>
      </c>
      <c r="BM1417" s="143" t="s">
        <v>1286</v>
      </c>
    </row>
    <row r="1418" spans="2:65" s="1" customFormat="1" ht="18">
      <c r="B1418" s="32"/>
      <c r="D1418" s="145" t="s">
        <v>149</v>
      </c>
      <c r="F1418" s="146" t="s">
        <v>1285</v>
      </c>
      <c r="I1418" s="147"/>
      <c r="L1418" s="32"/>
      <c r="M1418" s="148"/>
      <c r="T1418" s="56"/>
      <c r="AT1418" s="17" t="s">
        <v>149</v>
      </c>
      <c r="AU1418" s="17" t="s">
        <v>89</v>
      </c>
    </row>
    <row r="1419" spans="2:65" s="12" customFormat="1" ht="10">
      <c r="B1419" s="149"/>
      <c r="D1419" s="145" t="s">
        <v>150</v>
      </c>
      <c r="E1419" s="150" t="s">
        <v>1</v>
      </c>
      <c r="F1419" s="151" t="s">
        <v>1287</v>
      </c>
      <c r="H1419" s="150" t="s">
        <v>1</v>
      </c>
      <c r="I1419" s="152"/>
      <c r="L1419" s="149"/>
      <c r="M1419" s="153"/>
      <c r="T1419" s="154"/>
      <c r="AT1419" s="150" t="s">
        <v>150</v>
      </c>
      <c r="AU1419" s="150" t="s">
        <v>89</v>
      </c>
      <c r="AV1419" s="12" t="s">
        <v>87</v>
      </c>
      <c r="AW1419" s="12" t="s">
        <v>38</v>
      </c>
      <c r="AX1419" s="12" t="s">
        <v>12</v>
      </c>
      <c r="AY1419" s="150" t="s">
        <v>140</v>
      </c>
    </row>
    <row r="1420" spans="2:65" s="13" customFormat="1" ht="10">
      <c r="B1420" s="155"/>
      <c r="D1420" s="145" t="s">
        <v>150</v>
      </c>
      <c r="E1420" s="156" t="s">
        <v>1</v>
      </c>
      <c r="F1420" s="157" t="s">
        <v>920</v>
      </c>
      <c r="H1420" s="158">
        <v>25.64</v>
      </c>
      <c r="I1420" s="159"/>
      <c r="L1420" s="155"/>
      <c r="M1420" s="160"/>
      <c r="T1420" s="161"/>
      <c r="AT1420" s="156" t="s">
        <v>150</v>
      </c>
      <c r="AU1420" s="156" t="s">
        <v>89</v>
      </c>
      <c r="AV1420" s="13" t="s">
        <v>89</v>
      </c>
      <c r="AW1420" s="13" t="s">
        <v>38</v>
      </c>
      <c r="AX1420" s="13" t="s">
        <v>12</v>
      </c>
      <c r="AY1420" s="156" t="s">
        <v>140</v>
      </c>
    </row>
    <row r="1421" spans="2:65" s="13" customFormat="1" ht="10">
      <c r="B1421" s="155"/>
      <c r="D1421" s="145" t="s">
        <v>150</v>
      </c>
      <c r="E1421" s="156" t="s">
        <v>1</v>
      </c>
      <c r="F1421" s="157" t="s">
        <v>912</v>
      </c>
      <c r="H1421" s="158">
        <v>13.91</v>
      </c>
      <c r="I1421" s="159"/>
      <c r="L1421" s="155"/>
      <c r="M1421" s="160"/>
      <c r="T1421" s="161"/>
      <c r="AT1421" s="156" t="s">
        <v>150</v>
      </c>
      <c r="AU1421" s="156" t="s">
        <v>89</v>
      </c>
      <c r="AV1421" s="13" t="s">
        <v>89</v>
      </c>
      <c r="AW1421" s="13" t="s">
        <v>38</v>
      </c>
      <c r="AX1421" s="13" t="s">
        <v>12</v>
      </c>
      <c r="AY1421" s="156" t="s">
        <v>140</v>
      </c>
    </row>
    <row r="1422" spans="2:65" s="13" customFormat="1" ht="10">
      <c r="B1422" s="155"/>
      <c r="D1422" s="145" t="s">
        <v>150</v>
      </c>
      <c r="E1422" s="156" t="s">
        <v>1</v>
      </c>
      <c r="F1422" s="157" t="s">
        <v>913</v>
      </c>
      <c r="H1422" s="158">
        <v>13.86</v>
      </c>
      <c r="I1422" s="159"/>
      <c r="L1422" s="155"/>
      <c r="M1422" s="160"/>
      <c r="T1422" s="161"/>
      <c r="AT1422" s="156" t="s">
        <v>150</v>
      </c>
      <c r="AU1422" s="156" t="s">
        <v>89</v>
      </c>
      <c r="AV1422" s="13" t="s">
        <v>89</v>
      </c>
      <c r="AW1422" s="13" t="s">
        <v>38</v>
      </c>
      <c r="AX1422" s="13" t="s">
        <v>12</v>
      </c>
      <c r="AY1422" s="156" t="s">
        <v>140</v>
      </c>
    </row>
    <row r="1423" spans="2:65" s="14" customFormat="1" ht="10">
      <c r="B1423" s="162"/>
      <c r="D1423" s="145" t="s">
        <v>150</v>
      </c>
      <c r="E1423" s="163" t="s">
        <v>1</v>
      </c>
      <c r="F1423" s="164" t="s">
        <v>157</v>
      </c>
      <c r="H1423" s="165">
        <v>53.41</v>
      </c>
      <c r="I1423" s="166"/>
      <c r="L1423" s="162"/>
      <c r="M1423" s="167"/>
      <c r="T1423" s="168"/>
      <c r="AT1423" s="163" t="s">
        <v>150</v>
      </c>
      <c r="AU1423" s="163" t="s">
        <v>89</v>
      </c>
      <c r="AV1423" s="14" t="s">
        <v>148</v>
      </c>
      <c r="AW1423" s="14" t="s">
        <v>38</v>
      </c>
      <c r="AX1423" s="14" t="s">
        <v>87</v>
      </c>
      <c r="AY1423" s="163" t="s">
        <v>140</v>
      </c>
    </row>
    <row r="1424" spans="2:65" s="1" customFormat="1" ht="37.75" customHeight="1">
      <c r="B1424" s="32"/>
      <c r="C1424" s="179" t="s">
        <v>910</v>
      </c>
      <c r="D1424" s="179" t="s">
        <v>645</v>
      </c>
      <c r="E1424" s="180" t="s">
        <v>1288</v>
      </c>
      <c r="F1424" s="181" t="s">
        <v>1289</v>
      </c>
      <c r="G1424" s="182" t="s">
        <v>146</v>
      </c>
      <c r="H1424" s="183">
        <v>53.41</v>
      </c>
      <c r="I1424" s="184"/>
      <c r="J1424" s="185">
        <f>ROUND(I1424*H1424,2)</f>
        <v>0</v>
      </c>
      <c r="K1424" s="181" t="s">
        <v>147</v>
      </c>
      <c r="L1424" s="186"/>
      <c r="M1424" s="187" t="s">
        <v>1</v>
      </c>
      <c r="N1424" s="188" t="s">
        <v>45</v>
      </c>
      <c r="P1424" s="141">
        <f>O1424*H1424</f>
        <v>0</v>
      </c>
      <c r="Q1424" s="141">
        <v>0</v>
      </c>
      <c r="R1424" s="141">
        <f>Q1424*H1424</f>
        <v>0</v>
      </c>
      <c r="S1424" s="141">
        <v>0</v>
      </c>
      <c r="T1424" s="142">
        <f>S1424*H1424</f>
        <v>0</v>
      </c>
      <c r="AR1424" s="143" t="s">
        <v>256</v>
      </c>
      <c r="AT1424" s="143" t="s">
        <v>645</v>
      </c>
      <c r="AU1424" s="143" t="s">
        <v>89</v>
      </c>
      <c r="AY1424" s="17" t="s">
        <v>140</v>
      </c>
      <c r="BE1424" s="144">
        <f>IF(N1424="základní",J1424,0)</f>
        <v>0</v>
      </c>
      <c r="BF1424" s="144">
        <f>IF(N1424="snížená",J1424,0)</f>
        <v>0</v>
      </c>
      <c r="BG1424" s="144">
        <f>IF(N1424="zákl. přenesená",J1424,0)</f>
        <v>0</v>
      </c>
      <c r="BH1424" s="144">
        <f>IF(N1424="sníž. přenesená",J1424,0)</f>
        <v>0</v>
      </c>
      <c r="BI1424" s="144">
        <f>IF(N1424="nulová",J1424,0)</f>
        <v>0</v>
      </c>
      <c r="BJ1424" s="17" t="s">
        <v>87</v>
      </c>
      <c r="BK1424" s="144">
        <f>ROUND(I1424*H1424,2)</f>
        <v>0</v>
      </c>
      <c r="BL1424" s="17" t="s">
        <v>194</v>
      </c>
      <c r="BM1424" s="143" t="s">
        <v>1290</v>
      </c>
    </row>
    <row r="1425" spans="2:65" s="1" customFormat="1" ht="18">
      <c r="B1425" s="32"/>
      <c r="D1425" s="145" t="s">
        <v>149</v>
      </c>
      <c r="F1425" s="146" t="s">
        <v>1289</v>
      </c>
      <c r="I1425" s="147"/>
      <c r="L1425" s="32"/>
      <c r="M1425" s="148"/>
      <c r="T1425" s="56"/>
      <c r="AT1425" s="17" t="s">
        <v>149</v>
      </c>
      <c r="AU1425" s="17" t="s">
        <v>89</v>
      </c>
    </row>
    <row r="1426" spans="2:65" s="1" customFormat="1" ht="21.75" customHeight="1">
      <c r="B1426" s="32"/>
      <c r="C1426" s="132" t="s">
        <v>1291</v>
      </c>
      <c r="D1426" s="132" t="s">
        <v>143</v>
      </c>
      <c r="E1426" s="133" t="s">
        <v>1292</v>
      </c>
      <c r="F1426" s="134" t="s">
        <v>1293</v>
      </c>
      <c r="G1426" s="135" t="s">
        <v>255</v>
      </c>
      <c r="H1426" s="136">
        <v>115.223</v>
      </c>
      <c r="I1426" s="137"/>
      <c r="J1426" s="138">
        <f>ROUND(I1426*H1426,2)</f>
        <v>0</v>
      </c>
      <c r="K1426" s="134" t="s">
        <v>147</v>
      </c>
      <c r="L1426" s="32"/>
      <c r="M1426" s="139" t="s">
        <v>1</v>
      </c>
      <c r="N1426" s="140" t="s">
        <v>45</v>
      </c>
      <c r="P1426" s="141">
        <f>O1426*H1426</f>
        <v>0</v>
      </c>
      <c r="Q1426" s="141">
        <v>0</v>
      </c>
      <c r="R1426" s="141">
        <f>Q1426*H1426</f>
        <v>0</v>
      </c>
      <c r="S1426" s="141">
        <v>0</v>
      </c>
      <c r="T1426" s="142">
        <f>S1426*H1426</f>
        <v>0</v>
      </c>
      <c r="AR1426" s="143" t="s">
        <v>194</v>
      </c>
      <c r="AT1426" s="143" t="s">
        <v>143</v>
      </c>
      <c r="AU1426" s="143" t="s">
        <v>89</v>
      </c>
      <c r="AY1426" s="17" t="s">
        <v>140</v>
      </c>
      <c r="BE1426" s="144">
        <f>IF(N1426="základní",J1426,0)</f>
        <v>0</v>
      </c>
      <c r="BF1426" s="144">
        <f>IF(N1426="snížená",J1426,0)</f>
        <v>0</v>
      </c>
      <c r="BG1426" s="144">
        <f>IF(N1426="zákl. přenesená",J1426,0)</f>
        <v>0</v>
      </c>
      <c r="BH1426" s="144">
        <f>IF(N1426="sníž. přenesená",J1426,0)</f>
        <v>0</v>
      </c>
      <c r="BI1426" s="144">
        <f>IF(N1426="nulová",J1426,0)</f>
        <v>0</v>
      </c>
      <c r="BJ1426" s="17" t="s">
        <v>87</v>
      </c>
      <c r="BK1426" s="144">
        <f>ROUND(I1426*H1426,2)</f>
        <v>0</v>
      </c>
      <c r="BL1426" s="17" t="s">
        <v>194</v>
      </c>
      <c r="BM1426" s="143" t="s">
        <v>1294</v>
      </c>
    </row>
    <row r="1427" spans="2:65" s="1" customFormat="1" ht="10">
      <c r="B1427" s="32"/>
      <c r="D1427" s="145" t="s">
        <v>149</v>
      </c>
      <c r="F1427" s="146" t="s">
        <v>1293</v>
      </c>
      <c r="I1427" s="147"/>
      <c r="L1427" s="32"/>
      <c r="M1427" s="148"/>
      <c r="T1427" s="56"/>
      <c r="AT1427" s="17" t="s">
        <v>149</v>
      </c>
      <c r="AU1427" s="17" t="s">
        <v>89</v>
      </c>
    </row>
    <row r="1428" spans="2:65" s="12" customFormat="1" ht="10">
      <c r="B1428" s="149"/>
      <c r="D1428" s="145" t="s">
        <v>150</v>
      </c>
      <c r="E1428" s="150" t="s">
        <v>1</v>
      </c>
      <c r="F1428" s="151" t="s">
        <v>501</v>
      </c>
      <c r="H1428" s="150" t="s">
        <v>1</v>
      </c>
      <c r="I1428" s="152"/>
      <c r="L1428" s="149"/>
      <c r="M1428" s="153"/>
      <c r="T1428" s="154"/>
      <c r="AT1428" s="150" t="s">
        <v>150</v>
      </c>
      <c r="AU1428" s="150" t="s">
        <v>89</v>
      </c>
      <c r="AV1428" s="12" t="s">
        <v>87</v>
      </c>
      <c r="AW1428" s="12" t="s">
        <v>38</v>
      </c>
      <c r="AX1428" s="12" t="s">
        <v>12</v>
      </c>
      <c r="AY1428" s="150" t="s">
        <v>140</v>
      </c>
    </row>
    <row r="1429" spans="2:65" s="13" customFormat="1" ht="10">
      <c r="B1429" s="155"/>
      <c r="D1429" s="145" t="s">
        <v>150</v>
      </c>
      <c r="E1429" s="156" t="s">
        <v>1</v>
      </c>
      <c r="F1429" s="157" t="s">
        <v>1295</v>
      </c>
      <c r="H1429" s="158">
        <v>25.610000000000003</v>
      </c>
      <c r="I1429" s="159"/>
      <c r="L1429" s="155"/>
      <c r="M1429" s="160"/>
      <c r="T1429" s="161"/>
      <c r="AT1429" s="156" t="s">
        <v>150</v>
      </c>
      <c r="AU1429" s="156" t="s">
        <v>89</v>
      </c>
      <c r="AV1429" s="13" t="s">
        <v>89</v>
      </c>
      <c r="AW1429" s="13" t="s">
        <v>38</v>
      </c>
      <c r="AX1429" s="13" t="s">
        <v>12</v>
      </c>
      <c r="AY1429" s="156" t="s">
        <v>140</v>
      </c>
    </row>
    <row r="1430" spans="2:65" s="12" customFormat="1" ht="10">
      <c r="B1430" s="149"/>
      <c r="D1430" s="145" t="s">
        <v>150</v>
      </c>
      <c r="E1430" s="150" t="s">
        <v>1</v>
      </c>
      <c r="F1430" s="151" t="s">
        <v>539</v>
      </c>
      <c r="H1430" s="150" t="s">
        <v>1</v>
      </c>
      <c r="I1430" s="152"/>
      <c r="L1430" s="149"/>
      <c r="M1430" s="153"/>
      <c r="T1430" s="154"/>
      <c r="AT1430" s="150" t="s">
        <v>150</v>
      </c>
      <c r="AU1430" s="150" t="s">
        <v>89</v>
      </c>
      <c r="AV1430" s="12" t="s">
        <v>87</v>
      </c>
      <c r="AW1430" s="12" t="s">
        <v>38</v>
      </c>
      <c r="AX1430" s="12" t="s">
        <v>12</v>
      </c>
      <c r="AY1430" s="150" t="s">
        <v>140</v>
      </c>
    </row>
    <row r="1431" spans="2:65" s="13" customFormat="1" ht="10">
      <c r="B1431" s="155"/>
      <c r="D1431" s="145" t="s">
        <v>150</v>
      </c>
      <c r="E1431" s="156" t="s">
        <v>1</v>
      </c>
      <c r="F1431" s="157" t="s">
        <v>1296</v>
      </c>
      <c r="H1431" s="158">
        <v>19.552999999999997</v>
      </c>
      <c r="I1431" s="159"/>
      <c r="L1431" s="155"/>
      <c r="M1431" s="160"/>
      <c r="T1431" s="161"/>
      <c r="AT1431" s="156" t="s">
        <v>150</v>
      </c>
      <c r="AU1431" s="156" t="s">
        <v>89</v>
      </c>
      <c r="AV1431" s="13" t="s">
        <v>89</v>
      </c>
      <c r="AW1431" s="13" t="s">
        <v>38</v>
      </c>
      <c r="AX1431" s="13" t="s">
        <v>12</v>
      </c>
      <c r="AY1431" s="156" t="s">
        <v>140</v>
      </c>
    </row>
    <row r="1432" spans="2:65" s="12" customFormat="1" ht="10">
      <c r="B1432" s="149"/>
      <c r="D1432" s="145" t="s">
        <v>150</v>
      </c>
      <c r="E1432" s="150" t="s">
        <v>1</v>
      </c>
      <c r="F1432" s="151" t="s">
        <v>495</v>
      </c>
      <c r="H1432" s="150" t="s">
        <v>1</v>
      </c>
      <c r="I1432" s="152"/>
      <c r="L1432" s="149"/>
      <c r="M1432" s="153"/>
      <c r="T1432" s="154"/>
      <c r="AT1432" s="150" t="s">
        <v>150</v>
      </c>
      <c r="AU1432" s="150" t="s">
        <v>89</v>
      </c>
      <c r="AV1432" s="12" t="s">
        <v>87</v>
      </c>
      <c r="AW1432" s="12" t="s">
        <v>38</v>
      </c>
      <c r="AX1432" s="12" t="s">
        <v>12</v>
      </c>
      <c r="AY1432" s="150" t="s">
        <v>140</v>
      </c>
    </row>
    <row r="1433" spans="2:65" s="13" customFormat="1" ht="10">
      <c r="B1433" s="155"/>
      <c r="D1433" s="145" t="s">
        <v>150</v>
      </c>
      <c r="E1433" s="156" t="s">
        <v>1</v>
      </c>
      <c r="F1433" s="157" t="s">
        <v>1297</v>
      </c>
      <c r="H1433" s="158">
        <v>25.299999999999997</v>
      </c>
      <c r="I1433" s="159"/>
      <c r="L1433" s="155"/>
      <c r="M1433" s="160"/>
      <c r="T1433" s="161"/>
      <c r="AT1433" s="156" t="s">
        <v>150</v>
      </c>
      <c r="AU1433" s="156" t="s">
        <v>89</v>
      </c>
      <c r="AV1433" s="13" t="s">
        <v>89</v>
      </c>
      <c r="AW1433" s="13" t="s">
        <v>38</v>
      </c>
      <c r="AX1433" s="13" t="s">
        <v>12</v>
      </c>
      <c r="AY1433" s="156" t="s">
        <v>140</v>
      </c>
    </row>
    <row r="1434" spans="2:65" s="12" customFormat="1" ht="10">
      <c r="B1434" s="149"/>
      <c r="D1434" s="145" t="s">
        <v>150</v>
      </c>
      <c r="E1434" s="150" t="s">
        <v>1</v>
      </c>
      <c r="F1434" s="151" t="s">
        <v>542</v>
      </c>
      <c r="H1434" s="150" t="s">
        <v>1</v>
      </c>
      <c r="I1434" s="152"/>
      <c r="L1434" s="149"/>
      <c r="M1434" s="153"/>
      <c r="T1434" s="154"/>
      <c r="AT1434" s="150" t="s">
        <v>150</v>
      </c>
      <c r="AU1434" s="150" t="s">
        <v>89</v>
      </c>
      <c r="AV1434" s="12" t="s">
        <v>87</v>
      </c>
      <c r="AW1434" s="12" t="s">
        <v>38</v>
      </c>
      <c r="AX1434" s="12" t="s">
        <v>12</v>
      </c>
      <c r="AY1434" s="150" t="s">
        <v>140</v>
      </c>
    </row>
    <row r="1435" spans="2:65" s="13" customFormat="1" ht="10">
      <c r="B1435" s="155"/>
      <c r="D1435" s="145" t="s">
        <v>150</v>
      </c>
      <c r="E1435" s="156" t="s">
        <v>1</v>
      </c>
      <c r="F1435" s="157" t="s">
        <v>1298</v>
      </c>
      <c r="H1435" s="158">
        <v>13.885999999999999</v>
      </c>
      <c r="I1435" s="159"/>
      <c r="L1435" s="155"/>
      <c r="M1435" s="160"/>
      <c r="T1435" s="161"/>
      <c r="AT1435" s="156" t="s">
        <v>150</v>
      </c>
      <c r="AU1435" s="156" t="s">
        <v>89</v>
      </c>
      <c r="AV1435" s="13" t="s">
        <v>89</v>
      </c>
      <c r="AW1435" s="13" t="s">
        <v>38</v>
      </c>
      <c r="AX1435" s="13" t="s">
        <v>12</v>
      </c>
      <c r="AY1435" s="156" t="s">
        <v>140</v>
      </c>
    </row>
    <row r="1436" spans="2:65" s="12" customFormat="1" ht="10">
      <c r="B1436" s="149"/>
      <c r="D1436" s="145" t="s">
        <v>150</v>
      </c>
      <c r="E1436" s="150" t="s">
        <v>1</v>
      </c>
      <c r="F1436" s="151" t="s">
        <v>533</v>
      </c>
      <c r="H1436" s="150" t="s">
        <v>1</v>
      </c>
      <c r="I1436" s="152"/>
      <c r="L1436" s="149"/>
      <c r="M1436" s="153"/>
      <c r="T1436" s="154"/>
      <c r="AT1436" s="150" t="s">
        <v>150</v>
      </c>
      <c r="AU1436" s="150" t="s">
        <v>89</v>
      </c>
      <c r="AV1436" s="12" t="s">
        <v>87</v>
      </c>
      <c r="AW1436" s="12" t="s">
        <v>38</v>
      </c>
      <c r="AX1436" s="12" t="s">
        <v>12</v>
      </c>
      <c r="AY1436" s="150" t="s">
        <v>140</v>
      </c>
    </row>
    <row r="1437" spans="2:65" s="13" customFormat="1" ht="10">
      <c r="B1437" s="155"/>
      <c r="D1437" s="145" t="s">
        <v>150</v>
      </c>
      <c r="E1437" s="156" t="s">
        <v>1</v>
      </c>
      <c r="F1437" s="157" t="s">
        <v>1299</v>
      </c>
      <c r="H1437" s="158">
        <v>15.51</v>
      </c>
      <c r="I1437" s="159"/>
      <c r="L1437" s="155"/>
      <c r="M1437" s="160"/>
      <c r="T1437" s="161"/>
      <c r="AT1437" s="156" t="s">
        <v>150</v>
      </c>
      <c r="AU1437" s="156" t="s">
        <v>89</v>
      </c>
      <c r="AV1437" s="13" t="s">
        <v>89</v>
      </c>
      <c r="AW1437" s="13" t="s">
        <v>38</v>
      </c>
      <c r="AX1437" s="13" t="s">
        <v>12</v>
      </c>
      <c r="AY1437" s="156" t="s">
        <v>140</v>
      </c>
    </row>
    <row r="1438" spans="2:65" s="12" customFormat="1" ht="10">
      <c r="B1438" s="149"/>
      <c r="D1438" s="145" t="s">
        <v>150</v>
      </c>
      <c r="E1438" s="150" t="s">
        <v>1</v>
      </c>
      <c r="F1438" s="151" t="s">
        <v>537</v>
      </c>
      <c r="H1438" s="150" t="s">
        <v>1</v>
      </c>
      <c r="I1438" s="152"/>
      <c r="L1438" s="149"/>
      <c r="M1438" s="153"/>
      <c r="T1438" s="154"/>
      <c r="AT1438" s="150" t="s">
        <v>150</v>
      </c>
      <c r="AU1438" s="150" t="s">
        <v>89</v>
      </c>
      <c r="AV1438" s="12" t="s">
        <v>87</v>
      </c>
      <c r="AW1438" s="12" t="s">
        <v>38</v>
      </c>
      <c r="AX1438" s="12" t="s">
        <v>12</v>
      </c>
      <c r="AY1438" s="150" t="s">
        <v>140</v>
      </c>
    </row>
    <row r="1439" spans="2:65" s="13" customFormat="1" ht="10">
      <c r="B1439" s="155"/>
      <c r="D1439" s="145" t="s">
        <v>150</v>
      </c>
      <c r="E1439" s="156" t="s">
        <v>1</v>
      </c>
      <c r="F1439" s="157" t="s">
        <v>1300</v>
      </c>
      <c r="H1439" s="158">
        <v>15.364000000000001</v>
      </c>
      <c r="I1439" s="159"/>
      <c r="L1439" s="155"/>
      <c r="M1439" s="160"/>
      <c r="T1439" s="161"/>
      <c r="AT1439" s="156" t="s">
        <v>150</v>
      </c>
      <c r="AU1439" s="156" t="s">
        <v>89</v>
      </c>
      <c r="AV1439" s="13" t="s">
        <v>89</v>
      </c>
      <c r="AW1439" s="13" t="s">
        <v>38</v>
      </c>
      <c r="AX1439" s="13" t="s">
        <v>12</v>
      </c>
      <c r="AY1439" s="156" t="s">
        <v>140</v>
      </c>
    </row>
    <row r="1440" spans="2:65" s="14" customFormat="1" ht="10">
      <c r="B1440" s="162"/>
      <c r="D1440" s="145" t="s">
        <v>150</v>
      </c>
      <c r="E1440" s="163" t="s">
        <v>1</v>
      </c>
      <c r="F1440" s="164" t="s">
        <v>157</v>
      </c>
      <c r="H1440" s="165">
        <v>115.223</v>
      </c>
      <c r="I1440" s="166"/>
      <c r="L1440" s="162"/>
      <c r="M1440" s="167"/>
      <c r="T1440" s="168"/>
      <c r="AT1440" s="163" t="s">
        <v>150</v>
      </c>
      <c r="AU1440" s="163" t="s">
        <v>89</v>
      </c>
      <c r="AV1440" s="14" t="s">
        <v>148</v>
      </c>
      <c r="AW1440" s="14" t="s">
        <v>38</v>
      </c>
      <c r="AX1440" s="14" t="s">
        <v>87</v>
      </c>
      <c r="AY1440" s="163" t="s">
        <v>140</v>
      </c>
    </row>
    <row r="1441" spans="2:65" s="1" customFormat="1" ht="16.5" customHeight="1">
      <c r="B1441" s="32"/>
      <c r="C1441" s="179" t="s">
        <v>927</v>
      </c>
      <c r="D1441" s="179" t="s">
        <v>645</v>
      </c>
      <c r="E1441" s="180" t="s">
        <v>1301</v>
      </c>
      <c r="F1441" s="181" t="s">
        <v>1302</v>
      </c>
      <c r="G1441" s="182" t="s">
        <v>255</v>
      </c>
      <c r="H1441" s="183">
        <v>117.52746</v>
      </c>
      <c r="I1441" s="184"/>
      <c r="J1441" s="185">
        <f>ROUND(I1441*H1441,2)</f>
        <v>0</v>
      </c>
      <c r="K1441" s="181" t="s">
        <v>147</v>
      </c>
      <c r="L1441" s="186"/>
      <c r="M1441" s="187" t="s">
        <v>1</v>
      </c>
      <c r="N1441" s="188" t="s">
        <v>45</v>
      </c>
      <c r="P1441" s="141">
        <f>O1441*H1441</f>
        <v>0</v>
      </c>
      <c r="Q1441" s="141">
        <v>0</v>
      </c>
      <c r="R1441" s="141">
        <f>Q1441*H1441</f>
        <v>0</v>
      </c>
      <c r="S1441" s="141">
        <v>0</v>
      </c>
      <c r="T1441" s="142">
        <f>S1441*H1441</f>
        <v>0</v>
      </c>
      <c r="AR1441" s="143" t="s">
        <v>256</v>
      </c>
      <c r="AT1441" s="143" t="s">
        <v>645</v>
      </c>
      <c r="AU1441" s="143" t="s">
        <v>89</v>
      </c>
      <c r="AY1441" s="17" t="s">
        <v>140</v>
      </c>
      <c r="BE1441" s="144">
        <f>IF(N1441="základní",J1441,0)</f>
        <v>0</v>
      </c>
      <c r="BF1441" s="144">
        <f>IF(N1441="snížená",J1441,0)</f>
        <v>0</v>
      </c>
      <c r="BG1441" s="144">
        <f>IF(N1441="zákl. přenesená",J1441,0)</f>
        <v>0</v>
      </c>
      <c r="BH1441" s="144">
        <f>IF(N1441="sníž. přenesená",J1441,0)</f>
        <v>0</v>
      </c>
      <c r="BI1441" s="144">
        <f>IF(N1441="nulová",J1441,0)</f>
        <v>0</v>
      </c>
      <c r="BJ1441" s="17" t="s">
        <v>87</v>
      </c>
      <c r="BK1441" s="144">
        <f>ROUND(I1441*H1441,2)</f>
        <v>0</v>
      </c>
      <c r="BL1441" s="17" t="s">
        <v>194</v>
      </c>
      <c r="BM1441" s="143" t="s">
        <v>1303</v>
      </c>
    </row>
    <row r="1442" spans="2:65" s="1" customFormat="1" ht="10">
      <c r="B1442" s="32"/>
      <c r="D1442" s="145" t="s">
        <v>149</v>
      </c>
      <c r="F1442" s="146" t="s">
        <v>1302</v>
      </c>
      <c r="I1442" s="147"/>
      <c r="L1442" s="32"/>
      <c r="M1442" s="148"/>
      <c r="T1442" s="56"/>
      <c r="AT1442" s="17" t="s">
        <v>149</v>
      </c>
      <c r="AU1442" s="17" t="s">
        <v>89</v>
      </c>
    </row>
    <row r="1443" spans="2:65" s="13" customFormat="1" ht="10">
      <c r="B1443" s="155"/>
      <c r="D1443" s="145" t="s">
        <v>150</v>
      </c>
      <c r="E1443" s="156" t="s">
        <v>1</v>
      </c>
      <c r="F1443" s="157" t="s">
        <v>1304</v>
      </c>
      <c r="H1443" s="158">
        <v>117.52746</v>
      </c>
      <c r="I1443" s="159"/>
      <c r="L1443" s="155"/>
      <c r="M1443" s="160"/>
      <c r="T1443" s="161"/>
      <c r="AT1443" s="156" t="s">
        <v>150</v>
      </c>
      <c r="AU1443" s="156" t="s">
        <v>89</v>
      </c>
      <c r="AV1443" s="13" t="s">
        <v>89</v>
      </c>
      <c r="AW1443" s="13" t="s">
        <v>38</v>
      </c>
      <c r="AX1443" s="13" t="s">
        <v>12</v>
      </c>
      <c r="AY1443" s="156" t="s">
        <v>140</v>
      </c>
    </row>
    <row r="1444" spans="2:65" s="14" customFormat="1" ht="10">
      <c r="B1444" s="162"/>
      <c r="D1444" s="145" t="s">
        <v>150</v>
      </c>
      <c r="E1444" s="163" t="s">
        <v>1</v>
      </c>
      <c r="F1444" s="164" t="s">
        <v>157</v>
      </c>
      <c r="H1444" s="165">
        <v>117.52746</v>
      </c>
      <c r="I1444" s="166"/>
      <c r="L1444" s="162"/>
      <c r="M1444" s="167"/>
      <c r="T1444" s="168"/>
      <c r="AT1444" s="163" t="s">
        <v>150</v>
      </c>
      <c r="AU1444" s="163" t="s">
        <v>89</v>
      </c>
      <c r="AV1444" s="14" t="s">
        <v>148</v>
      </c>
      <c r="AW1444" s="14" t="s">
        <v>38</v>
      </c>
      <c r="AX1444" s="14" t="s">
        <v>87</v>
      </c>
      <c r="AY1444" s="163" t="s">
        <v>140</v>
      </c>
    </row>
    <row r="1445" spans="2:65" s="1" customFormat="1" ht="16.5" customHeight="1">
      <c r="B1445" s="32"/>
      <c r="C1445" s="132" t="s">
        <v>1305</v>
      </c>
      <c r="D1445" s="132" t="s">
        <v>143</v>
      </c>
      <c r="E1445" s="133" t="s">
        <v>1306</v>
      </c>
      <c r="F1445" s="134" t="s">
        <v>1307</v>
      </c>
      <c r="G1445" s="135" t="s">
        <v>255</v>
      </c>
      <c r="H1445" s="136">
        <v>4.5999999999999996</v>
      </c>
      <c r="I1445" s="137"/>
      <c r="J1445" s="138">
        <f>ROUND(I1445*H1445,2)</f>
        <v>0</v>
      </c>
      <c r="K1445" s="134" t="s">
        <v>147</v>
      </c>
      <c r="L1445" s="32"/>
      <c r="M1445" s="139" t="s">
        <v>1</v>
      </c>
      <c r="N1445" s="140" t="s">
        <v>45</v>
      </c>
      <c r="P1445" s="141">
        <f>O1445*H1445</f>
        <v>0</v>
      </c>
      <c r="Q1445" s="141">
        <v>0</v>
      </c>
      <c r="R1445" s="141">
        <f>Q1445*H1445</f>
        <v>0</v>
      </c>
      <c r="S1445" s="141">
        <v>0</v>
      </c>
      <c r="T1445" s="142">
        <f>S1445*H1445</f>
        <v>0</v>
      </c>
      <c r="AR1445" s="143" t="s">
        <v>194</v>
      </c>
      <c r="AT1445" s="143" t="s">
        <v>143</v>
      </c>
      <c r="AU1445" s="143" t="s">
        <v>89</v>
      </c>
      <c r="AY1445" s="17" t="s">
        <v>140</v>
      </c>
      <c r="BE1445" s="144">
        <f>IF(N1445="základní",J1445,0)</f>
        <v>0</v>
      </c>
      <c r="BF1445" s="144">
        <f>IF(N1445="snížená",J1445,0)</f>
        <v>0</v>
      </c>
      <c r="BG1445" s="144">
        <f>IF(N1445="zákl. přenesená",J1445,0)</f>
        <v>0</v>
      </c>
      <c r="BH1445" s="144">
        <f>IF(N1445="sníž. přenesená",J1445,0)</f>
        <v>0</v>
      </c>
      <c r="BI1445" s="144">
        <f>IF(N1445="nulová",J1445,0)</f>
        <v>0</v>
      </c>
      <c r="BJ1445" s="17" t="s">
        <v>87</v>
      </c>
      <c r="BK1445" s="144">
        <f>ROUND(I1445*H1445,2)</f>
        <v>0</v>
      </c>
      <c r="BL1445" s="17" t="s">
        <v>194</v>
      </c>
      <c r="BM1445" s="143" t="s">
        <v>1308</v>
      </c>
    </row>
    <row r="1446" spans="2:65" s="1" customFormat="1" ht="10">
      <c r="B1446" s="32"/>
      <c r="D1446" s="145" t="s">
        <v>149</v>
      </c>
      <c r="F1446" s="146" t="s">
        <v>1307</v>
      </c>
      <c r="I1446" s="147"/>
      <c r="L1446" s="32"/>
      <c r="M1446" s="148"/>
      <c r="T1446" s="56"/>
      <c r="AT1446" s="17" t="s">
        <v>149</v>
      </c>
      <c r="AU1446" s="17" t="s">
        <v>89</v>
      </c>
    </row>
    <row r="1447" spans="2:65" s="12" customFormat="1" ht="10">
      <c r="B1447" s="149"/>
      <c r="D1447" s="145" t="s">
        <v>150</v>
      </c>
      <c r="E1447" s="150" t="s">
        <v>1</v>
      </c>
      <c r="F1447" s="151" t="s">
        <v>501</v>
      </c>
      <c r="H1447" s="150" t="s">
        <v>1</v>
      </c>
      <c r="I1447" s="152"/>
      <c r="L1447" s="149"/>
      <c r="M1447" s="153"/>
      <c r="T1447" s="154"/>
      <c r="AT1447" s="150" t="s">
        <v>150</v>
      </c>
      <c r="AU1447" s="150" t="s">
        <v>89</v>
      </c>
      <c r="AV1447" s="12" t="s">
        <v>87</v>
      </c>
      <c r="AW1447" s="12" t="s">
        <v>38</v>
      </c>
      <c r="AX1447" s="12" t="s">
        <v>12</v>
      </c>
      <c r="AY1447" s="150" t="s">
        <v>140</v>
      </c>
    </row>
    <row r="1448" spans="2:65" s="13" customFormat="1" ht="10">
      <c r="B1448" s="155"/>
      <c r="D1448" s="145" t="s">
        <v>150</v>
      </c>
      <c r="E1448" s="156" t="s">
        <v>1</v>
      </c>
      <c r="F1448" s="157" t="s">
        <v>1309</v>
      </c>
      <c r="H1448" s="158">
        <v>1.9000000000000001</v>
      </c>
      <c r="I1448" s="159"/>
      <c r="L1448" s="155"/>
      <c r="M1448" s="160"/>
      <c r="T1448" s="161"/>
      <c r="AT1448" s="156" t="s">
        <v>150</v>
      </c>
      <c r="AU1448" s="156" t="s">
        <v>89</v>
      </c>
      <c r="AV1448" s="13" t="s">
        <v>89</v>
      </c>
      <c r="AW1448" s="13" t="s">
        <v>38</v>
      </c>
      <c r="AX1448" s="13" t="s">
        <v>12</v>
      </c>
      <c r="AY1448" s="156" t="s">
        <v>140</v>
      </c>
    </row>
    <row r="1449" spans="2:65" s="12" customFormat="1" ht="10">
      <c r="B1449" s="149"/>
      <c r="D1449" s="145" t="s">
        <v>150</v>
      </c>
      <c r="E1449" s="150" t="s">
        <v>1</v>
      </c>
      <c r="F1449" s="151" t="s">
        <v>539</v>
      </c>
      <c r="H1449" s="150" t="s">
        <v>1</v>
      </c>
      <c r="I1449" s="152"/>
      <c r="L1449" s="149"/>
      <c r="M1449" s="153"/>
      <c r="T1449" s="154"/>
      <c r="AT1449" s="150" t="s">
        <v>150</v>
      </c>
      <c r="AU1449" s="150" t="s">
        <v>89</v>
      </c>
      <c r="AV1449" s="12" t="s">
        <v>87</v>
      </c>
      <c r="AW1449" s="12" t="s">
        <v>38</v>
      </c>
      <c r="AX1449" s="12" t="s">
        <v>12</v>
      </c>
      <c r="AY1449" s="150" t="s">
        <v>140</v>
      </c>
    </row>
    <row r="1450" spans="2:65" s="13" customFormat="1" ht="10">
      <c r="B1450" s="155"/>
      <c r="D1450" s="145" t="s">
        <v>150</v>
      </c>
      <c r="E1450" s="156" t="s">
        <v>1</v>
      </c>
      <c r="F1450" s="157" t="s">
        <v>1310</v>
      </c>
      <c r="H1450" s="158">
        <v>1.8</v>
      </c>
      <c r="I1450" s="159"/>
      <c r="L1450" s="155"/>
      <c r="M1450" s="160"/>
      <c r="T1450" s="161"/>
      <c r="AT1450" s="156" t="s">
        <v>150</v>
      </c>
      <c r="AU1450" s="156" t="s">
        <v>89</v>
      </c>
      <c r="AV1450" s="13" t="s">
        <v>89</v>
      </c>
      <c r="AW1450" s="13" t="s">
        <v>38</v>
      </c>
      <c r="AX1450" s="13" t="s">
        <v>12</v>
      </c>
      <c r="AY1450" s="156" t="s">
        <v>140</v>
      </c>
    </row>
    <row r="1451" spans="2:65" s="12" customFormat="1" ht="10">
      <c r="B1451" s="149"/>
      <c r="D1451" s="145" t="s">
        <v>150</v>
      </c>
      <c r="E1451" s="150" t="s">
        <v>1</v>
      </c>
      <c r="F1451" s="151" t="s">
        <v>495</v>
      </c>
      <c r="H1451" s="150" t="s">
        <v>1</v>
      </c>
      <c r="I1451" s="152"/>
      <c r="L1451" s="149"/>
      <c r="M1451" s="153"/>
      <c r="T1451" s="154"/>
      <c r="AT1451" s="150" t="s">
        <v>150</v>
      </c>
      <c r="AU1451" s="150" t="s">
        <v>89</v>
      </c>
      <c r="AV1451" s="12" t="s">
        <v>87</v>
      </c>
      <c r="AW1451" s="12" t="s">
        <v>38</v>
      </c>
      <c r="AX1451" s="12" t="s">
        <v>12</v>
      </c>
      <c r="AY1451" s="150" t="s">
        <v>140</v>
      </c>
    </row>
    <row r="1452" spans="2:65" s="13" customFormat="1" ht="10">
      <c r="B1452" s="155"/>
      <c r="D1452" s="145" t="s">
        <v>150</v>
      </c>
      <c r="E1452" s="156" t="s">
        <v>1</v>
      </c>
      <c r="F1452" s="157" t="s">
        <v>1311</v>
      </c>
      <c r="H1452" s="158">
        <v>0.9</v>
      </c>
      <c r="I1452" s="159"/>
      <c r="L1452" s="155"/>
      <c r="M1452" s="160"/>
      <c r="T1452" s="161"/>
      <c r="AT1452" s="156" t="s">
        <v>150</v>
      </c>
      <c r="AU1452" s="156" t="s">
        <v>89</v>
      </c>
      <c r="AV1452" s="13" t="s">
        <v>89</v>
      </c>
      <c r="AW1452" s="13" t="s">
        <v>38</v>
      </c>
      <c r="AX1452" s="13" t="s">
        <v>12</v>
      </c>
      <c r="AY1452" s="156" t="s">
        <v>140</v>
      </c>
    </row>
    <row r="1453" spans="2:65" s="14" customFormat="1" ht="10">
      <c r="B1453" s="162"/>
      <c r="D1453" s="145" t="s">
        <v>150</v>
      </c>
      <c r="E1453" s="163" t="s">
        <v>1</v>
      </c>
      <c r="F1453" s="164" t="s">
        <v>157</v>
      </c>
      <c r="H1453" s="165">
        <v>4.6000000000000005</v>
      </c>
      <c r="I1453" s="166"/>
      <c r="L1453" s="162"/>
      <c r="M1453" s="167"/>
      <c r="T1453" s="168"/>
      <c r="AT1453" s="163" t="s">
        <v>150</v>
      </c>
      <c r="AU1453" s="163" t="s">
        <v>89</v>
      </c>
      <c r="AV1453" s="14" t="s">
        <v>148</v>
      </c>
      <c r="AW1453" s="14" t="s">
        <v>38</v>
      </c>
      <c r="AX1453" s="14" t="s">
        <v>87</v>
      </c>
      <c r="AY1453" s="163" t="s">
        <v>140</v>
      </c>
    </row>
    <row r="1454" spans="2:65" s="1" customFormat="1" ht="24.15" customHeight="1">
      <c r="B1454" s="32"/>
      <c r="C1454" s="179" t="s">
        <v>932</v>
      </c>
      <c r="D1454" s="179" t="s">
        <v>645</v>
      </c>
      <c r="E1454" s="180" t="s">
        <v>1312</v>
      </c>
      <c r="F1454" s="181" t="s">
        <v>1313</v>
      </c>
      <c r="G1454" s="182" t="s">
        <v>255</v>
      </c>
      <c r="H1454" s="183">
        <v>4.6920000000000002</v>
      </c>
      <c r="I1454" s="184"/>
      <c r="J1454" s="185">
        <f>ROUND(I1454*H1454,2)</f>
        <v>0</v>
      </c>
      <c r="K1454" s="181" t="s">
        <v>147</v>
      </c>
      <c r="L1454" s="186"/>
      <c r="M1454" s="187" t="s">
        <v>1</v>
      </c>
      <c r="N1454" s="188" t="s">
        <v>45</v>
      </c>
      <c r="P1454" s="141">
        <f>O1454*H1454</f>
        <v>0</v>
      </c>
      <c r="Q1454" s="141">
        <v>0</v>
      </c>
      <c r="R1454" s="141">
        <f>Q1454*H1454</f>
        <v>0</v>
      </c>
      <c r="S1454" s="141">
        <v>0</v>
      </c>
      <c r="T1454" s="142">
        <f>S1454*H1454</f>
        <v>0</v>
      </c>
      <c r="AR1454" s="143" t="s">
        <v>256</v>
      </c>
      <c r="AT1454" s="143" t="s">
        <v>645</v>
      </c>
      <c r="AU1454" s="143" t="s">
        <v>89</v>
      </c>
      <c r="AY1454" s="17" t="s">
        <v>140</v>
      </c>
      <c r="BE1454" s="144">
        <f>IF(N1454="základní",J1454,0)</f>
        <v>0</v>
      </c>
      <c r="BF1454" s="144">
        <f>IF(N1454="snížená",J1454,0)</f>
        <v>0</v>
      </c>
      <c r="BG1454" s="144">
        <f>IF(N1454="zákl. přenesená",J1454,0)</f>
        <v>0</v>
      </c>
      <c r="BH1454" s="144">
        <f>IF(N1454="sníž. přenesená",J1454,0)</f>
        <v>0</v>
      </c>
      <c r="BI1454" s="144">
        <f>IF(N1454="nulová",J1454,0)</f>
        <v>0</v>
      </c>
      <c r="BJ1454" s="17" t="s">
        <v>87</v>
      </c>
      <c r="BK1454" s="144">
        <f>ROUND(I1454*H1454,2)</f>
        <v>0</v>
      </c>
      <c r="BL1454" s="17" t="s">
        <v>194</v>
      </c>
      <c r="BM1454" s="143" t="s">
        <v>1314</v>
      </c>
    </row>
    <row r="1455" spans="2:65" s="1" customFormat="1" ht="10">
      <c r="B1455" s="32"/>
      <c r="D1455" s="145" t="s">
        <v>149</v>
      </c>
      <c r="F1455" s="146" t="s">
        <v>1313</v>
      </c>
      <c r="I1455" s="147"/>
      <c r="L1455" s="32"/>
      <c r="M1455" s="148"/>
      <c r="T1455" s="56"/>
      <c r="AT1455" s="17" t="s">
        <v>149</v>
      </c>
      <c r="AU1455" s="17" t="s">
        <v>89</v>
      </c>
    </row>
    <row r="1456" spans="2:65" s="13" customFormat="1" ht="10">
      <c r="B1456" s="155"/>
      <c r="D1456" s="145" t="s">
        <v>150</v>
      </c>
      <c r="E1456" s="156" t="s">
        <v>1</v>
      </c>
      <c r="F1456" s="157" t="s">
        <v>1315</v>
      </c>
      <c r="H1456" s="158">
        <v>4.6919999999999993</v>
      </c>
      <c r="I1456" s="159"/>
      <c r="L1456" s="155"/>
      <c r="M1456" s="160"/>
      <c r="T1456" s="161"/>
      <c r="AT1456" s="156" t="s">
        <v>150</v>
      </c>
      <c r="AU1456" s="156" t="s">
        <v>89</v>
      </c>
      <c r="AV1456" s="13" t="s">
        <v>89</v>
      </c>
      <c r="AW1456" s="13" t="s">
        <v>38</v>
      </c>
      <c r="AX1456" s="13" t="s">
        <v>12</v>
      </c>
      <c r="AY1456" s="156" t="s">
        <v>140</v>
      </c>
    </row>
    <row r="1457" spans="2:65" s="14" customFormat="1" ht="10">
      <c r="B1457" s="162"/>
      <c r="D1457" s="145" t="s">
        <v>150</v>
      </c>
      <c r="E1457" s="163" t="s">
        <v>1</v>
      </c>
      <c r="F1457" s="164" t="s">
        <v>157</v>
      </c>
      <c r="H1457" s="165">
        <v>4.6919999999999993</v>
      </c>
      <c r="I1457" s="166"/>
      <c r="L1457" s="162"/>
      <c r="M1457" s="167"/>
      <c r="T1457" s="168"/>
      <c r="AT1457" s="163" t="s">
        <v>150</v>
      </c>
      <c r="AU1457" s="163" t="s">
        <v>89</v>
      </c>
      <c r="AV1457" s="14" t="s">
        <v>148</v>
      </c>
      <c r="AW1457" s="14" t="s">
        <v>38</v>
      </c>
      <c r="AX1457" s="14" t="s">
        <v>87</v>
      </c>
      <c r="AY1457" s="163" t="s">
        <v>140</v>
      </c>
    </row>
    <row r="1458" spans="2:65" s="1" customFormat="1" ht="24.15" customHeight="1">
      <c r="B1458" s="32"/>
      <c r="C1458" s="132" t="s">
        <v>1316</v>
      </c>
      <c r="D1458" s="132" t="s">
        <v>143</v>
      </c>
      <c r="E1458" s="133" t="s">
        <v>1317</v>
      </c>
      <c r="F1458" s="134" t="s">
        <v>1318</v>
      </c>
      <c r="G1458" s="135" t="s">
        <v>146</v>
      </c>
      <c r="H1458" s="136">
        <v>121.98</v>
      </c>
      <c r="I1458" s="137"/>
      <c r="J1458" s="138">
        <f>ROUND(I1458*H1458,2)</f>
        <v>0</v>
      </c>
      <c r="K1458" s="134" t="s">
        <v>147</v>
      </c>
      <c r="L1458" s="32"/>
      <c r="M1458" s="139" t="s">
        <v>1</v>
      </c>
      <c r="N1458" s="140" t="s">
        <v>45</v>
      </c>
      <c r="P1458" s="141">
        <f>O1458*H1458</f>
        <v>0</v>
      </c>
      <c r="Q1458" s="141">
        <v>0</v>
      </c>
      <c r="R1458" s="141">
        <f>Q1458*H1458</f>
        <v>0</v>
      </c>
      <c r="S1458" s="141">
        <v>0</v>
      </c>
      <c r="T1458" s="142">
        <f>S1458*H1458</f>
        <v>0</v>
      </c>
      <c r="AR1458" s="143" t="s">
        <v>194</v>
      </c>
      <c r="AT1458" s="143" t="s">
        <v>143</v>
      </c>
      <c r="AU1458" s="143" t="s">
        <v>89</v>
      </c>
      <c r="AY1458" s="17" t="s">
        <v>140</v>
      </c>
      <c r="BE1458" s="144">
        <f>IF(N1458="základní",J1458,0)</f>
        <v>0</v>
      </c>
      <c r="BF1458" s="144">
        <f>IF(N1458="snížená",J1458,0)</f>
        <v>0</v>
      </c>
      <c r="BG1458" s="144">
        <f>IF(N1458="zákl. přenesená",J1458,0)</f>
        <v>0</v>
      </c>
      <c r="BH1458" s="144">
        <f>IF(N1458="sníž. přenesená",J1458,0)</f>
        <v>0</v>
      </c>
      <c r="BI1458" s="144">
        <f>IF(N1458="nulová",J1458,0)</f>
        <v>0</v>
      </c>
      <c r="BJ1458" s="17" t="s">
        <v>87</v>
      </c>
      <c r="BK1458" s="144">
        <f>ROUND(I1458*H1458,2)</f>
        <v>0</v>
      </c>
      <c r="BL1458" s="17" t="s">
        <v>194</v>
      </c>
      <c r="BM1458" s="143" t="s">
        <v>1319</v>
      </c>
    </row>
    <row r="1459" spans="2:65" s="1" customFormat="1" ht="10">
      <c r="B1459" s="32"/>
      <c r="D1459" s="145" t="s">
        <v>149</v>
      </c>
      <c r="F1459" s="146" t="s">
        <v>1318</v>
      </c>
      <c r="I1459" s="147"/>
      <c r="L1459" s="32"/>
      <c r="M1459" s="148"/>
      <c r="T1459" s="56"/>
      <c r="AT1459" s="17" t="s">
        <v>149</v>
      </c>
      <c r="AU1459" s="17" t="s">
        <v>89</v>
      </c>
    </row>
    <row r="1460" spans="2:65" s="13" customFormat="1" ht="10">
      <c r="B1460" s="155"/>
      <c r="D1460" s="145" t="s">
        <v>150</v>
      </c>
      <c r="E1460" s="156" t="s">
        <v>1</v>
      </c>
      <c r="F1460" s="157" t="s">
        <v>920</v>
      </c>
      <c r="H1460" s="158">
        <v>25.64</v>
      </c>
      <c r="I1460" s="159"/>
      <c r="L1460" s="155"/>
      <c r="M1460" s="160"/>
      <c r="T1460" s="161"/>
      <c r="AT1460" s="156" t="s">
        <v>150</v>
      </c>
      <c r="AU1460" s="156" t="s">
        <v>89</v>
      </c>
      <c r="AV1460" s="13" t="s">
        <v>89</v>
      </c>
      <c r="AW1460" s="13" t="s">
        <v>38</v>
      </c>
      <c r="AX1460" s="13" t="s">
        <v>12</v>
      </c>
      <c r="AY1460" s="156" t="s">
        <v>140</v>
      </c>
    </row>
    <row r="1461" spans="2:65" s="13" customFormat="1" ht="10">
      <c r="B1461" s="155"/>
      <c r="D1461" s="145" t="s">
        <v>150</v>
      </c>
      <c r="E1461" s="156" t="s">
        <v>1</v>
      </c>
      <c r="F1461" s="157" t="s">
        <v>914</v>
      </c>
      <c r="H1461" s="158">
        <v>20.29</v>
      </c>
      <c r="I1461" s="159"/>
      <c r="L1461" s="155"/>
      <c r="M1461" s="160"/>
      <c r="T1461" s="161"/>
      <c r="AT1461" s="156" t="s">
        <v>150</v>
      </c>
      <c r="AU1461" s="156" t="s">
        <v>89</v>
      </c>
      <c r="AV1461" s="13" t="s">
        <v>89</v>
      </c>
      <c r="AW1461" s="13" t="s">
        <v>38</v>
      </c>
      <c r="AX1461" s="13" t="s">
        <v>12</v>
      </c>
      <c r="AY1461" s="156" t="s">
        <v>140</v>
      </c>
    </row>
    <row r="1462" spans="2:65" s="13" customFormat="1" ht="10">
      <c r="B1462" s="155"/>
      <c r="D1462" s="145" t="s">
        <v>150</v>
      </c>
      <c r="E1462" s="156" t="s">
        <v>1</v>
      </c>
      <c r="F1462" s="157" t="s">
        <v>916</v>
      </c>
      <c r="H1462" s="158">
        <v>37.44</v>
      </c>
      <c r="I1462" s="159"/>
      <c r="L1462" s="155"/>
      <c r="M1462" s="160"/>
      <c r="T1462" s="161"/>
      <c r="AT1462" s="156" t="s">
        <v>150</v>
      </c>
      <c r="AU1462" s="156" t="s">
        <v>89</v>
      </c>
      <c r="AV1462" s="13" t="s">
        <v>89</v>
      </c>
      <c r="AW1462" s="13" t="s">
        <v>38</v>
      </c>
      <c r="AX1462" s="13" t="s">
        <v>12</v>
      </c>
      <c r="AY1462" s="156" t="s">
        <v>140</v>
      </c>
    </row>
    <row r="1463" spans="2:65" s="13" customFormat="1" ht="10">
      <c r="B1463" s="155"/>
      <c r="D1463" s="145" t="s">
        <v>150</v>
      </c>
      <c r="E1463" s="156" t="s">
        <v>1</v>
      </c>
      <c r="F1463" s="157" t="s">
        <v>915</v>
      </c>
      <c r="H1463" s="158">
        <v>10.84</v>
      </c>
      <c r="I1463" s="159"/>
      <c r="L1463" s="155"/>
      <c r="M1463" s="160"/>
      <c r="T1463" s="161"/>
      <c r="AT1463" s="156" t="s">
        <v>150</v>
      </c>
      <c r="AU1463" s="156" t="s">
        <v>89</v>
      </c>
      <c r="AV1463" s="13" t="s">
        <v>89</v>
      </c>
      <c r="AW1463" s="13" t="s">
        <v>38</v>
      </c>
      <c r="AX1463" s="13" t="s">
        <v>12</v>
      </c>
      <c r="AY1463" s="156" t="s">
        <v>140</v>
      </c>
    </row>
    <row r="1464" spans="2:65" s="13" customFormat="1" ht="10">
      <c r="B1464" s="155"/>
      <c r="D1464" s="145" t="s">
        <v>150</v>
      </c>
      <c r="E1464" s="156" t="s">
        <v>1</v>
      </c>
      <c r="F1464" s="157" t="s">
        <v>912</v>
      </c>
      <c r="H1464" s="158">
        <v>13.91</v>
      </c>
      <c r="I1464" s="159"/>
      <c r="L1464" s="155"/>
      <c r="M1464" s="160"/>
      <c r="T1464" s="161"/>
      <c r="AT1464" s="156" t="s">
        <v>150</v>
      </c>
      <c r="AU1464" s="156" t="s">
        <v>89</v>
      </c>
      <c r="AV1464" s="13" t="s">
        <v>89</v>
      </c>
      <c r="AW1464" s="13" t="s">
        <v>38</v>
      </c>
      <c r="AX1464" s="13" t="s">
        <v>12</v>
      </c>
      <c r="AY1464" s="156" t="s">
        <v>140</v>
      </c>
    </row>
    <row r="1465" spans="2:65" s="13" customFormat="1" ht="10">
      <c r="B1465" s="155"/>
      <c r="D1465" s="145" t="s">
        <v>150</v>
      </c>
      <c r="E1465" s="156" t="s">
        <v>1</v>
      </c>
      <c r="F1465" s="157" t="s">
        <v>913</v>
      </c>
      <c r="H1465" s="158">
        <v>13.86</v>
      </c>
      <c r="I1465" s="159"/>
      <c r="L1465" s="155"/>
      <c r="M1465" s="160"/>
      <c r="T1465" s="161"/>
      <c r="AT1465" s="156" t="s">
        <v>150</v>
      </c>
      <c r="AU1465" s="156" t="s">
        <v>89</v>
      </c>
      <c r="AV1465" s="13" t="s">
        <v>89</v>
      </c>
      <c r="AW1465" s="13" t="s">
        <v>38</v>
      </c>
      <c r="AX1465" s="13" t="s">
        <v>12</v>
      </c>
      <c r="AY1465" s="156" t="s">
        <v>140</v>
      </c>
    </row>
    <row r="1466" spans="2:65" s="14" customFormat="1" ht="10">
      <c r="B1466" s="162"/>
      <c r="D1466" s="145" t="s">
        <v>150</v>
      </c>
      <c r="E1466" s="163" t="s">
        <v>1</v>
      </c>
      <c r="F1466" s="164" t="s">
        <v>157</v>
      </c>
      <c r="H1466" s="165">
        <v>121.98</v>
      </c>
      <c r="I1466" s="166"/>
      <c r="L1466" s="162"/>
      <c r="M1466" s="167"/>
      <c r="T1466" s="168"/>
      <c r="AT1466" s="163" t="s">
        <v>150</v>
      </c>
      <c r="AU1466" s="163" t="s">
        <v>89</v>
      </c>
      <c r="AV1466" s="14" t="s">
        <v>148</v>
      </c>
      <c r="AW1466" s="14" t="s">
        <v>38</v>
      </c>
      <c r="AX1466" s="14" t="s">
        <v>87</v>
      </c>
      <c r="AY1466" s="163" t="s">
        <v>140</v>
      </c>
    </row>
    <row r="1467" spans="2:65" s="1" customFormat="1" ht="49" customHeight="1">
      <c r="B1467" s="32"/>
      <c r="C1467" s="132" t="s">
        <v>937</v>
      </c>
      <c r="D1467" s="132" t="s">
        <v>143</v>
      </c>
      <c r="E1467" s="133" t="s">
        <v>1320</v>
      </c>
      <c r="F1467" s="134" t="s">
        <v>1321</v>
      </c>
      <c r="G1467" s="135" t="s">
        <v>294</v>
      </c>
      <c r="H1467" s="136">
        <v>1.9350400000000001</v>
      </c>
      <c r="I1467" s="137"/>
      <c r="J1467" s="138">
        <f>ROUND(I1467*H1467,2)</f>
        <v>0</v>
      </c>
      <c r="K1467" s="134" t="s">
        <v>147</v>
      </c>
      <c r="L1467" s="32"/>
      <c r="M1467" s="139" t="s">
        <v>1</v>
      </c>
      <c r="N1467" s="140" t="s">
        <v>45</v>
      </c>
      <c r="P1467" s="141">
        <f>O1467*H1467</f>
        <v>0</v>
      </c>
      <c r="Q1467" s="141">
        <v>0</v>
      </c>
      <c r="R1467" s="141">
        <f>Q1467*H1467</f>
        <v>0</v>
      </c>
      <c r="S1467" s="141">
        <v>0</v>
      </c>
      <c r="T1467" s="142">
        <f>S1467*H1467</f>
        <v>0</v>
      </c>
      <c r="AR1467" s="143" t="s">
        <v>194</v>
      </c>
      <c r="AT1467" s="143" t="s">
        <v>143</v>
      </c>
      <c r="AU1467" s="143" t="s">
        <v>89</v>
      </c>
      <c r="AY1467" s="17" t="s">
        <v>140</v>
      </c>
      <c r="BE1467" s="144">
        <f>IF(N1467="základní",J1467,0)</f>
        <v>0</v>
      </c>
      <c r="BF1467" s="144">
        <f>IF(N1467="snížená",J1467,0)</f>
        <v>0</v>
      </c>
      <c r="BG1467" s="144">
        <f>IF(N1467="zákl. přenesená",J1467,0)</f>
        <v>0</v>
      </c>
      <c r="BH1467" s="144">
        <f>IF(N1467="sníž. přenesená",J1467,0)</f>
        <v>0</v>
      </c>
      <c r="BI1467" s="144">
        <f>IF(N1467="nulová",J1467,0)</f>
        <v>0</v>
      </c>
      <c r="BJ1467" s="17" t="s">
        <v>87</v>
      </c>
      <c r="BK1467" s="144">
        <f>ROUND(I1467*H1467,2)</f>
        <v>0</v>
      </c>
      <c r="BL1467" s="17" t="s">
        <v>194</v>
      </c>
      <c r="BM1467" s="143" t="s">
        <v>1322</v>
      </c>
    </row>
    <row r="1468" spans="2:65" s="1" customFormat="1" ht="27">
      <c r="B1468" s="32"/>
      <c r="D1468" s="145" t="s">
        <v>149</v>
      </c>
      <c r="F1468" s="146" t="s">
        <v>1321</v>
      </c>
      <c r="I1468" s="147"/>
      <c r="L1468" s="32"/>
      <c r="M1468" s="148"/>
      <c r="T1468" s="56"/>
      <c r="AT1468" s="17" t="s">
        <v>149</v>
      </c>
      <c r="AU1468" s="17" t="s">
        <v>89</v>
      </c>
    </row>
    <row r="1469" spans="2:65" s="1" customFormat="1" ht="49" customHeight="1">
      <c r="B1469" s="32"/>
      <c r="C1469" s="132" t="s">
        <v>1323</v>
      </c>
      <c r="D1469" s="132" t="s">
        <v>143</v>
      </c>
      <c r="E1469" s="133" t="s">
        <v>1324</v>
      </c>
      <c r="F1469" s="134" t="s">
        <v>1325</v>
      </c>
      <c r="G1469" s="135" t="s">
        <v>294</v>
      </c>
      <c r="H1469" s="136">
        <v>1.9350400000000001</v>
      </c>
      <c r="I1469" s="137"/>
      <c r="J1469" s="138">
        <f>ROUND(I1469*H1469,2)</f>
        <v>0</v>
      </c>
      <c r="K1469" s="134" t="s">
        <v>746</v>
      </c>
      <c r="L1469" s="32"/>
      <c r="M1469" s="139" t="s">
        <v>1</v>
      </c>
      <c r="N1469" s="140" t="s">
        <v>45</v>
      </c>
      <c r="P1469" s="141">
        <f>O1469*H1469</f>
        <v>0</v>
      </c>
      <c r="Q1469" s="141">
        <v>0</v>
      </c>
      <c r="R1469" s="141">
        <f>Q1469*H1469</f>
        <v>0</v>
      </c>
      <c r="S1469" s="141">
        <v>0</v>
      </c>
      <c r="T1469" s="142">
        <f>S1469*H1469</f>
        <v>0</v>
      </c>
      <c r="AR1469" s="143" t="s">
        <v>194</v>
      </c>
      <c r="AT1469" s="143" t="s">
        <v>143</v>
      </c>
      <c r="AU1469" s="143" t="s">
        <v>89</v>
      </c>
      <c r="AY1469" s="17" t="s">
        <v>140</v>
      </c>
      <c r="BE1469" s="144">
        <f>IF(N1469="základní",J1469,0)</f>
        <v>0</v>
      </c>
      <c r="BF1469" s="144">
        <f>IF(N1469="snížená",J1469,0)</f>
        <v>0</v>
      </c>
      <c r="BG1469" s="144">
        <f>IF(N1469="zákl. přenesená",J1469,0)</f>
        <v>0</v>
      </c>
      <c r="BH1469" s="144">
        <f>IF(N1469="sníž. přenesená",J1469,0)</f>
        <v>0</v>
      </c>
      <c r="BI1469" s="144">
        <f>IF(N1469="nulová",J1469,0)</f>
        <v>0</v>
      </c>
      <c r="BJ1469" s="17" t="s">
        <v>87</v>
      </c>
      <c r="BK1469" s="144">
        <f>ROUND(I1469*H1469,2)</f>
        <v>0</v>
      </c>
      <c r="BL1469" s="17" t="s">
        <v>194</v>
      </c>
      <c r="BM1469" s="143" t="s">
        <v>1326</v>
      </c>
    </row>
    <row r="1470" spans="2:65" s="1" customFormat="1" ht="27">
      <c r="B1470" s="32"/>
      <c r="D1470" s="145" t="s">
        <v>149</v>
      </c>
      <c r="F1470" s="146" t="s">
        <v>1325</v>
      </c>
      <c r="I1470" s="147"/>
      <c r="L1470" s="32"/>
      <c r="M1470" s="148"/>
      <c r="T1470" s="56"/>
      <c r="AT1470" s="17" t="s">
        <v>149</v>
      </c>
      <c r="AU1470" s="17" t="s">
        <v>89</v>
      </c>
    </row>
    <row r="1471" spans="2:65" s="11" customFormat="1" ht="22.75" customHeight="1">
      <c r="B1471" s="120"/>
      <c r="D1471" s="121" t="s">
        <v>79</v>
      </c>
      <c r="E1471" s="130" t="s">
        <v>365</v>
      </c>
      <c r="F1471" s="130" t="s">
        <v>366</v>
      </c>
      <c r="I1471" s="123"/>
      <c r="J1471" s="131">
        <f>BK1471</f>
        <v>0</v>
      </c>
      <c r="L1471" s="120"/>
      <c r="M1471" s="125"/>
      <c r="P1471" s="126">
        <f>SUM(P1472:P1662)</f>
        <v>0</v>
      </c>
      <c r="R1471" s="126">
        <f>SUM(R1472:R1662)</f>
        <v>0</v>
      </c>
      <c r="T1471" s="127">
        <f>SUM(T1472:T1662)</f>
        <v>0</v>
      </c>
      <c r="AR1471" s="121" t="s">
        <v>89</v>
      </c>
      <c r="AT1471" s="128" t="s">
        <v>79</v>
      </c>
      <c r="AU1471" s="128" t="s">
        <v>87</v>
      </c>
      <c r="AY1471" s="121" t="s">
        <v>140</v>
      </c>
      <c r="BK1471" s="129">
        <f>SUM(BK1472:BK1662)</f>
        <v>0</v>
      </c>
    </row>
    <row r="1472" spans="2:65" s="1" customFormat="1" ht="24.15" customHeight="1">
      <c r="B1472" s="32"/>
      <c r="C1472" s="132" t="s">
        <v>941</v>
      </c>
      <c r="D1472" s="132" t="s">
        <v>143</v>
      </c>
      <c r="E1472" s="133" t="s">
        <v>1327</v>
      </c>
      <c r="F1472" s="134" t="s">
        <v>1328</v>
      </c>
      <c r="G1472" s="135" t="s">
        <v>146</v>
      </c>
      <c r="H1472" s="136">
        <v>138.41999999999999</v>
      </c>
      <c r="I1472" s="137"/>
      <c r="J1472" s="138">
        <f>ROUND(I1472*H1472,2)</f>
        <v>0</v>
      </c>
      <c r="K1472" s="134" t="s">
        <v>147</v>
      </c>
      <c r="L1472" s="32"/>
      <c r="M1472" s="139" t="s">
        <v>1</v>
      </c>
      <c r="N1472" s="140" t="s">
        <v>45</v>
      </c>
      <c r="P1472" s="141">
        <f>O1472*H1472</f>
        <v>0</v>
      </c>
      <c r="Q1472" s="141">
        <v>0</v>
      </c>
      <c r="R1472" s="141">
        <f>Q1472*H1472</f>
        <v>0</v>
      </c>
      <c r="S1472" s="141">
        <v>0</v>
      </c>
      <c r="T1472" s="142">
        <f>S1472*H1472</f>
        <v>0</v>
      </c>
      <c r="AR1472" s="143" t="s">
        <v>194</v>
      </c>
      <c r="AT1472" s="143" t="s">
        <v>143</v>
      </c>
      <c r="AU1472" s="143" t="s">
        <v>89</v>
      </c>
      <c r="AY1472" s="17" t="s">
        <v>140</v>
      </c>
      <c r="BE1472" s="144">
        <f>IF(N1472="základní",J1472,0)</f>
        <v>0</v>
      </c>
      <c r="BF1472" s="144">
        <f>IF(N1472="snížená",J1472,0)</f>
        <v>0</v>
      </c>
      <c r="BG1472" s="144">
        <f>IF(N1472="zákl. přenesená",J1472,0)</f>
        <v>0</v>
      </c>
      <c r="BH1472" s="144">
        <f>IF(N1472="sníž. přenesená",J1472,0)</f>
        <v>0</v>
      </c>
      <c r="BI1472" s="144">
        <f>IF(N1472="nulová",J1472,0)</f>
        <v>0</v>
      </c>
      <c r="BJ1472" s="17" t="s">
        <v>87</v>
      </c>
      <c r="BK1472" s="144">
        <f>ROUND(I1472*H1472,2)</f>
        <v>0</v>
      </c>
      <c r="BL1472" s="17" t="s">
        <v>194</v>
      </c>
      <c r="BM1472" s="143" t="s">
        <v>1329</v>
      </c>
    </row>
    <row r="1473" spans="2:51" s="1" customFormat="1" ht="18">
      <c r="B1473" s="32"/>
      <c r="D1473" s="145" t="s">
        <v>149</v>
      </c>
      <c r="F1473" s="146" t="s">
        <v>1328</v>
      </c>
      <c r="I1473" s="147"/>
      <c r="L1473" s="32"/>
      <c r="M1473" s="148"/>
      <c r="T1473" s="56"/>
      <c r="AT1473" s="17" t="s">
        <v>149</v>
      </c>
      <c r="AU1473" s="17" t="s">
        <v>89</v>
      </c>
    </row>
    <row r="1474" spans="2:51" s="12" customFormat="1" ht="10">
      <c r="B1474" s="149"/>
      <c r="D1474" s="145" t="s">
        <v>150</v>
      </c>
      <c r="E1474" s="150" t="s">
        <v>1</v>
      </c>
      <c r="F1474" s="151" t="s">
        <v>533</v>
      </c>
      <c r="H1474" s="150" t="s">
        <v>1</v>
      </c>
      <c r="I1474" s="152"/>
      <c r="L1474" s="149"/>
      <c r="M1474" s="153"/>
      <c r="T1474" s="154"/>
      <c r="AT1474" s="150" t="s">
        <v>150</v>
      </c>
      <c r="AU1474" s="150" t="s">
        <v>89</v>
      </c>
      <c r="AV1474" s="12" t="s">
        <v>87</v>
      </c>
      <c r="AW1474" s="12" t="s">
        <v>38</v>
      </c>
      <c r="AX1474" s="12" t="s">
        <v>12</v>
      </c>
      <c r="AY1474" s="150" t="s">
        <v>140</v>
      </c>
    </row>
    <row r="1475" spans="2:51" s="13" customFormat="1" ht="10">
      <c r="B1475" s="155"/>
      <c r="D1475" s="145" t="s">
        <v>150</v>
      </c>
      <c r="E1475" s="156" t="s">
        <v>1</v>
      </c>
      <c r="F1475" s="157" t="s">
        <v>1330</v>
      </c>
      <c r="H1475" s="158">
        <v>1.8</v>
      </c>
      <c r="I1475" s="159"/>
      <c r="L1475" s="155"/>
      <c r="M1475" s="160"/>
      <c r="T1475" s="161"/>
      <c r="AT1475" s="156" t="s">
        <v>150</v>
      </c>
      <c r="AU1475" s="156" t="s">
        <v>89</v>
      </c>
      <c r="AV1475" s="13" t="s">
        <v>89</v>
      </c>
      <c r="AW1475" s="13" t="s">
        <v>38</v>
      </c>
      <c r="AX1475" s="13" t="s">
        <v>12</v>
      </c>
      <c r="AY1475" s="156" t="s">
        <v>140</v>
      </c>
    </row>
    <row r="1476" spans="2:51" s="12" customFormat="1" ht="10">
      <c r="B1476" s="149"/>
      <c r="D1476" s="145" t="s">
        <v>150</v>
      </c>
      <c r="E1476" s="150" t="s">
        <v>1</v>
      </c>
      <c r="F1476" s="151" t="s">
        <v>537</v>
      </c>
      <c r="H1476" s="150" t="s">
        <v>1</v>
      </c>
      <c r="I1476" s="152"/>
      <c r="L1476" s="149"/>
      <c r="M1476" s="153"/>
      <c r="T1476" s="154"/>
      <c r="AT1476" s="150" t="s">
        <v>150</v>
      </c>
      <c r="AU1476" s="150" t="s">
        <v>89</v>
      </c>
      <c r="AV1476" s="12" t="s">
        <v>87</v>
      </c>
      <c r="AW1476" s="12" t="s">
        <v>38</v>
      </c>
      <c r="AX1476" s="12" t="s">
        <v>12</v>
      </c>
      <c r="AY1476" s="150" t="s">
        <v>140</v>
      </c>
    </row>
    <row r="1477" spans="2:51" s="13" customFormat="1" ht="10">
      <c r="B1477" s="155"/>
      <c r="D1477" s="145" t="s">
        <v>150</v>
      </c>
      <c r="E1477" s="156" t="s">
        <v>1</v>
      </c>
      <c r="F1477" s="157" t="s">
        <v>1330</v>
      </c>
      <c r="H1477" s="158">
        <v>1.8</v>
      </c>
      <c r="I1477" s="159"/>
      <c r="L1477" s="155"/>
      <c r="M1477" s="160"/>
      <c r="T1477" s="161"/>
      <c r="AT1477" s="156" t="s">
        <v>150</v>
      </c>
      <c r="AU1477" s="156" t="s">
        <v>89</v>
      </c>
      <c r="AV1477" s="13" t="s">
        <v>89</v>
      </c>
      <c r="AW1477" s="13" t="s">
        <v>38</v>
      </c>
      <c r="AX1477" s="13" t="s">
        <v>12</v>
      </c>
      <c r="AY1477" s="156" t="s">
        <v>140</v>
      </c>
    </row>
    <row r="1478" spans="2:51" s="12" customFormat="1" ht="10">
      <c r="B1478" s="149"/>
      <c r="D1478" s="145" t="s">
        <v>150</v>
      </c>
      <c r="E1478" s="150" t="s">
        <v>1</v>
      </c>
      <c r="F1478" s="151" t="s">
        <v>542</v>
      </c>
      <c r="H1478" s="150" t="s">
        <v>1</v>
      </c>
      <c r="I1478" s="152"/>
      <c r="L1478" s="149"/>
      <c r="M1478" s="153"/>
      <c r="T1478" s="154"/>
      <c r="AT1478" s="150" t="s">
        <v>150</v>
      </c>
      <c r="AU1478" s="150" t="s">
        <v>89</v>
      </c>
      <c r="AV1478" s="12" t="s">
        <v>87</v>
      </c>
      <c r="AW1478" s="12" t="s">
        <v>38</v>
      </c>
      <c r="AX1478" s="12" t="s">
        <v>12</v>
      </c>
      <c r="AY1478" s="150" t="s">
        <v>140</v>
      </c>
    </row>
    <row r="1479" spans="2:51" s="13" customFormat="1" ht="10">
      <c r="B1479" s="155"/>
      <c r="D1479" s="145" t="s">
        <v>150</v>
      </c>
      <c r="E1479" s="156" t="s">
        <v>1</v>
      </c>
      <c r="F1479" s="157" t="s">
        <v>1330</v>
      </c>
      <c r="H1479" s="158">
        <v>1.8</v>
      </c>
      <c r="I1479" s="159"/>
      <c r="L1479" s="155"/>
      <c r="M1479" s="160"/>
      <c r="T1479" s="161"/>
      <c r="AT1479" s="156" t="s">
        <v>150</v>
      </c>
      <c r="AU1479" s="156" t="s">
        <v>89</v>
      </c>
      <c r="AV1479" s="13" t="s">
        <v>89</v>
      </c>
      <c r="AW1479" s="13" t="s">
        <v>38</v>
      </c>
      <c r="AX1479" s="13" t="s">
        <v>12</v>
      </c>
      <c r="AY1479" s="156" t="s">
        <v>140</v>
      </c>
    </row>
    <row r="1480" spans="2:51" s="12" customFormat="1" ht="10">
      <c r="B1480" s="149"/>
      <c r="D1480" s="145" t="s">
        <v>150</v>
      </c>
      <c r="E1480" s="150" t="s">
        <v>1</v>
      </c>
      <c r="F1480" s="151" t="s">
        <v>549</v>
      </c>
      <c r="H1480" s="150" t="s">
        <v>1</v>
      </c>
      <c r="I1480" s="152"/>
      <c r="L1480" s="149"/>
      <c r="M1480" s="153"/>
      <c r="T1480" s="154"/>
      <c r="AT1480" s="150" t="s">
        <v>150</v>
      </c>
      <c r="AU1480" s="150" t="s">
        <v>89</v>
      </c>
      <c r="AV1480" s="12" t="s">
        <v>87</v>
      </c>
      <c r="AW1480" s="12" t="s">
        <v>38</v>
      </c>
      <c r="AX1480" s="12" t="s">
        <v>12</v>
      </c>
      <c r="AY1480" s="150" t="s">
        <v>140</v>
      </c>
    </row>
    <row r="1481" spans="2:51" s="13" customFormat="1" ht="10">
      <c r="B1481" s="155"/>
      <c r="D1481" s="145" t="s">
        <v>150</v>
      </c>
      <c r="E1481" s="156" t="s">
        <v>1</v>
      </c>
      <c r="F1481" s="157" t="s">
        <v>1331</v>
      </c>
      <c r="H1481" s="158">
        <v>24</v>
      </c>
      <c r="I1481" s="159"/>
      <c r="L1481" s="155"/>
      <c r="M1481" s="160"/>
      <c r="T1481" s="161"/>
      <c r="AT1481" s="156" t="s">
        <v>150</v>
      </c>
      <c r="AU1481" s="156" t="s">
        <v>89</v>
      </c>
      <c r="AV1481" s="13" t="s">
        <v>89</v>
      </c>
      <c r="AW1481" s="13" t="s">
        <v>38</v>
      </c>
      <c r="AX1481" s="13" t="s">
        <v>12</v>
      </c>
      <c r="AY1481" s="156" t="s">
        <v>140</v>
      </c>
    </row>
    <row r="1482" spans="2:51" s="13" customFormat="1" ht="10">
      <c r="B1482" s="155"/>
      <c r="D1482" s="145" t="s">
        <v>150</v>
      </c>
      <c r="E1482" s="156" t="s">
        <v>1</v>
      </c>
      <c r="F1482" s="157" t="s">
        <v>465</v>
      </c>
      <c r="H1482" s="158">
        <v>-1.6</v>
      </c>
      <c r="I1482" s="159"/>
      <c r="L1482" s="155"/>
      <c r="M1482" s="160"/>
      <c r="T1482" s="161"/>
      <c r="AT1482" s="156" t="s">
        <v>150</v>
      </c>
      <c r="AU1482" s="156" t="s">
        <v>89</v>
      </c>
      <c r="AV1482" s="13" t="s">
        <v>89</v>
      </c>
      <c r="AW1482" s="13" t="s">
        <v>38</v>
      </c>
      <c r="AX1482" s="13" t="s">
        <v>12</v>
      </c>
      <c r="AY1482" s="156" t="s">
        <v>140</v>
      </c>
    </row>
    <row r="1483" spans="2:51" s="12" customFormat="1" ht="10">
      <c r="B1483" s="149"/>
      <c r="D1483" s="145" t="s">
        <v>150</v>
      </c>
      <c r="E1483" s="150" t="s">
        <v>1</v>
      </c>
      <c r="F1483" s="151" t="s">
        <v>499</v>
      </c>
      <c r="H1483" s="150" t="s">
        <v>1</v>
      </c>
      <c r="I1483" s="152"/>
      <c r="L1483" s="149"/>
      <c r="M1483" s="153"/>
      <c r="T1483" s="154"/>
      <c r="AT1483" s="150" t="s">
        <v>150</v>
      </c>
      <c r="AU1483" s="150" t="s">
        <v>89</v>
      </c>
      <c r="AV1483" s="12" t="s">
        <v>87</v>
      </c>
      <c r="AW1483" s="12" t="s">
        <v>38</v>
      </c>
      <c r="AX1483" s="12" t="s">
        <v>12</v>
      </c>
      <c r="AY1483" s="150" t="s">
        <v>140</v>
      </c>
    </row>
    <row r="1484" spans="2:51" s="13" customFormat="1" ht="10">
      <c r="B1484" s="155"/>
      <c r="D1484" s="145" t="s">
        <v>150</v>
      </c>
      <c r="E1484" s="156" t="s">
        <v>1</v>
      </c>
      <c r="F1484" s="157" t="s">
        <v>1332</v>
      </c>
      <c r="H1484" s="158">
        <v>2.3400000000000003</v>
      </c>
      <c r="I1484" s="159"/>
      <c r="L1484" s="155"/>
      <c r="M1484" s="160"/>
      <c r="T1484" s="161"/>
      <c r="AT1484" s="156" t="s">
        <v>150</v>
      </c>
      <c r="AU1484" s="156" t="s">
        <v>89</v>
      </c>
      <c r="AV1484" s="13" t="s">
        <v>89</v>
      </c>
      <c r="AW1484" s="13" t="s">
        <v>38</v>
      </c>
      <c r="AX1484" s="13" t="s">
        <v>12</v>
      </c>
      <c r="AY1484" s="156" t="s">
        <v>140</v>
      </c>
    </row>
    <row r="1485" spans="2:51" s="12" customFormat="1" ht="10">
      <c r="B1485" s="149"/>
      <c r="D1485" s="145" t="s">
        <v>150</v>
      </c>
      <c r="E1485" s="150" t="s">
        <v>1</v>
      </c>
      <c r="F1485" s="151" t="s">
        <v>561</v>
      </c>
      <c r="H1485" s="150" t="s">
        <v>1</v>
      </c>
      <c r="I1485" s="152"/>
      <c r="L1485" s="149"/>
      <c r="M1485" s="153"/>
      <c r="T1485" s="154"/>
      <c r="AT1485" s="150" t="s">
        <v>150</v>
      </c>
      <c r="AU1485" s="150" t="s">
        <v>89</v>
      </c>
      <c r="AV1485" s="12" t="s">
        <v>87</v>
      </c>
      <c r="AW1485" s="12" t="s">
        <v>38</v>
      </c>
      <c r="AX1485" s="12" t="s">
        <v>12</v>
      </c>
      <c r="AY1485" s="150" t="s">
        <v>140</v>
      </c>
    </row>
    <row r="1486" spans="2:51" s="13" customFormat="1" ht="10">
      <c r="B1486" s="155"/>
      <c r="D1486" s="145" t="s">
        <v>150</v>
      </c>
      <c r="E1486" s="156" t="s">
        <v>1</v>
      </c>
      <c r="F1486" s="157" t="s">
        <v>1331</v>
      </c>
      <c r="H1486" s="158">
        <v>24</v>
      </c>
      <c r="I1486" s="159"/>
      <c r="L1486" s="155"/>
      <c r="M1486" s="160"/>
      <c r="T1486" s="161"/>
      <c r="AT1486" s="156" t="s">
        <v>150</v>
      </c>
      <c r="AU1486" s="156" t="s">
        <v>89</v>
      </c>
      <c r="AV1486" s="13" t="s">
        <v>89</v>
      </c>
      <c r="AW1486" s="13" t="s">
        <v>38</v>
      </c>
      <c r="AX1486" s="13" t="s">
        <v>12</v>
      </c>
      <c r="AY1486" s="156" t="s">
        <v>140</v>
      </c>
    </row>
    <row r="1487" spans="2:51" s="13" customFormat="1" ht="10">
      <c r="B1487" s="155"/>
      <c r="D1487" s="145" t="s">
        <v>150</v>
      </c>
      <c r="E1487" s="156" t="s">
        <v>1</v>
      </c>
      <c r="F1487" s="157" t="s">
        <v>465</v>
      </c>
      <c r="H1487" s="158">
        <v>-1.6</v>
      </c>
      <c r="I1487" s="159"/>
      <c r="L1487" s="155"/>
      <c r="M1487" s="160"/>
      <c r="T1487" s="161"/>
      <c r="AT1487" s="156" t="s">
        <v>150</v>
      </c>
      <c r="AU1487" s="156" t="s">
        <v>89</v>
      </c>
      <c r="AV1487" s="13" t="s">
        <v>89</v>
      </c>
      <c r="AW1487" s="13" t="s">
        <v>38</v>
      </c>
      <c r="AX1487" s="13" t="s">
        <v>12</v>
      </c>
      <c r="AY1487" s="156" t="s">
        <v>140</v>
      </c>
    </row>
    <row r="1488" spans="2:51" s="12" customFormat="1" ht="10">
      <c r="B1488" s="149"/>
      <c r="D1488" s="145" t="s">
        <v>150</v>
      </c>
      <c r="E1488" s="150" t="s">
        <v>1</v>
      </c>
      <c r="F1488" s="151" t="s">
        <v>501</v>
      </c>
      <c r="H1488" s="150" t="s">
        <v>1</v>
      </c>
      <c r="I1488" s="152"/>
      <c r="L1488" s="149"/>
      <c r="M1488" s="153"/>
      <c r="T1488" s="154"/>
      <c r="AT1488" s="150" t="s">
        <v>150</v>
      </c>
      <c r="AU1488" s="150" t="s">
        <v>89</v>
      </c>
      <c r="AV1488" s="12" t="s">
        <v>87</v>
      </c>
      <c r="AW1488" s="12" t="s">
        <v>38</v>
      </c>
      <c r="AX1488" s="12" t="s">
        <v>12</v>
      </c>
      <c r="AY1488" s="150" t="s">
        <v>140</v>
      </c>
    </row>
    <row r="1489" spans="2:65" s="13" customFormat="1" ht="10">
      <c r="B1489" s="155"/>
      <c r="D1489" s="145" t="s">
        <v>150</v>
      </c>
      <c r="E1489" s="156" t="s">
        <v>1</v>
      </c>
      <c r="F1489" s="157" t="s">
        <v>1330</v>
      </c>
      <c r="H1489" s="158">
        <v>1.8</v>
      </c>
      <c r="I1489" s="159"/>
      <c r="L1489" s="155"/>
      <c r="M1489" s="160"/>
      <c r="T1489" s="161"/>
      <c r="AT1489" s="156" t="s">
        <v>150</v>
      </c>
      <c r="AU1489" s="156" t="s">
        <v>89</v>
      </c>
      <c r="AV1489" s="13" t="s">
        <v>89</v>
      </c>
      <c r="AW1489" s="13" t="s">
        <v>38</v>
      </c>
      <c r="AX1489" s="13" t="s">
        <v>12</v>
      </c>
      <c r="AY1489" s="156" t="s">
        <v>140</v>
      </c>
    </row>
    <row r="1490" spans="2:65" s="12" customFormat="1" ht="10">
      <c r="B1490" s="149"/>
      <c r="D1490" s="145" t="s">
        <v>150</v>
      </c>
      <c r="E1490" s="150" t="s">
        <v>1</v>
      </c>
      <c r="F1490" s="151" t="s">
        <v>1333</v>
      </c>
      <c r="H1490" s="150" t="s">
        <v>1</v>
      </c>
      <c r="I1490" s="152"/>
      <c r="L1490" s="149"/>
      <c r="M1490" s="153"/>
      <c r="T1490" s="154"/>
      <c r="AT1490" s="150" t="s">
        <v>150</v>
      </c>
      <c r="AU1490" s="150" t="s">
        <v>89</v>
      </c>
      <c r="AV1490" s="12" t="s">
        <v>87</v>
      </c>
      <c r="AW1490" s="12" t="s">
        <v>38</v>
      </c>
      <c r="AX1490" s="12" t="s">
        <v>12</v>
      </c>
      <c r="AY1490" s="150" t="s">
        <v>140</v>
      </c>
    </row>
    <row r="1491" spans="2:65" s="13" customFormat="1" ht="10">
      <c r="B1491" s="155"/>
      <c r="D1491" s="145" t="s">
        <v>150</v>
      </c>
      <c r="E1491" s="156" t="s">
        <v>1</v>
      </c>
      <c r="F1491" s="157" t="s">
        <v>1334</v>
      </c>
      <c r="H1491" s="158">
        <v>11.339999999999998</v>
      </c>
      <c r="I1491" s="159"/>
      <c r="L1491" s="155"/>
      <c r="M1491" s="160"/>
      <c r="T1491" s="161"/>
      <c r="AT1491" s="156" t="s">
        <v>150</v>
      </c>
      <c r="AU1491" s="156" t="s">
        <v>89</v>
      </c>
      <c r="AV1491" s="13" t="s">
        <v>89</v>
      </c>
      <c r="AW1491" s="13" t="s">
        <v>38</v>
      </c>
      <c r="AX1491" s="13" t="s">
        <v>12</v>
      </c>
      <c r="AY1491" s="156" t="s">
        <v>140</v>
      </c>
    </row>
    <row r="1492" spans="2:65" s="13" customFormat="1" ht="10">
      <c r="B1492" s="155"/>
      <c r="D1492" s="145" t="s">
        <v>150</v>
      </c>
      <c r="E1492" s="156" t="s">
        <v>1</v>
      </c>
      <c r="F1492" s="157" t="s">
        <v>567</v>
      </c>
      <c r="H1492" s="158">
        <v>-1.5760000000000001</v>
      </c>
      <c r="I1492" s="159"/>
      <c r="L1492" s="155"/>
      <c r="M1492" s="160"/>
      <c r="T1492" s="161"/>
      <c r="AT1492" s="156" t="s">
        <v>150</v>
      </c>
      <c r="AU1492" s="156" t="s">
        <v>89</v>
      </c>
      <c r="AV1492" s="13" t="s">
        <v>89</v>
      </c>
      <c r="AW1492" s="13" t="s">
        <v>38</v>
      </c>
      <c r="AX1492" s="13" t="s">
        <v>12</v>
      </c>
      <c r="AY1492" s="156" t="s">
        <v>140</v>
      </c>
    </row>
    <row r="1493" spans="2:65" s="12" customFormat="1" ht="10">
      <c r="B1493" s="149"/>
      <c r="D1493" s="145" t="s">
        <v>150</v>
      </c>
      <c r="E1493" s="150" t="s">
        <v>1</v>
      </c>
      <c r="F1493" s="151" t="s">
        <v>565</v>
      </c>
      <c r="H1493" s="150" t="s">
        <v>1</v>
      </c>
      <c r="I1493" s="152"/>
      <c r="L1493" s="149"/>
      <c r="M1493" s="153"/>
      <c r="T1493" s="154"/>
      <c r="AT1493" s="150" t="s">
        <v>150</v>
      </c>
      <c r="AU1493" s="150" t="s">
        <v>89</v>
      </c>
      <c r="AV1493" s="12" t="s">
        <v>87</v>
      </c>
      <c r="AW1493" s="12" t="s">
        <v>38</v>
      </c>
      <c r="AX1493" s="12" t="s">
        <v>12</v>
      </c>
      <c r="AY1493" s="150" t="s">
        <v>140</v>
      </c>
    </row>
    <row r="1494" spans="2:65" s="13" customFormat="1" ht="10">
      <c r="B1494" s="155"/>
      <c r="D1494" s="145" t="s">
        <v>150</v>
      </c>
      <c r="E1494" s="156" t="s">
        <v>1</v>
      </c>
      <c r="F1494" s="157" t="s">
        <v>1335</v>
      </c>
      <c r="H1494" s="158">
        <v>11.375</v>
      </c>
      <c r="I1494" s="159"/>
      <c r="L1494" s="155"/>
      <c r="M1494" s="160"/>
      <c r="T1494" s="161"/>
      <c r="AT1494" s="156" t="s">
        <v>150</v>
      </c>
      <c r="AU1494" s="156" t="s">
        <v>89</v>
      </c>
      <c r="AV1494" s="13" t="s">
        <v>89</v>
      </c>
      <c r="AW1494" s="13" t="s">
        <v>38</v>
      </c>
      <c r="AX1494" s="13" t="s">
        <v>12</v>
      </c>
      <c r="AY1494" s="156" t="s">
        <v>140</v>
      </c>
    </row>
    <row r="1495" spans="2:65" s="13" customFormat="1" ht="10">
      <c r="B1495" s="155"/>
      <c r="D1495" s="145" t="s">
        <v>150</v>
      </c>
      <c r="E1495" s="156" t="s">
        <v>1</v>
      </c>
      <c r="F1495" s="157" t="s">
        <v>567</v>
      </c>
      <c r="H1495" s="158">
        <v>-1.5760000000000001</v>
      </c>
      <c r="I1495" s="159"/>
      <c r="L1495" s="155"/>
      <c r="M1495" s="160"/>
      <c r="T1495" s="161"/>
      <c r="AT1495" s="156" t="s">
        <v>150</v>
      </c>
      <c r="AU1495" s="156" t="s">
        <v>89</v>
      </c>
      <c r="AV1495" s="13" t="s">
        <v>89</v>
      </c>
      <c r="AW1495" s="13" t="s">
        <v>38</v>
      </c>
      <c r="AX1495" s="13" t="s">
        <v>12</v>
      </c>
      <c r="AY1495" s="156" t="s">
        <v>140</v>
      </c>
    </row>
    <row r="1496" spans="2:65" s="12" customFormat="1" ht="10">
      <c r="B1496" s="149"/>
      <c r="D1496" s="145" t="s">
        <v>150</v>
      </c>
      <c r="E1496" s="150" t="s">
        <v>1</v>
      </c>
      <c r="F1496" s="151" t="s">
        <v>571</v>
      </c>
      <c r="H1496" s="150" t="s">
        <v>1</v>
      </c>
      <c r="I1496" s="152"/>
      <c r="L1496" s="149"/>
      <c r="M1496" s="153"/>
      <c r="T1496" s="154"/>
      <c r="AT1496" s="150" t="s">
        <v>150</v>
      </c>
      <c r="AU1496" s="150" t="s">
        <v>89</v>
      </c>
      <c r="AV1496" s="12" t="s">
        <v>87</v>
      </c>
      <c r="AW1496" s="12" t="s">
        <v>38</v>
      </c>
      <c r="AX1496" s="12" t="s">
        <v>12</v>
      </c>
      <c r="AY1496" s="150" t="s">
        <v>140</v>
      </c>
    </row>
    <row r="1497" spans="2:65" s="13" customFormat="1" ht="10">
      <c r="B1497" s="155"/>
      <c r="D1497" s="145" t="s">
        <v>150</v>
      </c>
      <c r="E1497" s="156" t="s">
        <v>1</v>
      </c>
      <c r="F1497" s="157" t="s">
        <v>1336</v>
      </c>
      <c r="H1497" s="158">
        <v>31.625000000000007</v>
      </c>
      <c r="I1497" s="159"/>
      <c r="L1497" s="155"/>
      <c r="M1497" s="160"/>
      <c r="T1497" s="161"/>
      <c r="AT1497" s="156" t="s">
        <v>150</v>
      </c>
      <c r="AU1497" s="156" t="s">
        <v>89</v>
      </c>
      <c r="AV1497" s="13" t="s">
        <v>89</v>
      </c>
      <c r="AW1497" s="13" t="s">
        <v>38</v>
      </c>
      <c r="AX1497" s="13" t="s">
        <v>12</v>
      </c>
      <c r="AY1497" s="156" t="s">
        <v>140</v>
      </c>
    </row>
    <row r="1498" spans="2:65" s="13" customFormat="1" ht="10">
      <c r="B1498" s="155"/>
      <c r="D1498" s="145" t="s">
        <v>150</v>
      </c>
      <c r="E1498" s="156" t="s">
        <v>1</v>
      </c>
      <c r="F1498" s="157" t="s">
        <v>573</v>
      </c>
      <c r="H1498" s="158">
        <v>-1.379</v>
      </c>
      <c r="I1498" s="159"/>
      <c r="L1498" s="155"/>
      <c r="M1498" s="160"/>
      <c r="T1498" s="161"/>
      <c r="AT1498" s="156" t="s">
        <v>150</v>
      </c>
      <c r="AU1498" s="156" t="s">
        <v>89</v>
      </c>
      <c r="AV1498" s="13" t="s">
        <v>89</v>
      </c>
      <c r="AW1498" s="13" t="s">
        <v>38</v>
      </c>
      <c r="AX1498" s="13" t="s">
        <v>12</v>
      </c>
      <c r="AY1498" s="156" t="s">
        <v>140</v>
      </c>
    </row>
    <row r="1499" spans="2:65" s="12" customFormat="1" ht="10">
      <c r="B1499" s="149"/>
      <c r="D1499" s="145" t="s">
        <v>150</v>
      </c>
      <c r="E1499" s="150" t="s">
        <v>1</v>
      </c>
      <c r="F1499" s="151" t="s">
        <v>574</v>
      </c>
      <c r="H1499" s="150" t="s">
        <v>1</v>
      </c>
      <c r="I1499" s="152"/>
      <c r="L1499" s="149"/>
      <c r="M1499" s="153"/>
      <c r="T1499" s="154"/>
      <c r="AT1499" s="150" t="s">
        <v>150</v>
      </c>
      <c r="AU1499" s="150" t="s">
        <v>89</v>
      </c>
      <c r="AV1499" s="12" t="s">
        <v>87</v>
      </c>
      <c r="AW1499" s="12" t="s">
        <v>38</v>
      </c>
      <c r="AX1499" s="12" t="s">
        <v>12</v>
      </c>
      <c r="AY1499" s="150" t="s">
        <v>140</v>
      </c>
    </row>
    <row r="1500" spans="2:65" s="13" customFormat="1" ht="10">
      <c r="B1500" s="155"/>
      <c r="D1500" s="145" t="s">
        <v>150</v>
      </c>
      <c r="E1500" s="156" t="s">
        <v>1</v>
      </c>
      <c r="F1500" s="157" t="s">
        <v>1337</v>
      </c>
      <c r="H1500" s="158">
        <v>35.650000000000006</v>
      </c>
      <c r="I1500" s="159"/>
      <c r="L1500" s="155"/>
      <c r="M1500" s="160"/>
      <c r="T1500" s="161"/>
      <c r="AT1500" s="156" t="s">
        <v>150</v>
      </c>
      <c r="AU1500" s="156" t="s">
        <v>89</v>
      </c>
      <c r="AV1500" s="13" t="s">
        <v>89</v>
      </c>
      <c r="AW1500" s="13" t="s">
        <v>38</v>
      </c>
      <c r="AX1500" s="13" t="s">
        <v>12</v>
      </c>
      <c r="AY1500" s="156" t="s">
        <v>140</v>
      </c>
    </row>
    <row r="1501" spans="2:65" s="13" customFormat="1" ht="10">
      <c r="B1501" s="155"/>
      <c r="D1501" s="145" t="s">
        <v>150</v>
      </c>
      <c r="E1501" s="156" t="s">
        <v>1</v>
      </c>
      <c r="F1501" s="157" t="s">
        <v>573</v>
      </c>
      <c r="H1501" s="158">
        <v>-1.379</v>
      </c>
      <c r="I1501" s="159"/>
      <c r="L1501" s="155"/>
      <c r="M1501" s="160"/>
      <c r="T1501" s="161"/>
      <c r="AT1501" s="156" t="s">
        <v>150</v>
      </c>
      <c r="AU1501" s="156" t="s">
        <v>89</v>
      </c>
      <c r="AV1501" s="13" t="s">
        <v>89</v>
      </c>
      <c r="AW1501" s="13" t="s">
        <v>38</v>
      </c>
      <c r="AX1501" s="13" t="s">
        <v>12</v>
      </c>
      <c r="AY1501" s="156" t="s">
        <v>140</v>
      </c>
    </row>
    <row r="1502" spans="2:65" s="14" customFormat="1" ht="10">
      <c r="B1502" s="162"/>
      <c r="D1502" s="145" t="s">
        <v>150</v>
      </c>
      <c r="E1502" s="163" t="s">
        <v>1</v>
      </c>
      <c r="F1502" s="164" t="s">
        <v>157</v>
      </c>
      <c r="H1502" s="165">
        <v>138.42000000000004</v>
      </c>
      <c r="I1502" s="166"/>
      <c r="L1502" s="162"/>
      <c r="M1502" s="167"/>
      <c r="T1502" s="168"/>
      <c r="AT1502" s="163" t="s">
        <v>150</v>
      </c>
      <c r="AU1502" s="163" t="s">
        <v>89</v>
      </c>
      <c r="AV1502" s="14" t="s">
        <v>148</v>
      </c>
      <c r="AW1502" s="14" t="s">
        <v>38</v>
      </c>
      <c r="AX1502" s="14" t="s">
        <v>87</v>
      </c>
      <c r="AY1502" s="163" t="s">
        <v>140</v>
      </c>
    </row>
    <row r="1503" spans="2:65" s="1" customFormat="1" ht="24.15" customHeight="1">
      <c r="B1503" s="32"/>
      <c r="C1503" s="132" t="s">
        <v>1338</v>
      </c>
      <c r="D1503" s="132" t="s">
        <v>143</v>
      </c>
      <c r="E1503" s="133" t="s">
        <v>1339</v>
      </c>
      <c r="F1503" s="134" t="s">
        <v>1340</v>
      </c>
      <c r="G1503" s="135" t="s">
        <v>146</v>
      </c>
      <c r="H1503" s="136">
        <v>128.88</v>
      </c>
      <c r="I1503" s="137"/>
      <c r="J1503" s="138">
        <f>ROUND(I1503*H1503,2)</f>
        <v>0</v>
      </c>
      <c r="K1503" s="134" t="s">
        <v>147</v>
      </c>
      <c r="L1503" s="32"/>
      <c r="M1503" s="139" t="s">
        <v>1</v>
      </c>
      <c r="N1503" s="140" t="s">
        <v>45</v>
      </c>
      <c r="P1503" s="141">
        <f>O1503*H1503</f>
        <v>0</v>
      </c>
      <c r="Q1503" s="141">
        <v>0</v>
      </c>
      <c r="R1503" s="141">
        <f>Q1503*H1503</f>
        <v>0</v>
      </c>
      <c r="S1503" s="141">
        <v>0</v>
      </c>
      <c r="T1503" s="142">
        <f>S1503*H1503</f>
        <v>0</v>
      </c>
      <c r="AR1503" s="143" t="s">
        <v>194</v>
      </c>
      <c r="AT1503" s="143" t="s">
        <v>143</v>
      </c>
      <c r="AU1503" s="143" t="s">
        <v>89</v>
      </c>
      <c r="AY1503" s="17" t="s">
        <v>140</v>
      </c>
      <c r="BE1503" s="144">
        <f>IF(N1503="základní",J1503,0)</f>
        <v>0</v>
      </c>
      <c r="BF1503" s="144">
        <f>IF(N1503="snížená",J1503,0)</f>
        <v>0</v>
      </c>
      <c r="BG1503" s="144">
        <f>IF(N1503="zákl. přenesená",J1503,0)</f>
        <v>0</v>
      </c>
      <c r="BH1503" s="144">
        <f>IF(N1503="sníž. přenesená",J1503,0)</f>
        <v>0</v>
      </c>
      <c r="BI1503" s="144">
        <f>IF(N1503="nulová",J1503,0)</f>
        <v>0</v>
      </c>
      <c r="BJ1503" s="17" t="s">
        <v>87</v>
      </c>
      <c r="BK1503" s="144">
        <f>ROUND(I1503*H1503,2)</f>
        <v>0</v>
      </c>
      <c r="BL1503" s="17" t="s">
        <v>194</v>
      </c>
      <c r="BM1503" s="143" t="s">
        <v>1341</v>
      </c>
    </row>
    <row r="1504" spans="2:65" s="1" customFormat="1" ht="18">
      <c r="B1504" s="32"/>
      <c r="D1504" s="145" t="s">
        <v>149</v>
      </c>
      <c r="F1504" s="146" t="s">
        <v>1340</v>
      </c>
      <c r="I1504" s="147"/>
      <c r="L1504" s="32"/>
      <c r="M1504" s="148"/>
      <c r="T1504" s="56"/>
      <c r="AT1504" s="17" t="s">
        <v>149</v>
      </c>
      <c r="AU1504" s="17" t="s">
        <v>89</v>
      </c>
    </row>
    <row r="1505" spans="2:51" s="12" customFormat="1" ht="10">
      <c r="B1505" s="149"/>
      <c r="D1505" s="145" t="s">
        <v>150</v>
      </c>
      <c r="E1505" s="150" t="s">
        <v>1</v>
      </c>
      <c r="F1505" s="151" t="s">
        <v>549</v>
      </c>
      <c r="H1505" s="150" t="s">
        <v>1</v>
      </c>
      <c r="I1505" s="152"/>
      <c r="L1505" s="149"/>
      <c r="M1505" s="153"/>
      <c r="T1505" s="154"/>
      <c r="AT1505" s="150" t="s">
        <v>150</v>
      </c>
      <c r="AU1505" s="150" t="s">
        <v>89</v>
      </c>
      <c r="AV1505" s="12" t="s">
        <v>87</v>
      </c>
      <c r="AW1505" s="12" t="s">
        <v>38</v>
      </c>
      <c r="AX1505" s="12" t="s">
        <v>12</v>
      </c>
      <c r="AY1505" s="150" t="s">
        <v>140</v>
      </c>
    </row>
    <row r="1506" spans="2:51" s="13" customFormat="1" ht="10">
      <c r="B1506" s="155"/>
      <c r="D1506" s="145" t="s">
        <v>150</v>
      </c>
      <c r="E1506" s="156" t="s">
        <v>1</v>
      </c>
      <c r="F1506" s="157" t="s">
        <v>1331</v>
      </c>
      <c r="H1506" s="158">
        <v>24</v>
      </c>
      <c r="I1506" s="159"/>
      <c r="L1506" s="155"/>
      <c r="M1506" s="160"/>
      <c r="T1506" s="161"/>
      <c r="AT1506" s="156" t="s">
        <v>150</v>
      </c>
      <c r="AU1506" s="156" t="s">
        <v>89</v>
      </c>
      <c r="AV1506" s="13" t="s">
        <v>89</v>
      </c>
      <c r="AW1506" s="13" t="s">
        <v>38</v>
      </c>
      <c r="AX1506" s="13" t="s">
        <v>12</v>
      </c>
      <c r="AY1506" s="156" t="s">
        <v>140</v>
      </c>
    </row>
    <row r="1507" spans="2:51" s="13" customFormat="1" ht="10">
      <c r="B1507" s="155"/>
      <c r="D1507" s="145" t="s">
        <v>150</v>
      </c>
      <c r="E1507" s="156" t="s">
        <v>1</v>
      </c>
      <c r="F1507" s="157" t="s">
        <v>465</v>
      </c>
      <c r="H1507" s="158">
        <v>-1.6</v>
      </c>
      <c r="I1507" s="159"/>
      <c r="L1507" s="155"/>
      <c r="M1507" s="160"/>
      <c r="T1507" s="161"/>
      <c r="AT1507" s="156" t="s">
        <v>150</v>
      </c>
      <c r="AU1507" s="156" t="s">
        <v>89</v>
      </c>
      <c r="AV1507" s="13" t="s">
        <v>89</v>
      </c>
      <c r="AW1507" s="13" t="s">
        <v>38</v>
      </c>
      <c r="AX1507" s="13" t="s">
        <v>12</v>
      </c>
      <c r="AY1507" s="156" t="s">
        <v>140</v>
      </c>
    </row>
    <row r="1508" spans="2:51" s="12" customFormat="1" ht="10">
      <c r="B1508" s="149"/>
      <c r="D1508" s="145" t="s">
        <v>150</v>
      </c>
      <c r="E1508" s="150" t="s">
        <v>1</v>
      </c>
      <c r="F1508" s="151" t="s">
        <v>561</v>
      </c>
      <c r="H1508" s="150" t="s">
        <v>1</v>
      </c>
      <c r="I1508" s="152"/>
      <c r="L1508" s="149"/>
      <c r="M1508" s="153"/>
      <c r="T1508" s="154"/>
      <c r="AT1508" s="150" t="s">
        <v>150</v>
      </c>
      <c r="AU1508" s="150" t="s">
        <v>89</v>
      </c>
      <c r="AV1508" s="12" t="s">
        <v>87</v>
      </c>
      <c r="AW1508" s="12" t="s">
        <v>38</v>
      </c>
      <c r="AX1508" s="12" t="s">
        <v>12</v>
      </c>
      <c r="AY1508" s="150" t="s">
        <v>140</v>
      </c>
    </row>
    <row r="1509" spans="2:51" s="13" customFormat="1" ht="10">
      <c r="B1509" s="155"/>
      <c r="D1509" s="145" t="s">
        <v>150</v>
      </c>
      <c r="E1509" s="156" t="s">
        <v>1</v>
      </c>
      <c r="F1509" s="157" t="s">
        <v>1331</v>
      </c>
      <c r="H1509" s="158">
        <v>24</v>
      </c>
      <c r="I1509" s="159"/>
      <c r="L1509" s="155"/>
      <c r="M1509" s="160"/>
      <c r="T1509" s="161"/>
      <c r="AT1509" s="156" t="s">
        <v>150</v>
      </c>
      <c r="AU1509" s="156" t="s">
        <v>89</v>
      </c>
      <c r="AV1509" s="13" t="s">
        <v>89</v>
      </c>
      <c r="AW1509" s="13" t="s">
        <v>38</v>
      </c>
      <c r="AX1509" s="13" t="s">
        <v>12</v>
      </c>
      <c r="AY1509" s="156" t="s">
        <v>140</v>
      </c>
    </row>
    <row r="1510" spans="2:51" s="13" customFormat="1" ht="10">
      <c r="B1510" s="155"/>
      <c r="D1510" s="145" t="s">
        <v>150</v>
      </c>
      <c r="E1510" s="156" t="s">
        <v>1</v>
      </c>
      <c r="F1510" s="157" t="s">
        <v>465</v>
      </c>
      <c r="H1510" s="158">
        <v>-1.6</v>
      </c>
      <c r="I1510" s="159"/>
      <c r="L1510" s="155"/>
      <c r="M1510" s="160"/>
      <c r="T1510" s="161"/>
      <c r="AT1510" s="156" t="s">
        <v>150</v>
      </c>
      <c r="AU1510" s="156" t="s">
        <v>89</v>
      </c>
      <c r="AV1510" s="13" t="s">
        <v>89</v>
      </c>
      <c r="AW1510" s="13" t="s">
        <v>38</v>
      </c>
      <c r="AX1510" s="13" t="s">
        <v>12</v>
      </c>
      <c r="AY1510" s="156" t="s">
        <v>140</v>
      </c>
    </row>
    <row r="1511" spans="2:51" s="12" customFormat="1" ht="10">
      <c r="B1511" s="149"/>
      <c r="D1511" s="145" t="s">
        <v>150</v>
      </c>
      <c r="E1511" s="150" t="s">
        <v>1</v>
      </c>
      <c r="F1511" s="151" t="s">
        <v>1333</v>
      </c>
      <c r="H1511" s="150" t="s">
        <v>1</v>
      </c>
      <c r="I1511" s="152"/>
      <c r="L1511" s="149"/>
      <c r="M1511" s="153"/>
      <c r="T1511" s="154"/>
      <c r="AT1511" s="150" t="s">
        <v>150</v>
      </c>
      <c r="AU1511" s="150" t="s">
        <v>89</v>
      </c>
      <c r="AV1511" s="12" t="s">
        <v>87</v>
      </c>
      <c r="AW1511" s="12" t="s">
        <v>38</v>
      </c>
      <c r="AX1511" s="12" t="s">
        <v>12</v>
      </c>
      <c r="AY1511" s="150" t="s">
        <v>140</v>
      </c>
    </row>
    <row r="1512" spans="2:51" s="13" customFormat="1" ht="10">
      <c r="B1512" s="155"/>
      <c r="D1512" s="145" t="s">
        <v>150</v>
      </c>
      <c r="E1512" s="156" t="s">
        <v>1</v>
      </c>
      <c r="F1512" s="157" t="s">
        <v>1334</v>
      </c>
      <c r="H1512" s="158">
        <v>11.339999999999998</v>
      </c>
      <c r="I1512" s="159"/>
      <c r="L1512" s="155"/>
      <c r="M1512" s="160"/>
      <c r="T1512" s="161"/>
      <c r="AT1512" s="156" t="s">
        <v>150</v>
      </c>
      <c r="AU1512" s="156" t="s">
        <v>89</v>
      </c>
      <c r="AV1512" s="13" t="s">
        <v>89</v>
      </c>
      <c r="AW1512" s="13" t="s">
        <v>38</v>
      </c>
      <c r="AX1512" s="13" t="s">
        <v>12</v>
      </c>
      <c r="AY1512" s="156" t="s">
        <v>140</v>
      </c>
    </row>
    <row r="1513" spans="2:51" s="13" customFormat="1" ht="10">
      <c r="B1513" s="155"/>
      <c r="D1513" s="145" t="s">
        <v>150</v>
      </c>
      <c r="E1513" s="156" t="s">
        <v>1</v>
      </c>
      <c r="F1513" s="157" t="s">
        <v>567</v>
      </c>
      <c r="H1513" s="158">
        <v>-1.5760000000000001</v>
      </c>
      <c r="I1513" s="159"/>
      <c r="L1513" s="155"/>
      <c r="M1513" s="160"/>
      <c r="T1513" s="161"/>
      <c r="AT1513" s="156" t="s">
        <v>150</v>
      </c>
      <c r="AU1513" s="156" t="s">
        <v>89</v>
      </c>
      <c r="AV1513" s="13" t="s">
        <v>89</v>
      </c>
      <c r="AW1513" s="13" t="s">
        <v>38</v>
      </c>
      <c r="AX1513" s="13" t="s">
        <v>12</v>
      </c>
      <c r="AY1513" s="156" t="s">
        <v>140</v>
      </c>
    </row>
    <row r="1514" spans="2:51" s="12" customFormat="1" ht="10">
      <c r="B1514" s="149"/>
      <c r="D1514" s="145" t="s">
        <v>150</v>
      </c>
      <c r="E1514" s="150" t="s">
        <v>1</v>
      </c>
      <c r="F1514" s="151" t="s">
        <v>565</v>
      </c>
      <c r="H1514" s="150" t="s">
        <v>1</v>
      </c>
      <c r="I1514" s="152"/>
      <c r="L1514" s="149"/>
      <c r="M1514" s="153"/>
      <c r="T1514" s="154"/>
      <c r="AT1514" s="150" t="s">
        <v>150</v>
      </c>
      <c r="AU1514" s="150" t="s">
        <v>89</v>
      </c>
      <c r="AV1514" s="12" t="s">
        <v>87</v>
      </c>
      <c r="AW1514" s="12" t="s">
        <v>38</v>
      </c>
      <c r="AX1514" s="12" t="s">
        <v>12</v>
      </c>
      <c r="AY1514" s="150" t="s">
        <v>140</v>
      </c>
    </row>
    <row r="1515" spans="2:51" s="13" customFormat="1" ht="10">
      <c r="B1515" s="155"/>
      <c r="D1515" s="145" t="s">
        <v>150</v>
      </c>
      <c r="E1515" s="156" t="s">
        <v>1</v>
      </c>
      <c r="F1515" s="157" t="s">
        <v>1335</v>
      </c>
      <c r="H1515" s="158">
        <v>11.375</v>
      </c>
      <c r="I1515" s="159"/>
      <c r="L1515" s="155"/>
      <c r="M1515" s="160"/>
      <c r="T1515" s="161"/>
      <c r="AT1515" s="156" t="s">
        <v>150</v>
      </c>
      <c r="AU1515" s="156" t="s">
        <v>89</v>
      </c>
      <c r="AV1515" s="13" t="s">
        <v>89</v>
      </c>
      <c r="AW1515" s="13" t="s">
        <v>38</v>
      </c>
      <c r="AX1515" s="13" t="s">
        <v>12</v>
      </c>
      <c r="AY1515" s="156" t="s">
        <v>140</v>
      </c>
    </row>
    <row r="1516" spans="2:51" s="13" customFormat="1" ht="10">
      <c r="B1516" s="155"/>
      <c r="D1516" s="145" t="s">
        <v>150</v>
      </c>
      <c r="E1516" s="156" t="s">
        <v>1</v>
      </c>
      <c r="F1516" s="157" t="s">
        <v>567</v>
      </c>
      <c r="H1516" s="158">
        <v>-1.5760000000000001</v>
      </c>
      <c r="I1516" s="159"/>
      <c r="L1516" s="155"/>
      <c r="M1516" s="160"/>
      <c r="T1516" s="161"/>
      <c r="AT1516" s="156" t="s">
        <v>150</v>
      </c>
      <c r="AU1516" s="156" t="s">
        <v>89</v>
      </c>
      <c r="AV1516" s="13" t="s">
        <v>89</v>
      </c>
      <c r="AW1516" s="13" t="s">
        <v>38</v>
      </c>
      <c r="AX1516" s="13" t="s">
        <v>12</v>
      </c>
      <c r="AY1516" s="156" t="s">
        <v>140</v>
      </c>
    </row>
    <row r="1517" spans="2:51" s="12" customFormat="1" ht="10">
      <c r="B1517" s="149"/>
      <c r="D1517" s="145" t="s">
        <v>150</v>
      </c>
      <c r="E1517" s="150" t="s">
        <v>1</v>
      </c>
      <c r="F1517" s="151" t="s">
        <v>571</v>
      </c>
      <c r="H1517" s="150" t="s">
        <v>1</v>
      </c>
      <c r="I1517" s="152"/>
      <c r="L1517" s="149"/>
      <c r="M1517" s="153"/>
      <c r="T1517" s="154"/>
      <c r="AT1517" s="150" t="s">
        <v>150</v>
      </c>
      <c r="AU1517" s="150" t="s">
        <v>89</v>
      </c>
      <c r="AV1517" s="12" t="s">
        <v>87</v>
      </c>
      <c r="AW1517" s="12" t="s">
        <v>38</v>
      </c>
      <c r="AX1517" s="12" t="s">
        <v>12</v>
      </c>
      <c r="AY1517" s="150" t="s">
        <v>140</v>
      </c>
    </row>
    <row r="1518" spans="2:51" s="13" customFormat="1" ht="10">
      <c r="B1518" s="155"/>
      <c r="D1518" s="145" t="s">
        <v>150</v>
      </c>
      <c r="E1518" s="156" t="s">
        <v>1</v>
      </c>
      <c r="F1518" s="157" t="s">
        <v>1336</v>
      </c>
      <c r="H1518" s="158">
        <v>31.625000000000007</v>
      </c>
      <c r="I1518" s="159"/>
      <c r="L1518" s="155"/>
      <c r="M1518" s="160"/>
      <c r="T1518" s="161"/>
      <c r="AT1518" s="156" t="s">
        <v>150</v>
      </c>
      <c r="AU1518" s="156" t="s">
        <v>89</v>
      </c>
      <c r="AV1518" s="13" t="s">
        <v>89</v>
      </c>
      <c r="AW1518" s="13" t="s">
        <v>38</v>
      </c>
      <c r="AX1518" s="13" t="s">
        <v>12</v>
      </c>
      <c r="AY1518" s="156" t="s">
        <v>140</v>
      </c>
    </row>
    <row r="1519" spans="2:51" s="13" customFormat="1" ht="10">
      <c r="B1519" s="155"/>
      <c r="D1519" s="145" t="s">
        <v>150</v>
      </c>
      <c r="E1519" s="156" t="s">
        <v>1</v>
      </c>
      <c r="F1519" s="157" t="s">
        <v>573</v>
      </c>
      <c r="H1519" s="158">
        <v>-1.379</v>
      </c>
      <c r="I1519" s="159"/>
      <c r="L1519" s="155"/>
      <c r="M1519" s="160"/>
      <c r="T1519" s="161"/>
      <c r="AT1519" s="156" t="s">
        <v>150</v>
      </c>
      <c r="AU1519" s="156" t="s">
        <v>89</v>
      </c>
      <c r="AV1519" s="13" t="s">
        <v>89</v>
      </c>
      <c r="AW1519" s="13" t="s">
        <v>38</v>
      </c>
      <c r="AX1519" s="13" t="s">
        <v>12</v>
      </c>
      <c r="AY1519" s="156" t="s">
        <v>140</v>
      </c>
    </row>
    <row r="1520" spans="2:51" s="12" customFormat="1" ht="10">
      <c r="B1520" s="149"/>
      <c r="D1520" s="145" t="s">
        <v>150</v>
      </c>
      <c r="E1520" s="150" t="s">
        <v>1</v>
      </c>
      <c r="F1520" s="151" t="s">
        <v>574</v>
      </c>
      <c r="H1520" s="150" t="s">
        <v>1</v>
      </c>
      <c r="I1520" s="152"/>
      <c r="L1520" s="149"/>
      <c r="M1520" s="153"/>
      <c r="T1520" s="154"/>
      <c r="AT1520" s="150" t="s">
        <v>150</v>
      </c>
      <c r="AU1520" s="150" t="s">
        <v>89</v>
      </c>
      <c r="AV1520" s="12" t="s">
        <v>87</v>
      </c>
      <c r="AW1520" s="12" t="s">
        <v>38</v>
      </c>
      <c r="AX1520" s="12" t="s">
        <v>12</v>
      </c>
      <c r="AY1520" s="150" t="s">
        <v>140</v>
      </c>
    </row>
    <row r="1521" spans="2:65" s="13" customFormat="1" ht="10">
      <c r="B1521" s="155"/>
      <c r="D1521" s="145" t="s">
        <v>150</v>
      </c>
      <c r="E1521" s="156" t="s">
        <v>1</v>
      </c>
      <c r="F1521" s="157" t="s">
        <v>1337</v>
      </c>
      <c r="H1521" s="158">
        <v>35.650000000000006</v>
      </c>
      <c r="I1521" s="159"/>
      <c r="L1521" s="155"/>
      <c r="M1521" s="160"/>
      <c r="T1521" s="161"/>
      <c r="AT1521" s="156" t="s">
        <v>150</v>
      </c>
      <c r="AU1521" s="156" t="s">
        <v>89</v>
      </c>
      <c r="AV1521" s="13" t="s">
        <v>89</v>
      </c>
      <c r="AW1521" s="13" t="s">
        <v>38</v>
      </c>
      <c r="AX1521" s="13" t="s">
        <v>12</v>
      </c>
      <c r="AY1521" s="156" t="s">
        <v>140</v>
      </c>
    </row>
    <row r="1522" spans="2:65" s="13" customFormat="1" ht="10">
      <c r="B1522" s="155"/>
      <c r="D1522" s="145" t="s">
        <v>150</v>
      </c>
      <c r="E1522" s="156" t="s">
        <v>1</v>
      </c>
      <c r="F1522" s="157" t="s">
        <v>573</v>
      </c>
      <c r="H1522" s="158">
        <v>-1.379</v>
      </c>
      <c r="I1522" s="159"/>
      <c r="L1522" s="155"/>
      <c r="M1522" s="160"/>
      <c r="T1522" s="161"/>
      <c r="AT1522" s="156" t="s">
        <v>150</v>
      </c>
      <c r="AU1522" s="156" t="s">
        <v>89</v>
      </c>
      <c r="AV1522" s="13" t="s">
        <v>89</v>
      </c>
      <c r="AW1522" s="13" t="s">
        <v>38</v>
      </c>
      <c r="AX1522" s="13" t="s">
        <v>12</v>
      </c>
      <c r="AY1522" s="156" t="s">
        <v>140</v>
      </c>
    </row>
    <row r="1523" spans="2:65" s="14" customFormat="1" ht="10">
      <c r="B1523" s="162"/>
      <c r="D1523" s="145" t="s">
        <v>150</v>
      </c>
      <c r="E1523" s="163" t="s">
        <v>1</v>
      </c>
      <c r="F1523" s="164" t="s">
        <v>157</v>
      </c>
      <c r="H1523" s="165">
        <v>128.88000000000002</v>
      </c>
      <c r="I1523" s="166"/>
      <c r="L1523" s="162"/>
      <c r="M1523" s="167"/>
      <c r="T1523" s="168"/>
      <c r="AT1523" s="163" t="s">
        <v>150</v>
      </c>
      <c r="AU1523" s="163" t="s">
        <v>89</v>
      </c>
      <c r="AV1523" s="14" t="s">
        <v>148</v>
      </c>
      <c r="AW1523" s="14" t="s">
        <v>38</v>
      </c>
      <c r="AX1523" s="14" t="s">
        <v>87</v>
      </c>
      <c r="AY1523" s="163" t="s">
        <v>140</v>
      </c>
    </row>
    <row r="1524" spans="2:65" s="1" customFormat="1" ht="24.15" customHeight="1">
      <c r="B1524" s="32"/>
      <c r="C1524" s="132" t="s">
        <v>944</v>
      </c>
      <c r="D1524" s="132" t="s">
        <v>143</v>
      </c>
      <c r="E1524" s="133" t="s">
        <v>1342</v>
      </c>
      <c r="F1524" s="134" t="s">
        <v>1343</v>
      </c>
      <c r="G1524" s="135" t="s">
        <v>255</v>
      </c>
      <c r="H1524" s="136">
        <v>70.599999999999994</v>
      </c>
      <c r="I1524" s="137"/>
      <c r="J1524" s="138">
        <f>ROUND(I1524*H1524,2)</f>
        <v>0</v>
      </c>
      <c r="K1524" s="134" t="s">
        <v>147</v>
      </c>
      <c r="L1524" s="32"/>
      <c r="M1524" s="139" t="s">
        <v>1</v>
      </c>
      <c r="N1524" s="140" t="s">
        <v>45</v>
      </c>
      <c r="P1524" s="141">
        <f>O1524*H1524</f>
        <v>0</v>
      </c>
      <c r="Q1524" s="141">
        <v>0</v>
      </c>
      <c r="R1524" s="141">
        <f>Q1524*H1524</f>
        <v>0</v>
      </c>
      <c r="S1524" s="141">
        <v>0</v>
      </c>
      <c r="T1524" s="142">
        <f>S1524*H1524</f>
        <v>0</v>
      </c>
      <c r="AR1524" s="143" t="s">
        <v>194</v>
      </c>
      <c r="AT1524" s="143" t="s">
        <v>143</v>
      </c>
      <c r="AU1524" s="143" t="s">
        <v>89</v>
      </c>
      <c r="AY1524" s="17" t="s">
        <v>140</v>
      </c>
      <c r="BE1524" s="144">
        <f>IF(N1524="základní",J1524,0)</f>
        <v>0</v>
      </c>
      <c r="BF1524" s="144">
        <f>IF(N1524="snížená",J1524,0)</f>
        <v>0</v>
      </c>
      <c r="BG1524" s="144">
        <f>IF(N1524="zákl. přenesená",J1524,0)</f>
        <v>0</v>
      </c>
      <c r="BH1524" s="144">
        <f>IF(N1524="sníž. přenesená",J1524,0)</f>
        <v>0</v>
      </c>
      <c r="BI1524" s="144">
        <f>IF(N1524="nulová",J1524,0)</f>
        <v>0</v>
      </c>
      <c r="BJ1524" s="17" t="s">
        <v>87</v>
      </c>
      <c r="BK1524" s="144">
        <f>ROUND(I1524*H1524,2)</f>
        <v>0</v>
      </c>
      <c r="BL1524" s="17" t="s">
        <v>194</v>
      </c>
      <c r="BM1524" s="143" t="s">
        <v>1344</v>
      </c>
    </row>
    <row r="1525" spans="2:65" s="1" customFormat="1" ht="18">
      <c r="B1525" s="32"/>
      <c r="D1525" s="145" t="s">
        <v>149</v>
      </c>
      <c r="F1525" s="146" t="s">
        <v>1343</v>
      </c>
      <c r="I1525" s="147"/>
      <c r="L1525" s="32"/>
      <c r="M1525" s="148"/>
      <c r="T1525" s="56"/>
      <c r="AT1525" s="17" t="s">
        <v>149</v>
      </c>
      <c r="AU1525" s="17" t="s">
        <v>89</v>
      </c>
    </row>
    <row r="1526" spans="2:65" s="12" customFormat="1" ht="10">
      <c r="B1526" s="149"/>
      <c r="D1526" s="145" t="s">
        <v>150</v>
      </c>
      <c r="E1526" s="150" t="s">
        <v>1</v>
      </c>
      <c r="F1526" s="151" t="s">
        <v>549</v>
      </c>
      <c r="H1526" s="150" t="s">
        <v>1</v>
      </c>
      <c r="I1526" s="152"/>
      <c r="L1526" s="149"/>
      <c r="M1526" s="153"/>
      <c r="T1526" s="154"/>
      <c r="AT1526" s="150" t="s">
        <v>150</v>
      </c>
      <c r="AU1526" s="150" t="s">
        <v>89</v>
      </c>
      <c r="AV1526" s="12" t="s">
        <v>87</v>
      </c>
      <c r="AW1526" s="12" t="s">
        <v>38</v>
      </c>
      <c r="AX1526" s="12" t="s">
        <v>12</v>
      </c>
      <c r="AY1526" s="150" t="s">
        <v>140</v>
      </c>
    </row>
    <row r="1527" spans="2:65" s="13" customFormat="1" ht="10">
      <c r="B1527" s="155"/>
      <c r="D1527" s="145" t="s">
        <v>150</v>
      </c>
      <c r="E1527" s="156" t="s">
        <v>1</v>
      </c>
      <c r="F1527" s="157" t="s">
        <v>1345</v>
      </c>
      <c r="H1527" s="158">
        <v>10</v>
      </c>
      <c r="I1527" s="159"/>
      <c r="L1527" s="155"/>
      <c r="M1527" s="160"/>
      <c r="T1527" s="161"/>
      <c r="AT1527" s="156" t="s">
        <v>150</v>
      </c>
      <c r="AU1527" s="156" t="s">
        <v>89</v>
      </c>
      <c r="AV1527" s="13" t="s">
        <v>89</v>
      </c>
      <c r="AW1527" s="13" t="s">
        <v>38</v>
      </c>
      <c r="AX1527" s="13" t="s">
        <v>12</v>
      </c>
      <c r="AY1527" s="156" t="s">
        <v>140</v>
      </c>
    </row>
    <row r="1528" spans="2:65" s="12" customFormat="1" ht="10">
      <c r="B1528" s="149"/>
      <c r="D1528" s="145" t="s">
        <v>150</v>
      </c>
      <c r="E1528" s="150" t="s">
        <v>1</v>
      </c>
      <c r="F1528" s="151" t="s">
        <v>561</v>
      </c>
      <c r="H1528" s="150" t="s">
        <v>1</v>
      </c>
      <c r="I1528" s="152"/>
      <c r="L1528" s="149"/>
      <c r="M1528" s="153"/>
      <c r="T1528" s="154"/>
      <c r="AT1528" s="150" t="s">
        <v>150</v>
      </c>
      <c r="AU1528" s="150" t="s">
        <v>89</v>
      </c>
      <c r="AV1528" s="12" t="s">
        <v>87</v>
      </c>
      <c r="AW1528" s="12" t="s">
        <v>38</v>
      </c>
      <c r="AX1528" s="12" t="s">
        <v>12</v>
      </c>
      <c r="AY1528" s="150" t="s">
        <v>140</v>
      </c>
    </row>
    <row r="1529" spans="2:65" s="13" customFormat="1" ht="10">
      <c r="B1529" s="155"/>
      <c r="D1529" s="145" t="s">
        <v>150</v>
      </c>
      <c r="E1529" s="156" t="s">
        <v>1</v>
      </c>
      <c r="F1529" s="157" t="s">
        <v>1345</v>
      </c>
      <c r="H1529" s="158">
        <v>10</v>
      </c>
      <c r="I1529" s="159"/>
      <c r="L1529" s="155"/>
      <c r="M1529" s="160"/>
      <c r="T1529" s="161"/>
      <c r="AT1529" s="156" t="s">
        <v>150</v>
      </c>
      <c r="AU1529" s="156" t="s">
        <v>89</v>
      </c>
      <c r="AV1529" s="13" t="s">
        <v>89</v>
      </c>
      <c r="AW1529" s="13" t="s">
        <v>38</v>
      </c>
      <c r="AX1529" s="13" t="s">
        <v>12</v>
      </c>
      <c r="AY1529" s="156" t="s">
        <v>140</v>
      </c>
    </row>
    <row r="1530" spans="2:65" s="12" customFormat="1" ht="10">
      <c r="B1530" s="149"/>
      <c r="D1530" s="145" t="s">
        <v>150</v>
      </c>
      <c r="E1530" s="150" t="s">
        <v>1</v>
      </c>
      <c r="F1530" s="151" t="s">
        <v>1174</v>
      </c>
      <c r="H1530" s="150" t="s">
        <v>1</v>
      </c>
      <c r="I1530" s="152"/>
      <c r="L1530" s="149"/>
      <c r="M1530" s="153"/>
      <c r="T1530" s="154"/>
      <c r="AT1530" s="150" t="s">
        <v>150</v>
      </c>
      <c r="AU1530" s="150" t="s">
        <v>89</v>
      </c>
      <c r="AV1530" s="12" t="s">
        <v>87</v>
      </c>
      <c r="AW1530" s="12" t="s">
        <v>38</v>
      </c>
      <c r="AX1530" s="12" t="s">
        <v>12</v>
      </c>
      <c r="AY1530" s="150" t="s">
        <v>140</v>
      </c>
    </row>
    <row r="1531" spans="2:65" s="13" customFormat="1" ht="10">
      <c r="B1531" s="155"/>
      <c r="D1531" s="145" t="s">
        <v>150</v>
      </c>
      <c r="E1531" s="156" t="s">
        <v>1</v>
      </c>
      <c r="F1531" s="157" t="s">
        <v>1346</v>
      </c>
      <c r="H1531" s="158">
        <v>5.6</v>
      </c>
      <c r="I1531" s="159"/>
      <c r="L1531" s="155"/>
      <c r="M1531" s="160"/>
      <c r="T1531" s="161"/>
      <c r="AT1531" s="156" t="s">
        <v>150</v>
      </c>
      <c r="AU1531" s="156" t="s">
        <v>89</v>
      </c>
      <c r="AV1531" s="13" t="s">
        <v>89</v>
      </c>
      <c r="AW1531" s="13" t="s">
        <v>38</v>
      </c>
      <c r="AX1531" s="13" t="s">
        <v>12</v>
      </c>
      <c r="AY1531" s="156" t="s">
        <v>140</v>
      </c>
    </row>
    <row r="1532" spans="2:65" s="12" customFormat="1" ht="10">
      <c r="B1532" s="149"/>
      <c r="D1532" s="145" t="s">
        <v>150</v>
      </c>
      <c r="E1532" s="150" t="s">
        <v>1</v>
      </c>
      <c r="F1532" s="151" t="s">
        <v>565</v>
      </c>
      <c r="H1532" s="150" t="s">
        <v>1</v>
      </c>
      <c r="I1532" s="152"/>
      <c r="L1532" s="149"/>
      <c r="M1532" s="153"/>
      <c r="T1532" s="154"/>
      <c r="AT1532" s="150" t="s">
        <v>150</v>
      </c>
      <c r="AU1532" s="150" t="s">
        <v>89</v>
      </c>
      <c r="AV1532" s="12" t="s">
        <v>87</v>
      </c>
      <c r="AW1532" s="12" t="s">
        <v>38</v>
      </c>
      <c r="AX1532" s="12" t="s">
        <v>12</v>
      </c>
      <c r="AY1532" s="150" t="s">
        <v>140</v>
      </c>
    </row>
    <row r="1533" spans="2:65" s="13" customFormat="1" ht="10">
      <c r="B1533" s="155"/>
      <c r="D1533" s="145" t="s">
        <v>150</v>
      </c>
      <c r="E1533" s="156" t="s">
        <v>1</v>
      </c>
      <c r="F1533" s="157" t="s">
        <v>1347</v>
      </c>
      <c r="H1533" s="158">
        <v>12.5</v>
      </c>
      <c r="I1533" s="159"/>
      <c r="L1533" s="155"/>
      <c r="M1533" s="160"/>
      <c r="T1533" s="161"/>
      <c r="AT1533" s="156" t="s">
        <v>150</v>
      </c>
      <c r="AU1533" s="156" t="s">
        <v>89</v>
      </c>
      <c r="AV1533" s="13" t="s">
        <v>89</v>
      </c>
      <c r="AW1533" s="13" t="s">
        <v>38</v>
      </c>
      <c r="AX1533" s="13" t="s">
        <v>12</v>
      </c>
      <c r="AY1533" s="156" t="s">
        <v>140</v>
      </c>
    </row>
    <row r="1534" spans="2:65" s="12" customFormat="1" ht="10">
      <c r="B1534" s="149"/>
      <c r="D1534" s="145" t="s">
        <v>150</v>
      </c>
      <c r="E1534" s="150" t="s">
        <v>1</v>
      </c>
      <c r="F1534" s="151" t="s">
        <v>571</v>
      </c>
      <c r="H1534" s="150" t="s">
        <v>1</v>
      </c>
      <c r="I1534" s="152"/>
      <c r="L1534" s="149"/>
      <c r="M1534" s="153"/>
      <c r="T1534" s="154"/>
      <c r="AT1534" s="150" t="s">
        <v>150</v>
      </c>
      <c r="AU1534" s="150" t="s">
        <v>89</v>
      </c>
      <c r="AV1534" s="12" t="s">
        <v>87</v>
      </c>
      <c r="AW1534" s="12" t="s">
        <v>38</v>
      </c>
      <c r="AX1534" s="12" t="s">
        <v>12</v>
      </c>
      <c r="AY1534" s="150" t="s">
        <v>140</v>
      </c>
    </row>
    <row r="1535" spans="2:65" s="13" customFormat="1" ht="10">
      <c r="B1535" s="155"/>
      <c r="D1535" s="145" t="s">
        <v>150</v>
      </c>
      <c r="E1535" s="156" t="s">
        <v>1</v>
      </c>
      <c r="F1535" s="157" t="s">
        <v>1348</v>
      </c>
      <c r="H1535" s="158">
        <v>17.5</v>
      </c>
      <c r="I1535" s="159"/>
      <c r="L1535" s="155"/>
      <c r="M1535" s="160"/>
      <c r="T1535" s="161"/>
      <c r="AT1535" s="156" t="s">
        <v>150</v>
      </c>
      <c r="AU1535" s="156" t="s">
        <v>89</v>
      </c>
      <c r="AV1535" s="13" t="s">
        <v>89</v>
      </c>
      <c r="AW1535" s="13" t="s">
        <v>38</v>
      </c>
      <c r="AX1535" s="13" t="s">
        <v>12</v>
      </c>
      <c r="AY1535" s="156" t="s">
        <v>140</v>
      </c>
    </row>
    <row r="1536" spans="2:65" s="12" customFormat="1" ht="10">
      <c r="B1536" s="149"/>
      <c r="D1536" s="145" t="s">
        <v>150</v>
      </c>
      <c r="E1536" s="150" t="s">
        <v>1</v>
      </c>
      <c r="F1536" s="151" t="s">
        <v>574</v>
      </c>
      <c r="H1536" s="150" t="s">
        <v>1</v>
      </c>
      <c r="I1536" s="152"/>
      <c r="L1536" s="149"/>
      <c r="M1536" s="153"/>
      <c r="T1536" s="154"/>
      <c r="AT1536" s="150" t="s">
        <v>150</v>
      </c>
      <c r="AU1536" s="150" t="s">
        <v>89</v>
      </c>
      <c r="AV1536" s="12" t="s">
        <v>87</v>
      </c>
      <c r="AW1536" s="12" t="s">
        <v>38</v>
      </c>
      <c r="AX1536" s="12" t="s">
        <v>12</v>
      </c>
      <c r="AY1536" s="150" t="s">
        <v>140</v>
      </c>
    </row>
    <row r="1537" spans="2:65" s="13" customFormat="1" ht="10">
      <c r="B1537" s="155"/>
      <c r="D1537" s="145" t="s">
        <v>150</v>
      </c>
      <c r="E1537" s="156" t="s">
        <v>1</v>
      </c>
      <c r="F1537" s="157" t="s">
        <v>1349</v>
      </c>
      <c r="H1537" s="158">
        <v>15</v>
      </c>
      <c r="I1537" s="159"/>
      <c r="L1537" s="155"/>
      <c r="M1537" s="160"/>
      <c r="T1537" s="161"/>
      <c r="AT1537" s="156" t="s">
        <v>150</v>
      </c>
      <c r="AU1537" s="156" t="s">
        <v>89</v>
      </c>
      <c r="AV1537" s="13" t="s">
        <v>89</v>
      </c>
      <c r="AW1537" s="13" t="s">
        <v>38</v>
      </c>
      <c r="AX1537" s="13" t="s">
        <v>12</v>
      </c>
      <c r="AY1537" s="156" t="s">
        <v>140</v>
      </c>
    </row>
    <row r="1538" spans="2:65" s="14" customFormat="1" ht="10">
      <c r="B1538" s="162"/>
      <c r="D1538" s="145" t="s">
        <v>150</v>
      </c>
      <c r="E1538" s="163" t="s">
        <v>1</v>
      </c>
      <c r="F1538" s="164" t="s">
        <v>157</v>
      </c>
      <c r="H1538" s="165">
        <v>70.599999999999994</v>
      </c>
      <c r="I1538" s="166"/>
      <c r="L1538" s="162"/>
      <c r="M1538" s="167"/>
      <c r="T1538" s="168"/>
      <c r="AT1538" s="163" t="s">
        <v>150</v>
      </c>
      <c r="AU1538" s="163" t="s">
        <v>89</v>
      </c>
      <c r="AV1538" s="14" t="s">
        <v>148</v>
      </c>
      <c r="AW1538" s="14" t="s">
        <v>38</v>
      </c>
      <c r="AX1538" s="14" t="s">
        <v>87</v>
      </c>
      <c r="AY1538" s="163" t="s">
        <v>140</v>
      </c>
    </row>
    <row r="1539" spans="2:65" s="1" customFormat="1" ht="24.15" customHeight="1">
      <c r="B1539" s="32"/>
      <c r="C1539" s="132" t="s">
        <v>1350</v>
      </c>
      <c r="D1539" s="132" t="s">
        <v>143</v>
      </c>
      <c r="E1539" s="133" t="s">
        <v>1351</v>
      </c>
      <c r="F1539" s="134" t="s">
        <v>1352</v>
      </c>
      <c r="G1539" s="135" t="s">
        <v>231</v>
      </c>
      <c r="H1539" s="136">
        <v>60</v>
      </c>
      <c r="I1539" s="137"/>
      <c r="J1539" s="138">
        <f>ROUND(I1539*H1539,2)</f>
        <v>0</v>
      </c>
      <c r="K1539" s="134" t="s">
        <v>147</v>
      </c>
      <c r="L1539" s="32"/>
      <c r="M1539" s="139" t="s">
        <v>1</v>
      </c>
      <c r="N1539" s="140" t="s">
        <v>45</v>
      </c>
      <c r="P1539" s="141">
        <f>O1539*H1539</f>
        <v>0</v>
      </c>
      <c r="Q1539" s="141">
        <v>0</v>
      </c>
      <c r="R1539" s="141">
        <f>Q1539*H1539</f>
        <v>0</v>
      </c>
      <c r="S1539" s="141">
        <v>0</v>
      </c>
      <c r="T1539" s="142">
        <f>S1539*H1539</f>
        <v>0</v>
      </c>
      <c r="AR1539" s="143" t="s">
        <v>194</v>
      </c>
      <c r="AT1539" s="143" t="s">
        <v>143</v>
      </c>
      <c r="AU1539" s="143" t="s">
        <v>89</v>
      </c>
      <c r="AY1539" s="17" t="s">
        <v>140</v>
      </c>
      <c r="BE1539" s="144">
        <f>IF(N1539="základní",J1539,0)</f>
        <v>0</v>
      </c>
      <c r="BF1539" s="144">
        <f>IF(N1539="snížená",J1539,0)</f>
        <v>0</v>
      </c>
      <c r="BG1539" s="144">
        <f>IF(N1539="zákl. přenesená",J1539,0)</f>
        <v>0</v>
      </c>
      <c r="BH1539" s="144">
        <f>IF(N1539="sníž. přenesená",J1539,0)</f>
        <v>0</v>
      </c>
      <c r="BI1539" s="144">
        <f>IF(N1539="nulová",J1539,0)</f>
        <v>0</v>
      </c>
      <c r="BJ1539" s="17" t="s">
        <v>87</v>
      </c>
      <c r="BK1539" s="144">
        <f>ROUND(I1539*H1539,2)</f>
        <v>0</v>
      </c>
      <c r="BL1539" s="17" t="s">
        <v>194</v>
      </c>
      <c r="BM1539" s="143" t="s">
        <v>1353</v>
      </c>
    </row>
    <row r="1540" spans="2:65" s="1" customFormat="1" ht="10">
      <c r="B1540" s="32"/>
      <c r="D1540" s="145" t="s">
        <v>149</v>
      </c>
      <c r="F1540" s="146" t="s">
        <v>1352</v>
      </c>
      <c r="I1540" s="147"/>
      <c r="L1540" s="32"/>
      <c r="M1540" s="148"/>
      <c r="T1540" s="56"/>
      <c r="AT1540" s="17" t="s">
        <v>149</v>
      </c>
      <c r="AU1540" s="17" t="s">
        <v>89</v>
      </c>
    </row>
    <row r="1541" spans="2:65" s="12" customFormat="1" ht="10">
      <c r="B1541" s="149"/>
      <c r="D1541" s="145" t="s">
        <v>150</v>
      </c>
      <c r="E1541" s="150" t="s">
        <v>1</v>
      </c>
      <c r="F1541" s="151" t="s">
        <v>1354</v>
      </c>
      <c r="H1541" s="150" t="s">
        <v>1</v>
      </c>
      <c r="I1541" s="152"/>
      <c r="L1541" s="149"/>
      <c r="M1541" s="153"/>
      <c r="T1541" s="154"/>
      <c r="AT1541" s="150" t="s">
        <v>150</v>
      </c>
      <c r="AU1541" s="150" t="s">
        <v>89</v>
      </c>
      <c r="AV1541" s="12" t="s">
        <v>87</v>
      </c>
      <c r="AW1541" s="12" t="s">
        <v>38</v>
      </c>
      <c r="AX1541" s="12" t="s">
        <v>12</v>
      </c>
      <c r="AY1541" s="150" t="s">
        <v>140</v>
      </c>
    </row>
    <row r="1542" spans="2:65" s="13" customFormat="1" ht="10">
      <c r="B1542" s="155"/>
      <c r="D1542" s="145" t="s">
        <v>150</v>
      </c>
      <c r="E1542" s="156" t="s">
        <v>1</v>
      </c>
      <c r="F1542" s="157" t="s">
        <v>327</v>
      </c>
      <c r="H1542" s="158">
        <v>60</v>
      </c>
      <c r="I1542" s="159"/>
      <c r="L1542" s="155"/>
      <c r="M1542" s="160"/>
      <c r="T1542" s="161"/>
      <c r="AT1542" s="156" t="s">
        <v>150</v>
      </c>
      <c r="AU1542" s="156" t="s">
        <v>89</v>
      </c>
      <c r="AV1542" s="13" t="s">
        <v>89</v>
      </c>
      <c r="AW1542" s="13" t="s">
        <v>38</v>
      </c>
      <c r="AX1542" s="13" t="s">
        <v>12</v>
      </c>
      <c r="AY1542" s="156" t="s">
        <v>140</v>
      </c>
    </row>
    <row r="1543" spans="2:65" s="14" customFormat="1" ht="10">
      <c r="B1543" s="162"/>
      <c r="D1543" s="145" t="s">
        <v>150</v>
      </c>
      <c r="E1543" s="163" t="s">
        <v>1</v>
      </c>
      <c r="F1543" s="164" t="s">
        <v>157</v>
      </c>
      <c r="H1543" s="165">
        <v>60</v>
      </c>
      <c r="I1543" s="166"/>
      <c r="L1543" s="162"/>
      <c r="M1543" s="167"/>
      <c r="T1543" s="168"/>
      <c r="AT1543" s="163" t="s">
        <v>150</v>
      </c>
      <c r="AU1543" s="163" t="s">
        <v>89</v>
      </c>
      <c r="AV1543" s="14" t="s">
        <v>148</v>
      </c>
      <c r="AW1543" s="14" t="s">
        <v>38</v>
      </c>
      <c r="AX1543" s="14" t="s">
        <v>87</v>
      </c>
      <c r="AY1543" s="163" t="s">
        <v>140</v>
      </c>
    </row>
    <row r="1544" spans="2:65" s="1" customFormat="1" ht="24.15" customHeight="1">
      <c r="B1544" s="32"/>
      <c r="C1544" s="179" t="s">
        <v>948</v>
      </c>
      <c r="D1544" s="179" t="s">
        <v>645</v>
      </c>
      <c r="E1544" s="180" t="s">
        <v>1355</v>
      </c>
      <c r="F1544" s="181" t="s">
        <v>1356</v>
      </c>
      <c r="G1544" s="182" t="s">
        <v>146</v>
      </c>
      <c r="H1544" s="183">
        <v>4.8</v>
      </c>
      <c r="I1544" s="184"/>
      <c r="J1544" s="185">
        <f>ROUND(I1544*H1544,2)</f>
        <v>0</v>
      </c>
      <c r="K1544" s="181" t="s">
        <v>746</v>
      </c>
      <c r="L1544" s="186"/>
      <c r="M1544" s="187" t="s">
        <v>1</v>
      </c>
      <c r="N1544" s="188" t="s">
        <v>45</v>
      </c>
      <c r="P1544" s="141">
        <f>O1544*H1544</f>
        <v>0</v>
      </c>
      <c r="Q1544" s="141">
        <v>0</v>
      </c>
      <c r="R1544" s="141">
        <f>Q1544*H1544</f>
        <v>0</v>
      </c>
      <c r="S1544" s="141">
        <v>0</v>
      </c>
      <c r="T1544" s="142">
        <f>S1544*H1544</f>
        <v>0</v>
      </c>
      <c r="AR1544" s="143" t="s">
        <v>256</v>
      </c>
      <c r="AT1544" s="143" t="s">
        <v>645</v>
      </c>
      <c r="AU1544" s="143" t="s">
        <v>89</v>
      </c>
      <c r="AY1544" s="17" t="s">
        <v>140</v>
      </c>
      <c r="BE1544" s="144">
        <f>IF(N1544="základní",J1544,0)</f>
        <v>0</v>
      </c>
      <c r="BF1544" s="144">
        <f>IF(N1544="snížená",J1544,0)</f>
        <v>0</v>
      </c>
      <c r="BG1544" s="144">
        <f>IF(N1544="zákl. přenesená",J1544,0)</f>
        <v>0</v>
      </c>
      <c r="BH1544" s="144">
        <f>IF(N1544="sníž. přenesená",J1544,0)</f>
        <v>0</v>
      </c>
      <c r="BI1544" s="144">
        <f>IF(N1544="nulová",J1544,0)</f>
        <v>0</v>
      </c>
      <c r="BJ1544" s="17" t="s">
        <v>87</v>
      </c>
      <c r="BK1544" s="144">
        <f>ROUND(I1544*H1544,2)</f>
        <v>0</v>
      </c>
      <c r="BL1544" s="17" t="s">
        <v>194</v>
      </c>
      <c r="BM1544" s="143" t="s">
        <v>1357</v>
      </c>
    </row>
    <row r="1545" spans="2:65" s="1" customFormat="1" ht="10">
      <c r="B1545" s="32"/>
      <c r="D1545" s="145" t="s">
        <v>149</v>
      </c>
      <c r="F1545" s="146" t="s">
        <v>1356</v>
      </c>
      <c r="I1545" s="147"/>
      <c r="L1545" s="32"/>
      <c r="M1545" s="148"/>
      <c r="T1545" s="56"/>
      <c r="AT1545" s="17" t="s">
        <v>149</v>
      </c>
      <c r="AU1545" s="17" t="s">
        <v>89</v>
      </c>
    </row>
    <row r="1546" spans="2:65" s="13" customFormat="1" ht="10">
      <c r="B1546" s="155"/>
      <c r="D1546" s="145" t="s">
        <v>150</v>
      </c>
      <c r="E1546" s="156" t="s">
        <v>1</v>
      </c>
      <c r="F1546" s="157" t="s">
        <v>1358</v>
      </c>
      <c r="H1546" s="158">
        <v>4.8000000000000007</v>
      </c>
      <c r="I1546" s="159"/>
      <c r="L1546" s="155"/>
      <c r="M1546" s="160"/>
      <c r="T1546" s="161"/>
      <c r="AT1546" s="156" t="s">
        <v>150</v>
      </c>
      <c r="AU1546" s="156" t="s">
        <v>89</v>
      </c>
      <c r="AV1546" s="13" t="s">
        <v>89</v>
      </c>
      <c r="AW1546" s="13" t="s">
        <v>38</v>
      </c>
      <c r="AX1546" s="13" t="s">
        <v>12</v>
      </c>
      <c r="AY1546" s="156" t="s">
        <v>140</v>
      </c>
    </row>
    <row r="1547" spans="2:65" s="14" customFormat="1" ht="10">
      <c r="B1547" s="162"/>
      <c r="D1547" s="145" t="s">
        <v>150</v>
      </c>
      <c r="E1547" s="163" t="s">
        <v>1</v>
      </c>
      <c r="F1547" s="164" t="s">
        <v>157</v>
      </c>
      <c r="H1547" s="165">
        <v>4.8000000000000007</v>
      </c>
      <c r="I1547" s="166"/>
      <c r="L1547" s="162"/>
      <c r="M1547" s="167"/>
      <c r="T1547" s="168"/>
      <c r="AT1547" s="163" t="s">
        <v>150</v>
      </c>
      <c r="AU1547" s="163" t="s">
        <v>89</v>
      </c>
      <c r="AV1547" s="14" t="s">
        <v>148</v>
      </c>
      <c r="AW1547" s="14" t="s">
        <v>38</v>
      </c>
      <c r="AX1547" s="14" t="s">
        <v>87</v>
      </c>
      <c r="AY1547" s="163" t="s">
        <v>140</v>
      </c>
    </row>
    <row r="1548" spans="2:65" s="1" customFormat="1" ht="37.75" customHeight="1">
      <c r="B1548" s="32"/>
      <c r="C1548" s="132" t="s">
        <v>1359</v>
      </c>
      <c r="D1548" s="132" t="s">
        <v>143</v>
      </c>
      <c r="E1548" s="133" t="s">
        <v>1360</v>
      </c>
      <c r="F1548" s="134" t="s">
        <v>1361</v>
      </c>
      <c r="G1548" s="135" t="s">
        <v>146</v>
      </c>
      <c r="H1548" s="136">
        <v>138.41999999999999</v>
      </c>
      <c r="I1548" s="137"/>
      <c r="J1548" s="138">
        <f>ROUND(I1548*H1548,2)</f>
        <v>0</v>
      </c>
      <c r="K1548" s="134" t="s">
        <v>147</v>
      </c>
      <c r="L1548" s="32"/>
      <c r="M1548" s="139" t="s">
        <v>1</v>
      </c>
      <c r="N1548" s="140" t="s">
        <v>45</v>
      </c>
      <c r="P1548" s="141">
        <f>O1548*H1548</f>
        <v>0</v>
      </c>
      <c r="Q1548" s="141">
        <v>0</v>
      </c>
      <c r="R1548" s="141">
        <f>Q1548*H1548</f>
        <v>0</v>
      </c>
      <c r="S1548" s="141">
        <v>0</v>
      </c>
      <c r="T1548" s="142">
        <f>S1548*H1548</f>
        <v>0</v>
      </c>
      <c r="AR1548" s="143" t="s">
        <v>194</v>
      </c>
      <c r="AT1548" s="143" t="s">
        <v>143</v>
      </c>
      <c r="AU1548" s="143" t="s">
        <v>89</v>
      </c>
      <c r="AY1548" s="17" t="s">
        <v>140</v>
      </c>
      <c r="BE1548" s="144">
        <f>IF(N1548="základní",J1548,0)</f>
        <v>0</v>
      </c>
      <c r="BF1548" s="144">
        <f>IF(N1548="snížená",J1548,0)</f>
        <v>0</v>
      </c>
      <c r="BG1548" s="144">
        <f>IF(N1548="zákl. přenesená",J1548,0)</f>
        <v>0</v>
      </c>
      <c r="BH1548" s="144">
        <f>IF(N1548="sníž. přenesená",J1548,0)</f>
        <v>0</v>
      </c>
      <c r="BI1548" s="144">
        <f>IF(N1548="nulová",J1548,0)</f>
        <v>0</v>
      </c>
      <c r="BJ1548" s="17" t="s">
        <v>87</v>
      </c>
      <c r="BK1548" s="144">
        <f>ROUND(I1548*H1548,2)</f>
        <v>0</v>
      </c>
      <c r="BL1548" s="17" t="s">
        <v>194</v>
      </c>
      <c r="BM1548" s="143" t="s">
        <v>1362</v>
      </c>
    </row>
    <row r="1549" spans="2:65" s="1" customFormat="1" ht="18">
      <c r="B1549" s="32"/>
      <c r="D1549" s="145" t="s">
        <v>149</v>
      </c>
      <c r="F1549" s="146" t="s">
        <v>1361</v>
      </c>
      <c r="I1549" s="147"/>
      <c r="L1549" s="32"/>
      <c r="M1549" s="148"/>
      <c r="T1549" s="56"/>
      <c r="AT1549" s="17" t="s">
        <v>149</v>
      </c>
      <c r="AU1549" s="17" t="s">
        <v>89</v>
      </c>
    </row>
    <row r="1550" spans="2:65" s="12" customFormat="1" ht="10">
      <c r="B1550" s="149"/>
      <c r="D1550" s="145" t="s">
        <v>150</v>
      </c>
      <c r="E1550" s="150" t="s">
        <v>1</v>
      </c>
      <c r="F1550" s="151" t="s">
        <v>533</v>
      </c>
      <c r="H1550" s="150" t="s">
        <v>1</v>
      </c>
      <c r="I1550" s="152"/>
      <c r="L1550" s="149"/>
      <c r="M1550" s="153"/>
      <c r="T1550" s="154"/>
      <c r="AT1550" s="150" t="s">
        <v>150</v>
      </c>
      <c r="AU1550" s="150" t="s">
        <v>89</v>
      </c>
      <c r="AV1550" s="12" t="s">
        <v>87</v>
      </c>
      <c r="AW1550" s="12" t="s">
        <v>38</v>
      </c>
      <c r="AX1550" s="12" t="s">
        <v>12</v>
      </c>
      <c r="AY1550" s="150" t="s">
        <v>140</v>
      </c>
    </row>
    <row r="1551" spans="2:65" s="13" customFormat="1" ht="10">
      <c r="B1551" s="155"/>
      <c r="D1551" s="145" t="s">
        <v>150</v>
      </c>
      <c r="E1551" s="156" t="s">
        <v>1</v>
      </c>
      <c r="F1551" s="157" t="s">
        <v>1330</v>
      </c>
      <c r="H1551" s="158">
        <v>1.8</v>
      </c>
      <c r="I1551" s="159"/>
      <c r="L1551" s="155"/>
      <c r="M1551" s="160"/>
      <c r="T1551" s="161"/>
      <c r="AT1551" s="156" t="s">
        <v>150</v>
      </c>
      <c r="AU1551" s="156" t="s">
        <v>89</v>
      </c>
      <c r="AV1551" s="13" t="s">
        <v>89</v>
      </c>
      <c r="AW1551" s="13" t="s">
        <v>38</v>
      </c>
      <c r="AX1551" s="13" t="s">
        <v>12</v>
      </c>
      <c r="AY1551" s="156" t="s">
        <v>140</v>
      </c>
    </row>
    <row r="1552" spans="2:65" s="12" customFormat="1" ht="10">
      <c r="B1552" s="149"/>
      <c r="D1552" s="145" t="s">
        <v>150</v>
      </c>
      <c r="E1552" s="150" t="s">
        <v>1</v>
      </c>
      <c r="F1552" s="151" t="s">
        <v>537</v>
      </c>
      <c r="H1552" s="150" t="s">
        <v>1</v>
      </c>
      <c r="I1552" s="152"/>
      <c r="L1552" s="149"/>
      <c r="M1552" s="153"/>
      <c r="T1552" s="154"/>
      <c r="AT1552" s="150" t="s">
        <v>150</v>
      </c>
      <c r="AU1552" s="150" t="s">
        <v>89</v>
      </c>
      <c r="AV1552" s="12" t="s">
        <v>87</v>
      </c>
      <c r="AW1552" s="12" t="s">
        <v>38</v>
      </c>
      <c r="AX1552" s="12" t="s">
        <v>12</v>
      </c>
      <c r="AY1552" s="150" t="s">
        <v>140</v>
      </c>
    </row>
    <row r="1553" spans="2:51" s="13" customFormat="1" ht="10">
      <c r="B1553" s="155"/>
      <c r="D1553" s="145" t="s">
        <v>150</v>
      </c>
      <c r="E1553" s="156" t="s">
        <v>1</v>
      </c>
      <c r="F1553" s="157" t="s">
        <v>1330</v>
      </c>
      <c r="H1553" s="158">
        <v>1.8</v>
      </c>
      <c r="I1553" s="159"/>
      <c r="L1553" s="155"/>
      <c r="M1553" s="160"/>
      <c r="T1553" s="161"/>
      <c r="AT1553" s="156" t="s">
        <v>150</v>
      </c>
      <c r="AU1553" s="156" t="s">
        <v>89</v>
      </c>
      <c r="AV1553" s="13" t="s">
        <v>89</v>
      </c>
      <c r="AW1553" s="13" t="s">
        <v>38</v>
      </c>
      <c r="AX1553" s="13" t="s">
        <v>12</v>
      </c>
      <c r="AY1553" s="156" t="s">
        <v>140</v>
      </c>
    </row>
    <row r="1554" spans="2:51" s="12" customFormat="1" ht="10">
      <c r="B1554" s="149"/>
      <c r="D1554" s="145" t="s">
        <v>150</v>
      </c>
      <c r="E1554" s="150" t="s">
        <v>1</v>
      </c>
      <c r="F1554" s="151" t="s">
        <v>542</v>
      </c>
      <c r="H1554" s="150" t="s">
        <v>1</v>
      </c>
      <c r="I1554" s="152"/>
      <c r="L1554" s="149"/>
      <c r="M1554" s="153"/>
      <c r="T1554" s="154"/>
      <c r="AT1554" s="150" t="s">
        <v>150</v>
      </c>
      <c r="AU1554" s="150" t="s">
        <v>89</v>
      </c>
      <c r="AV1554" s="12" t="s">
        <v>87</v>
      </c>
      <c r="AW1554" s="12" t="s">
        <v>38</v>
      </c>
      <c r="AX1554" s="12" t="s">
        <v>12</v>
      </c>
      <c r="AY1554" s="150" t="s">
        <v>140</v>
      </c>
    </row>
    <row r="1555" spans="2:51" s="13" customFormat="1" ht="10">
      <c r="B1555" s="155"/>
      <c r="D1555" s="145" t="s">
        <v>150</v>
      </c>
      <c r="E1555" s="156" t="s">
        <v>1</v>
      </c>
      <c r="F1555" s="157" t="s">
        <v>1330</v>
      </c>
      <c r="H1555" s="158">
        <v>1.8</v>
      </c>
      <c r="I1555" s="159"/>
      <c r="L1555" s="155"/>
      <c r="M1555" s="160"/>
      <c r="T1555" s="161"/>
      <c r="AT1555" s="156" t="s">
        <v>150</v>
      </c>
      <c r="AU1555" s="156" t="s">
        <v>89</v>
      </c>
      <c r="AV1555" s="13" t="s">
        <v>89</v>
      </c>
      <c r="AW1555" s="13" t="s">
        <v>38</v>
      </c>
      <c r="AX1555" s="13" t="s">
        <v>12</v>
      </c>
      <c r="AY1555" s="156" t="s">
        <v>140</v>
      </c>
    </row>
    <row r="1556" spans="2:51" s="12" customFormat="1" ht="10">
      <c r="B1556" s="149"/>
      <c r="D1556" s="145" t="s">
        <v>150</v>
      </c>
      <c r="E1556" s="150" t="s">
        <v>1</v>
      </c>
      <c r="F1556" s="151" t="s">
        <v>549</v>
      </c>
      <c r="H1556" s="150" t="s">
        <v>1</v>
      </c>
      <c r="I1556" s="152"/>
      <c r="L1556" s="149"/>
      <c r="M1556" s="153"/>
      <c r="T1556" s="154"/>
      <c r="AT1556" s="150" t="s">
        <v>150</v>
      </c>
      <c r="AU1556" s="150" t="s">
        <v>89</v>
      </c>
      <c r="AV1556" s="12" t="s">
        <v>87</v>
      </c>
      <c r="AW1556" s="12" t="s">
        <v>38</v>
      </c>
      <c r="AX1556" s="12" t="s">
        <v>12</v>
      </c>
      <c r="AY1556" s="150" t="s">
        <v>140</v>
      </c>
    </row>
    <row r="1557" spans="2:51" s="13" customFormat="1" ht="10">
      <c r="B1557" s="155"/>
      <c r="D1557" s="145" t="s">
        <v>150</v>
      </c>
      <c r="E1557" s="156" t="s">
        <v>1</v>
      </c>
      <c r="F1557" s="157" t="s">
        <v>1331</v>
      </c>
      <c r="H1557" s="158">
        <v>24</v>
      </c>
      <c r="I1557" s="159"/>
      <c r="L1557" s="155"/>
      <c r="M1557" s="160"/>
      <c r="T1557" s="161"/>
      <c r="AT1557" s="156" t="s">
        <v>150</v>
      </c>
      <c r="AU1557" s="156" t="s">
        <v>89</v>
      </c>
      <c r="AV1557" s="13" t="s">
        <v>89</v>
      </c>
      <c r="AW1557" s="13" t="s">
        <v>38</v>
      </c>
      <c r="AX1557" s="13" t="s">
        <v>12</v>
      </c>
      <c r="AY1557" s="156" t="s">
        <v>140</v>
      </c>
    </row>
    <row r="1558" spans="2:51" s="13" customFormat="1" ht="10">
      <c r="B1558" s="155"/>
      <c r="D1558" s="145" t="s">
        <v>150</v>
      </c>
      <c r="E1558" s="156" t="s">
        <v>1</v>
      </c>
      <c r="F1558" s="157" t="s">
        <v>465</v>
      </c>
      <c r="H1558" s="158">
        <v>-1.6</v>
      </c>
      <c r="I1558" s="159"/>
      <c r="L1558" s="155"/>
      <c r="M1558" s="160"/>
      <c r="T1558" s="161"/>
      <c r="AT1558" s="156" t="s">
        <v>150</v>
      </c>
      <c r="AU1558" s="156" t="s">
        <v>89</v>
      </c>
      <c r="AV1558" s="13" t="s">
        <v>89</v>
      </c>
      <c r="AW1558" s="13" t="s">
        <v>38</v>
      </c>
      <c r="AX1558" s="13" t="s">
        <v>12</v>
      </c>
      <c r="AY1558" s="156" t="s">
        <v>140</v>
      </c>
    </row>
    <row r="1559" spans="2:51" s="12" customFormat="1" ht="10">
      <c r="B1559" s="149"/>
      <c r="D1559" s="145" t="s">
        <v>150</v>
      </c>
      <c r="E1559" s="150" t="s">
        <v>1</v>
      </c>
      <c r="F1559" s="151" t="s">
        <v>499</v>
      </c>
      <c r="H1559" s="150" t="s">
        <v>1</v>
      </c>
      <c r="I1559" s="152"/>
      <c r="L1559" s="149"/>
      <c r="M1559" s="153"/>
      <c r="T1559" s="154"/>
      <c r="AT1559" s="150" t="s">
        <v>150</v>
      </c>
      <c r="AU1559" s="150" t="s">
        <v>89</v>
      </c>
      <c r="AV1559" s="12" t="s">
        <v>87</v>
      </c>
      <c r="AW1559" s="12" t="s">
        <v>38</v>
      </c>
      <c r="AX1559" s="12" t="s">
        <v>12</v>
      </c>
      <c r="AY1559" s="150" t="s">
        <v>140</v>
      </c>
    </row>
    <row r="1560" spans="2:51" s="13" customFormat="1" ht="10">
      <c r="B1560" s="155"/>
      <c r="D1560" s="145" t="s">
        <v>150</v>
      </c>
      <c r="E1560" s="156" t="s">
        <v>1</v>
      </c>
      <c r="F1560" s="157" t="s">
        <v>1332</v>
      </c>
      <c r="H1560" s="158">
        <v>2.3400000000000003</v>
      </c>
      <c r="I1560" s="159"/>
      <c r="L1560" s="155"/>
      <c r="M1560" s="160"/>
      <c r="T1560" s="161"/>
      <c r="AT1560" s="156" t="s">
        <v>150</v>
      </c>
      <c r="AU1560" s="156" t="s">
        <v>89</v>
      </c>
      <c r="AV1560" s="13" t="s">
        <v>89</v>
      </c>
      <c r="AW1560" s="13" t="s">
        <v>38</v>
      </c>
      <c r="AX1560" s="13" t="s">
        <v>12</v>
      </c>
      <c r="AY1560" s="156" t="s">
        <v>140</v>
      </c>
    </row>
    <row r="1561" spans="2:51" s="12" customFormat="1" ht="10">
      <c r="B1561" s="149"/>
      <c r="D1561" s="145" t="s">
        <v>150</v>
      </c>
      <c r="E1561" s="150" t="s">
        <v>1</v>
      </c>
      <c r="F1561" s="151" t="s">
        <v>561</v>
      </c>
      <c r="H1561" s="150" t="s">
        <v>1</v>
      </c>
      <c r="I1561" s="152"/>
      <c r="L1561" s="149"/>
      <c r="M1561" s="153"/>
      <c r="T1561" s="154"/>
      <c r="AT1561" s="150" t="s">
        <v>150</v>
      </c>
      <c r="AU1561" s="150" t="s">
        <v>89</v>
      </c>
      <c r="AV1561" s="12" t="s">
        <v>87</v>
      </c>
      <c r="AW1561" s="12" t="s">
        <v>38</v>
      </c>
      <c r="AX1561" s="12" t="s">
        <v>12</v>
      </c>
      <c r="AY1561" s="150" t="s">
        <v>140</v>
      </c>
    </row>
    <row r="1562" spans="2:51" s="13" customFormat="1" ht="10">
      <c r="B1562" s="155"/>
      <c r="D1562" s="145" t="s">
        <v>150</v>
      </c>
      <c r="E1562" s="156" t="s">
        <v>1</v>
      </c>
      <c r="F1562" s="157" t="s">
        <v>1331</v>
      </c>
      <c r="H1562" s="158">
        <v>24</v>
      </c>
      <c r="I1562" s="159"/>
      <c r="L1562" s="155"/>
      <c r="M1562" s="160"/>
      <c r="T1562" s="161"/>
      <c r="AT1562" s="156" t="s">
        <v>150</v>
      </c>
      <c r="AU1562" s="156" t="s">
        <v>89</v>
      </c>
      <c r="AV1562" s="13" t="s">
        <v>89</v>
      </c>
      <c r="AW1562" s="13" t="s">
        <v>38</v>
      </c>
      <c r="AX1562" s="13" t="s">
        <v>12</v>
      </c>
      <c r="AY1562" s="156" t="s">
        <v>140</v>
      </c>
    </row>
    <row r="1563" spans="2:51" s="13" customFormat="1" ht="10">
      <c r="B1563" s="155"/>
      <c r="D1563" s="145" t="s">
        <v>150</v>
      </c>
      <c r="E1563" s="156" t="s">
        <v>1</v>
      </c>
      <c r="F1563" s="157" t="s">
        <v>465</v>
      </c>
      <c r="H1563" s="158">
        <v>-1.6</v>
      </c>
      <c r="I1563" s="159"/>
      <c r="L1563" s="155"/>
      <c r="M1563" s="160"/>
      <c r="T1563" s="161"/>
      <c r="AT1563" s="156" t="s">
        <v>150</v>
      </c>
      <c r="AU1563" s="156" t="s">
        <v>89</v>
      </c>
      <c r="AV1563" s="13" t="s">
        <v>89</v>
      </c>
      <c r="AW1563" s="13" t="s">
        <v>38</v>
      </c>
      <c r="AX1563" s="13" t="s">
        <v>12</v>
      </c>
      <c r="AY1563" s="156" t="s">
        <v>140</v>
      </c>
    </row>
    <row r="1564" spans="2:51" s="12" customFormat="1" ht="10">
      <c r="B1564" s="149"/>
      <c r="D1564" s="145" t="s">
        <v>150</v>
      </c>
      <c r="E1564" s="150" t="s">
        <v>1</v>
      </c>
      <c r="F1564" s="151" t="s">
        <v>501</v>
      </c>
      <c r="H1564" s="150" t="s">
        <v>1</v>
      </c>
      <c r="I1564" s="152"/>
      <c r="L1564" s="149"/>
      <c r="M1564" s="153"/>
      <c r="T1564" s="154"/>
      <c r="AT1564" s="150" t="s">
        <v>150</v>
      </c>
      <c r="AU1564" s="150" t="s">
        <v>89</v>
      </c>
      <c r="AV1564" s="12" t="s">
        <v>87</v>
      </c>
      <c r="AW1564" s="12" t="s">
        <v>38</v>
      </c>
      <c r="AX1564" s="12" t="s">
        <v>12</v>
      </c>
      <c r="AY1564" s="150" t="s">
        <v>140</v>
      </c>
    </row>
    <row r="1565" spans="2:51" s="13" customFormat="1" ht="10">
      <c r="B1565" s="155"/>
      <c r="D1565" s="145" t="s">
        <v>150</v>
      </c>
      <c r="E1565" s="156" t="s">
        <v>1</v>
      </c>
      <c r="F1565" s="157" t="s">
        <v>1330</v>
      </c>
      <c r="H1565" s="158">
        <v>1.8</v>
      </c>
      <c r="I1565" s="159"/>
      <c r="L1565" s="155"/>
      <c r="M1565" s="160"/>
      <c r="T1565" s="161"/>
      <c r="AT1565" s="156" t="s">
        <v>150</v>
      </c>
      <c r="AU1565" s="156" t="s">
        <v>89</v>
      </c>
      <c r="AV1565" s="13" t="s">
        <v>89</v>
      </c>
      <c r="AW1565" s="13" t="s">
        <v>38</v>
      </c>
      <c r="AX1565" s="13" t="s">
        <v>12</v>
      </c>
      <c r="AY1565" s="156" t="s">
        <v>140</v>
      </c>
    </row>
    <row r="1566" spans="2:51" s="12" customFormat="1" ht="10">
      <c r="B1566" s="149"/>
      <c r="D1566" s="145" t="s">
        <v>150</v>
      </c>
      <c r="E1566" s="150" t="s">
        <v>1</v>
      </c>
      <c r="F1566" s="151" t="s">
        <v>1333</v>
      </c>
      <c r="H1566" s="150" t="s">
        <v>1</v>
      </c>
      <c r="I1566" s="152"/>
      <c r="L1566" s="149"/>
      <c r="M1566" s="153"/>
      <c r="T1566" s="154"/>
      <c r="AT1566" s="150" t="s">
        <v>150</v>
      </c>
      <c r="AU1566" s="150" t="s">
        <v>89</v>
      </c>
      <c r="AV1566" s="12" t="s">
        <v>87</v>
      </c>
      <c r="AW1566" s="12" t="s">
        <v>38</v>
      </c>
      <c r="AX1566" s="12" t="s">
        <v>12</v>
      </c>
      <c r="AY1566" s="150" t="s">
        <v>140</v>
      </c>
    </row>
    <row r="1567" spans="2:51" s="13" customFormat="1" ht="10">
      <c r="B1567" s="155"/>
      <c r="D1567" s="145" t="s">
        <v>150</v>
      </c>
      <c r="E1567" s="156" t="s">
        <v>1</v>
      </c>
      <c r="F1567" s="157" t="s">
        <v>1334</v>
      </c>
      <c r="H1567" s="158">
        <v>11.339999999999998</v>
      </c>
      <c r="I1567" s="159"/>
      <c r="L1567" s="155"/>
      <c r="M1567" s="160"/>
      <c r="T1567" s="161"/>
      <c r="AT1567" s="156" t="s">
        <v>150</v>
      </c>
      <c r="AU1567" s="156" t="s">
        <v>89</v>
      </c>
      <c r="AV1567" s="13" t="s">
        <v>89</v>
      </c>
      <c r="AW1567" s="13" t="s">
        <v>38</v>
      </c>
      <c r="AX1567" s="13" t="s">
        <v>12</v>
      </c>
      <c r="AY1567" s="156" t="s">
        <v>140</v>
      </c>
    </row>
    <row r="1568" spans="2:51" s="13" customFormat="1" ht="10">
      <c r="B1568" s="155"/>
      <c r="D1568" s="145" t="s">
        <v>150</v>
      </c>
      <c r="E1568" s="156" t="s">
        <v>1</v>
      </c>
      <c r="F1568" s="157" t="s">
        <v>567</v>
      </c>
      <c r="H1568" s="158">
        <v>-1.5760000000000001</v>
      </c>
      <c r="I1568" s="159"/>
      <c r="L1568" s="155"/>
      <c r="M1568" s="160"/>
      <c r="T1568" s="161"/>
      <c r="AT1568" s="156" t="s">
        <v>150</v>
      </c>
      <c r="AU1568" s="156" t="s">
        <v>89</v>
      </c>
      <c r="AV1568" s="13" t="s">
        <v>89</v>
      </c>
      <c r="AW1568" s="13" t="s">
        <v>38</v>
      </c>
      <c r="AX1568" s="13" t="s">
        <v>12</v>
      </c>
      <c r="AY1568" s="156" t="s">
        <v>140</v>
      </c>
    </row>
    <row r="1569" spans="2:65" s="12" customFormat="1" ht="10">
      <c r="B1569" s="149"/>
      <c r="D1569" s="145" t="s">
        <v>150</v>
      </c>
      <c r="E1569" s="150" t="s">
        <v>1</v>
      </c>
      <c r="F1569" s="151" t="s">
        <v>565</v>
      </c>
      <c r="H1569" s="150" t="s">
        <v>1</v>
      </c>
      <c r="I1569" s="152"/>
      <c r="L1569" s="149"/>
      <c r="M1569" s="153"/>
      <c r="T1569" s="154"/>
      <c r="AT1569" s="150" t="s">
        <v>150</v>
      </c>
      <c r="AU1569" s="150" t="s">
        <v>89</v>
      </c>
      <c r="AV1569" s="12" t="s">
        <v>87</v>
      </c>
      <c r="AW1569" s="12" t="s">
        <v>38</v>
      </c>
      <c r="AX1569" s="12" t="s">
        <v>12</v>
      </c>
      <c r="AY1569" s="150" t="s">
        <v>140</v>
      </c>
    </row>
    <row r="1570" spans="2:65" s="13" customFormat="1" ht="10">
      <c r="B1570" s="155"/>
      <c r="D1570" s="145" t="s">
        <v>150</v>
      </c>
      <c r="E1570" s="156" t="s">
        <v>1</v>
      </c>
      <c r="F1570" s="157" t="s">
        <v>1335</v>
      </c>
      <c r="H1570" s="158">
        <v>11.375</v>
      </c>
      <c r="I1570" s="159"/>
      <c r="L1570" s="155"/>
      <c r="M1570" s="160"/>
      <c r="T1570" s="161"/>
      <c r="AT1570" s="156" t="s">
        <v>150</v>
      </c>
      <c r="AU1570" s="156" t="s">
        <v>89</v>
      </c>
      <c r="AV1570" s="13" t="s">
        <v>89</v>
      </c>
      <c r="AW1570" s="13" t="s">
        <v>38</v>
      </c>
      <c r="AX1570" s="13" t="s">
        <v>12</v>
      </c>
      <c r="AY1570" s="156" t="s">
        <v>140</v>
      </c>
    </row>
    <row r="1571" spans="2:65" s="13" customFormat="1" ht="10">
      <c r="B1571" s="155"/>
      <c r="D1571" s="145" t="s">
        <v>150</v>
      </c>
      <c r="E1571" s="156" t="s">
        <v>1</v>
      </c>
      <c r="F1571" s="157" t="s">
        <v>567</v>
      </c>
      <c r="H1571" s="158">
        <v>-1.5760000000000001</v>
      </c>
      <c r="I1571" s="159"/>
      <c r="L1571" s="155"/>
      <c r="M1571" s="160"/>
      <c r="T1571" s="161"/>
      <c r="AT1571" s="156" t="s">
        <v>150</v>
      </c>
      <c r="AU1571" s="156" t="s">
        <v>89</v>
      </c>
      <c r="AV1571" s="13" t="s">
        <v>89</v>
      </c>
      <c r="AW1571" s="13" t="s">
        <v>38</v>
      </c>
      <c r="AX1571" s="13" t="s">
        <v>12</v>
      </c>
      <c r="AY1571" s="156" t="s">
        <v>140</v>
      </c>
    </row>
    <row r="1572" spans="2:65" s="12" customFormat="1" ht="10">
      <c r="B1572" s="149"/>
      <c r="D1572" s="145" t="s">
        <v>150</v>
      </c>
      <c r="E1572" s="150" t="s">
        <v>1</v>
      </c>
      <c r="F1572" s="151" t="s">
        <v>571</v>
      </c>
      <c r="H1572" s="150" t="s">
        <v>1</v>
      </c>
      <c r="I1572" s="152"/>
      <c r="L1572" s="149"/>
      <c r="M1572" s="153"/>
      <c r="T1572" s="154"/>
      <c r="AT1572" s="150" t="s">
        <v>150</v>
      </c>
      <c r="AU1572" s="150" t="s">
        <v>89</v>
      </c>
      <c r="AV1572" s="12" t="s">
        <v>87</v>
      </c>
      <c r="AW1572" s="12" t="s">
        <v>38</v>
      </c>
      <c r="AX1572" s="12" t="s">
        <v>12</v>
      </c>
      <c r="AY1572" s="150" t="s">
        <v>140</v>
      </c>
    </row>
    <row r="1573" spans="2:65" s="13" customFormat="1" ht="10">
      <c r="B1573" s="155"/>
      <c r="D1573" s="145" t="s">
        <v>150</v>
      </c>
      <c r="E1573" s="156" t="s">
        <v>1</v>
      </c>
      <c r="F1573" s="157" t="s">
        <v>1336</v>
      </c>
      <c r="H1573" s="158">
        <v>31.625000000000007</v>
      </c>
      <c r="I1573" s="159"/>
      <c r="L1573" s="155"/>
      <c r="M1573" s="160"/>
      <c r="T1573" s="161"/>
      <c r="AT1573" s="156" t="s">
        <v>150</v>
      </c>
      <c r="AU1573" s="156" t="s">
        <v>89</v>
      </c>
      <c r="AV1573" s="13" t="s">
        <v>89</v>
      </c>
      <c r="AW1573" s="13" t="s">
        <v>38</v>
      </c>
      <c r="AX1573" s="13" t="s">
        <v>12</v>
      </c>
      <c r="AY1573" s="156" t="s">
        <v>140</v>
      </c>
    </row>
    <row r="1574" spans="2:65" s="13" customFormat="1" ht="10">
      <c r="B1574" s="155"/>
      <c r="D1574" s="145" t="s">
        <v>150</v>
      </c>
      <c r="E1574" s="156" t="s">
        <v>1</v>
      </c>
      <c r="F1574" s="157" t="s">
        <v>573</v>
      </c>
      <c r="H1574" s="158">
        <v>-1.379</v>
      </c>
      <c r="I1574" s="159"/>
      <c r="L1574" s="155"/>
      <c r="M1574" s="160"/>
      <c r="T1574" s="161"/>
      <c r="AT1574" s="156" t="s">
        <v>150</v>
      </c>
      <c r="AU1574" s="156" t="s">
        <v>89</v>
      </c>
      <c r="AV1574" s="13" t="s">
        <v>89</v>
      </c>
      <c r="AW1574" s="13" t="s">
        <v>38</v>
      </c>
      <c r="AX1574" s="13" t="s">
        <v>12</v>
      </c>
      <c r="AY1574" s="156" t="s">
        <v>140</v>
      </c>
    </row>
    <row r="1575" spans="2:65" s="12" customFormat="1" ht="10">
      <c r="B1575" s="149"/>
      <c r="D1575" s="145" t="s">
        <v>150</v>
      </c>
      <c r="E1575" s="150" t="s">
        <v>1</v>
      </c>
      <c r="F1575" s="151" t="s">
        <v>574</v>
      </c>
      <c r="H1575" s="150" t="s">
        <v>1</v>
      </c>
      <c r="I1575" s="152"/>
      <c r="L1575" s="149"/>
      <c r="M1575" s="153"/>
      <c r="T1575" s="154"/>
      <c r="AT1575" s="150" t="s">
        <v>150</v>
      </c>
      <c r="AU1575" s="150" t="s">
        <v>89</v>
      </c>
      <c r="AV1575" s="12" t="s">
        <v>87</v>
      </c>
      <c r="AW1575" s="12" t="s">
        <v>38</v>
      </c>
      <c r="AX1575" s="12" t="s">
        <v>12</v>
      </c>
      <c r="AY1575" s="150" t="s">
        <v>140</v>
      </c>
    </row>
    <row r="1576" spans="2:65" s="13" customFormat="1" ht="10">
      <c r="B1576" s="155"/>
      <c r="D1576" s="145" t="s">
        <v>150</v>
      </c>
      <c r="E1576" s="156" t="s">
        <v>1</v>
      </c>
      <c r="F1576" s="157" t="s">
        <v>1337</v>
      </c>
      <c r="H1576" s="158">
        <v>35.650000000000006</v>
      </c>
      <c r="I1576" s="159"/>
      <c r="L1576" s="155"/>
      <c r="M1576" s="160"/>
      <c r="T1576" s="161"/>
      <c r="AT1576" s="156" t="s">
        <v>150</v>
      </c>
      <c r="AU1576" s="156" t="s">
        <v>89</v>
      </c>
      <c r="AV1576" s="13" t="s">
        <v>89</v>
      </c>
      <c r="AW1576" s="13" t="s">
        <v>38</v>
      </c>
      <c r="AX1576" s="13" t="s">
        <v>12</v>
      </c>
      <c r="AY1576" s="156" t="s">
        <v>140</v>
      </c>
    </row>
    <row r="1577" spans="2:65" s="13" customFormat="1" ht="10">
      <c r="B1577" s="155"/>
      <c r="D1577" s="145" t="s">
        <v>150</v>
      </c>
      <c r="E1577" s="156" t="s">
        <v>1</v>
      </c>
      <c r="F1577" s="157" t="s">
        <v>573</v>
      </c>
      <c r="H1577" s="158">
        <v>-1.379</v>
      </c>
      <c r="I1577" s="159"/>
      <c r="L1577" s="155"/>
      <c r="M1577" s="160"/>
      <c r="T1577" s="161"/>
      <c r="AT1577" s="156" t="s">
        <v>150</v>
      </c>
      <c r="AU1577" s="156" t="s">
        <v>89</v>
      </c>
      <c r="AV1577" s="13" t="s">
        <v>89</v>
      </c>
      <c r="AW1577" s="13" t="s">
        <v>38</v>
      </c>
      <c r="AX1577" s="13" t="s">
        <v>12</v>
      </c>
      <c r="AY1577" s="156" t="s">
        <v>140</v>
      </c>
    </row>
    <row r="1578" spans="2:65" s="14" customFormat="1" ht="10">
      <c r="B1578" s="162"/>
      <c r="D1578" s="145" t="s">
        <v>150</v>
      </c>
      <c r="E1578" s="163" t="s">
        <v>1</v>
      </c>
      <c r="F1578" s="164" t="s">
        <v>157</v>
      </c>
      <c r="H1578" s="165">
        <v>138.42000000000004</v>
      </c>
      <c r="I1578" s="166"/>
      <c r="L1578" s="162"/>
      <c r="M1578" s="167"/>
      <c r="T1578" s="168"/>
      <c r="AT1578" s="163" t="s">
        <v>150</v>
      </c>
      <c r="AU1578" s="163" t="s">
        <v>89</v>
      </c>
      <c r="AV1578" s="14" t="s">
        <v>148</v>
      </c>
      <c r="AW1578" s="14" t="s">
        <v>38</v>
      </c>
      <c r="AX1578" s="14" t="s">
        <v>87</v>
      </c>
      <c r="AY1578" s="163" t="s">
        <v>140</v>
      </c>
    </row>
    <row r="1579" spans="2:65" s="1" customFormat="1" ht="16.5" customHeight="1">
      <c r="B1579" s="32"/>
      <c r="C1579" s="179" t="s">
        <v>951</v>
      </c>
      <c r="D1579" s="179" t="s">
        <v>645</v>
      </c>
      <c r="E1579" s="180" t="s">
        <v>1363</v>
      </c>
      <c r="F1579" s="181" t="s">
        <v>1364</v>
      </c>
      <c r="G1579" s="182" t="s">
        <v>146</v>
      </c>
      <c r="H1579" s="183">
        <v>152.262</v>
      </c>
      <c r="I1579" s="184"/>
      <c r="J1579" s="185">
        <f>ROUND(I1579*H1579,2)</f>
        <v>0</v>
      </c>
      <c r="K1579" s="181" t="s">
        <v>746</v>
      </c>
      <c r="L1579" s="186"/>
      <c r="M1579" s="187" t="s">
        <v>1</v>
      </c>
      <c r="N1579" s="188" t="s">
        <v>45</v>
      </c>
      <c r="P1579" s="141">
        <f>O1579*H1579</f>
        <v>0</v>
      </c>
      <c r="Q1579" s="141">
        <v>0</v>
      </c>
      <c r="R1579" s="141">
        <f>Q1579*H1579</f>
        <v>0</v>
      </c>
      <c r="S1579" s="141">
        <v>0</v>
      </c>
      <c r="T1579" s="142">
        <f>S1579*H1579</f>
        <v>0</v>
      </c>
      <c r="AR1579" s="143" t="s">
        <v>256</v>
      </c>
      <c r="AT1579" s="143" t="s">
        <v>645</v>
      </c>
      <c r="AU1579" s="143" t="s">
        <v>89</v>
      </c>
      <c r="AY1579" s="17" t="s">
        <v>140</v>
      </c>
      <c r="BE1579" s="144">
        <f>IF(N1579="základní",J1579,0)</f>
        <v>0</v>
      </c>
      <c r="BF1579" s="144">
        <f>IF(N1579="snížená",J1579,0)</f>
        <v>0</v>
      </c>
      <c r="BG1579" s="144">
        <f>IF(N1579="zákl. přenesená",J1579,0)</f>
        <v>0</v>
      </c>
      <c r="BH1579" s="144">
        <f>IF(N1579="sníž. přenesená",J1579,0)</f>
        <v>0</v>
      </c>
      <c r="BI1579" s="144">
        <f>IF(N1579="nulová",J1579,0)</f>
        <v>0</v>
      </c>
      <c r="BJ1579" s="17" t="s">
        <v>87</v>
      </c>
      <c r="BK1579" s="144">
        <f>ROUND(I1579*H1579,2)</f>
        <v>0</v>
      </c>
      <c r="BL1579" s="17" t="s">
        <v>194</v>
      </c>
      <c r="BM1579" s="143" t="s">
        <v>1365</v>
      </c>
    </row>
    <row r="1580" spans="2:65" s="1" customFormat="1" ht="10">
      <c r="B1580" s="32"/>
      <c r="D1580" s="145" t="s">
        <v>149</v>
      </c>
      <c r="F1580" s="146" t="s">
        <v>1364</v>
      </c>
      <c r="I1580" s="147"/>
      <c r="L1580" s="32"/>
      <c r="M1580" s="148"/>
      <c r="T1580" s="56"/>
      <c r="AT1580" s="17" t="s">
        <v>149</v>
      </c>
      <c r="AU1580" s="17" t="s">
        <v>89</v>
      </c>
    </row>
    <row r="1581" spans="2:65" s="13" customFormat="1" ht="10">
      <c r="B1581" s="155"/>
      <c r="D1581" s="145" t="s">
        <v>150</v>
      </c>
      <c r="E1581" s="156" t="s">
        <v>1</v>
      </c>
      <c r="F1581" s="157" t="s">
        <v>1366</v>
      </c>
      <c r="H1581" s="158">
        <v>152.262</v>
      </c>
      <c r="I1581" s="159"/>
      <c r="L1581" s="155"/>
      <c r="M1581" s="160"/>
      <c r="T1581" s="161"/>
      <c r="AT1581" s="156" t="s">
        <v>150</v>
      </c>
      <c r="AU1581" s="156" t="s">
        <v>89</v>
      </c>
      <c r="AV1581" s="13" t="s">
        <v>89</v>
      </c>
      <c r="AW1581" s="13" t="s">
        <v>38</v>
      </c>
      <c r="AX1581" s="13" t="s">
        <v>12</v>
      </c>
      <c r="AY1581" s="156" t="s">
        <v>140</v>
      </c>
    </row>
    <row r="1582" spans="2:65" s="14" customFormat="1" ht="10">
      <c r="B1582" s="162"/>
      <c r="D1582" s="145" t="s">
        <v>150</v>
      </c>
      <c r="E1582" s="163" t="s">
        <v>1</v>
      </c>
      <c r="F1582" s="164" t="s">
        <v>157</v>
      </c>
      <c r="H1582" s="165">
        <v>152.262</v>
      </c>
      <c r="I1582" s="166"/>
      <c r="L1582" s="162"/>
      <c r="M1582" s="167"/>
      <c r="T1582" s="168"/>
      <c r="AT1582" s="163" t="s">
        <v>150</v>
      </c>
      <c r="AU1582" s="163" t="s">
        <v>89</v>
      </c>
      <c r="AV1582" s="14" t="s">
        <v>148</v>
      </c>
      <c r="AW1582" s="14" t="s">
        <v>38</v>
      </c>
      <c r="AX1582" s="14" t="s">
        <v>87</v>
      </c>
      <c r="AY1582" s="163" t="s">
        <v>140</v>
      </c>
    </row>
    <row r="1583" spans="2:65" s="1" customFormat="1" ht="24.15" customHeight="1">
      <c r="B1583" s="32"/>
      <c r="C1583" s="132" t="s">
        <v>1367</v>
      </c>
      <c r="D1583" s="132" t="s">
        <v>143</v>
      </c>
      <c r="E1583" s="133" t="s">
        <v>1368</v>
      </c>
      <c r="F1583" s="134" t="s">
        <v>1369</v>
      </c>
      <c r="G1583" s="135" t="s">
        <v>146</v>
      </c>
      <c r="H1583" s="136">
        <v>10.92</v>
      </c>
      <c r="I1583" s="137"/>
      <c r="J1583" s="138">
        <f>ROUND(I1583*H1583,2)</f>
        <v>0</v>
      </c>
      <c r="K1583" s="134" t="s">
        <v>147</v>
      </c>
      <c r="L1583" s="32"/>
      <c r="M1583" s="139" t="s">
        <v>1</v>
      </c>
      <c r="N1583" s="140" t="s">
        <v>45</v>
      </c>
      <c r="P1583" s="141">
        <f>O1583*H1583</f>
        <v>0</v>
      </c>
      <c r="Q1583" s="141">
        <v>0</v>
      </c>
      <c r="R1583" s="141">
        <f>Q1583*H1583</f>
        <v>0</v>
      </c>
      <c r="S1583" s="141">
        <v>0</v>
      </c>
      <c r="T1583" s="142">
        <f>S1583*H1583</f>
        <v>0</v>
      </c>
      <c r="AR1583" s="143" t="s">
        <v>194</v>
      </c>
      <c r="AT1583" s="143" t="s">
        <v>143</v>
      </c>
      <c r="AU1583" s="143" t="s">
        <v>89</v>
      </c>
      <c r="AY1583" s="17" t="s">
        <v>140</v>
      </c>
      <c r="BE1583" s="144">
        <f>IF(N1583="základní",J1583,0)</f>
        <v>0</v>
      </c>
      <c r="BF1583" s="144">
        <f>IF(N1583="snížená",J1583,0)</f>
        <v>0</v>
      </c>
      <c r="BG1583" s="144">
        <f>IF(N1583="zákl. přenesená",J1583,0)</f>
        <v>0</v>
      </c>
      <c r="BH1583" s="144">
        <f>IF(N1583="sníž. přenesená",J1583,0)</f>
        <v>0</v>
      </c>
      <c r="BI1583" s="144">
        <f>IF(N1583="nulová",J1583,0)</f>
        <v>0</v>
      </c>
      <c r="BJ1583" s="17" t="s">
        <v>87</v>
      </c>
      <c r="BK1583" s="144">
        <f>ROUND(I1583*H1583,2)</f>
        <v>0</v>
      </c>
      <c r="BL1583" s="17" t="s">
        <v>194</v>
      </c>
      <c r="BM1583" s="143" t="s">
        <v>1370</v>
      </c>
    </row>
    <row r="1584" spans="2:65" s="1" customFormat="1" ht="18">
      <c r="B1584" s="32"/>
      <c r="D1584" s="145" t="s">
        <v>149</v>
      </c>
      <c r="F1584" s="146" t="s">
        <v>1369</v>
      </c>
      <c r="I1584" s="147"/>
      <c r="L1584" s="32"/>
      <c r="M1584" s="148"/>
      <c r="T1584" s="56"/>
      <c r="AT1584" s="17" t="s">
        <v>149</v>
      </c>
      <c r="AU1584" s="17" t="s">
        <v>89</v>
      </c>
    </row>
    <row r="1585" spans="2:65" s="12" customFormat="1" ht="10">
      <c r="B1585" s="149"/>
      <c r="D1585" s="145" t="s">
        <v>150</v>
      </c>
      <c r="E1585" s="150" t="s">
        <v>1</v>
      </c>
      <c r="F1585" s="151" t="s">
        <v>1371</v>
      </c>
      <c r="H1585" s="150" t="s">
        <v>1</v>
      </c>
      <c r="I1585" s="152"/>
      <c r="L1585" s="149"/>
      <c r="M1585" s="153"/>
      <c r="T1585" s="154"/>
      <c r="AT1585" s="150" t="s">
        <v>150</v>
      </c>
      <c r="AU1585" s="150" t="s">
        <v>89</v>
      </c>
      <c r="AV1585" s="12" t="s">
        <v>87</v>
      </c>
      <c r="AW1585" s="12" t="s">
        <v>38</v>
      </c>
      <c r="AX1585" s="12" t="s">
        <v>12</v>
      </c>
      <c r="AY1585" s="150" t="s">
        <v>140</v>
      </c>
    </row>
    <row r="1586" spans="2:65" s="13" customFormat="1" ht="10">
      <c r="B1586" s="155"/>
      <c r="D1586" s="145" t="s">
        <v>150</v>
      </c>
      <c r="E1586" s="156" t="s">
        <v>1</v>
      </c>
      <c r="F1586" s="157" t="s">
        <v>1372</v>
      </c>
      <c r="H1586" s="158">
        <v>10.92</v>
      </c>
      <c r="I1586" s="159"/>
      <c r="L1586" s="155"/>
      <c r="M1586" s="160"/>
      <c r="T1586" s="161"/>
      <c r="AT1586" s="156" t="s">
        <v>150</v>
      </c>
      <c r="AU1586" s="156" t="s">
        <v>89</v>
      </c>
      <c r="AV1586" s="13" t="s">
        <v>89</v>
      </c>
      <c r="AW1586" s="13" t="s">
        <v>38</v>
      </c>
      <c r="AX1586" s="13" t="s">
        <v>12</v>
      </c>
      <c r="AY1586" s="156" t="s">
        <v>140</v>
      </c>
    </row>
    <row r="1587" spans="2:65" s="14" customFormat="1" ht="10">
      <c r="B1587" s="162"/>
      <c r="D1587" s="145" t="s">
        <v>150</v>
      </c>
      <c r="E1587" s="163" t="s">
        <v>1</v>
      </c>
      <c r="F1587" s="164" t="s">
        <v>157</v>
      </c>
      <c r="H1587" s="165">
        <v>10.92</v>
      </c>
      <c r="I1587" s="166"/>
      <c r="L1587" s="162"/>
      <c r="M1587" s="167"/>
      <c r="T1587" s="168"/>
      <c r="AT1587" s="163" t="s">
        <v>150</v>
      </c>
      <c r="AU1587" s="163" t="s">
        <v>89</v>
      </c>
      <c r="AV1587" s="14" t="s">
        <v>148</v>
      </c>
      <c r="AW1587" s="14" t="s">
        <v>38</v>
      </c>
      <c r="AX1587" s="14" t="s">
        <v>87</v>
      </c>
      <c r="AY1587" s="163" t="s">
        <v>140</v>
      </c>
    </row>
    <row r="1588" spans="2:65" s="1" customFormat="1" ht="24.15" customHeight="1">
      <c r="B1588" s="32"/>
      <c r="C1588" s="179" t="s">
        <v>955</v>
      </c>
      <c r="D1588" s="179" t="s">
        <v>645</v>
      </c>
      <c r="E1588" s="180" t="s">
        <v>1373</v>
      </c>
      <c r="F1588" s="181" t="s">
        <v>1374</v>
      </c>
      <c r="G1588" s="182" t="s">
        <v>146</v>
      </c>
      <c r="H1588" s="183">
        <v>12.012</v>
      </c>
      <c r="I1588" s="184"/>
      <c r="J1588" s="185">
        <f>ROUND(I1588*H1588,2)</f>
        <v>0</v>
      </c>
      <c r="K1588" s="181" t="s">
        <v>147</v>
      </c>
      <c r="L1588" s="186"/>
      <c r="M1588" s="187" t="s">
        <v>1</v>
      </c>
      <c r="N1588" s="188" t="s">
        <v>45</v>
      </c>
      <c r="P1588" s="141">
        <f>O1588*H1588</f>
        <v>0</v>
      </c>
      <c r="Q1588" s="141">
        <v>0</v>
      </c>
      <c r="R1588" s="141">
        <f>Q1588*H1588</f>
        <v>0</v>
      </c>
      <c r="S1588" s="141">
        <v>0</v>
      </c>
      <c r="T1588" s="142">
        <f>S1588*H1588</f>
        <v>0</v>
      </c>
      <c r="AR1588" s="143" t="s">
        <v>256</v>
      </c>
      <c r="AT1588" s="143" t="s">
        <v>645</v>
      </c>
      <c r="AU1588" s="143" t="s">
        <v>89</v>
      </c>
      <c r="AY1588" s="17" t="s">
        <v>140</v>
      </c>
      <c r="BE1588" s="144">
        <f>IF(N1588="základní",J1588,0)</f>
        <v>0</v>
      </c>
      <c r="BF1588" s="144">
        <f>IF(N1588="snížená",J1588,0)</f>
        <v>0</v>
      </c>
      <c r="BG1588" s="144">
        <f>IF(N1588="zákl. přenesená",J1588,0)</f>
        <v>0</v>
      </c>
      <c r="BH1588" s="144">
        <f>IF(N1588="sníž. přenesená",J1588,0)</f>
        <v>0</v>
      </c>
      <c r="BI1588" s="144">
        <f>IF(N1588="nulová",J1588,0)</f>
        <v>0</v>
      </c>
      <c r="BJ1588" s="17" t="s">
        <v>87</v>
      </c>
      <c r="BK1588" s="144">
        <f>ROUND(I1588*H1588,2)</f>
        <v>0</v>
      </c>
      <c r="BL1588" s="17" t="s">
        <v>194</v>
      </c>
      <c r="BM1588" s="143" t="s">
        <v>1375</v>
      </c>
    </row>
    <row r="1589" spans="2:65" s="1" customFormat="1" ht="10">
      <c r="B1589" s="32"/>
      <c r="D1589" s="145" t="s">
        <v>149</v>
      </c>
      <c r="F1589" s="146" t="s">
        <v>1374</v>
      </c>
      <c r="I1589" s="147"/>
      <c r="L1589" s="32"/>
      <c r="M1589" s="148"/>
      <c r="T1589" s="56"/>
      <c r="AT1589" s="17" t="s">
        <v>149</v>
      </c>
      <c r="AU1589" s="17" t="s">
        <v>89</v>
      </c>
    </row>
    <row r="1590" spans="2:65" s="13" customFormat="1" ht="10">
      <c r="B1590" s="155"/>
      <c r="D1590" s="145" t="s">
        <v>150</v>
      </c>
      <c r="E1590" s="156" t="s">
        <v>1</v>
      </c>
      <c r="F1590" s="157" t="s">
        <v>1376</v>
      </c>
      <c r="H1590" s="158">
        <v>12.012</v>
      </c>
      <c r="I1590" s="159"/>
      <c r="L1590" s="155"/>
      <c r="M1590" s="160"/>
      <c r="T1590" s="161"/>
      <c r="AT1590" s="156" t="s">
        <v>150</v>
      </c>
      <c r="AU1590" s="156" t="s">
        <v>89</v>
      </c>
      <c r="AV1590" s="13" t="s">
        <v>89</v>
      </c>
      <c r="AW1590" s="13" t="s">
        <v>38</v>
      </c>
      <c r="AX1590" s="13" t="s">
        <v>12</v>
      </c>
      <c r="AY1590" s="156" t="s">
        <v>140</v>
      </c>
    </row>
    <row r="1591" spans="2:65" s="14" customFormat="1" ht="10">
      <c r="B1591" s="162"/>
      <c r="D1591" s="145" t="s">
        <v>150</v>
      </c>
      <c r="E1591" s="163" t="s">
        <v>1</v>
      </c>
      <c r="F1591" s="164" t="s">
        <v>157</v>
      </c>
      <c r="H1591" s="165">
        <v>12.012</v>
      </c>
      <c r="I1591" s="166"/>
      <c r="L1591" s="162"/>
      <c r="M1591" s="167"/>
      <c r="T1591" s="168"/>
      <c r="AT1591" s="163" t="s">
        <v>150</v>
      </c>
      <c r="AU1591" s="163" t="s">
        <v>89</v>
      </c>
      <c r="AV1591" s="14" t="s">
        <v>148</v>
      </c>
      <c r="AW1591" s="14" t="s">
        <v>38</v>
      </c>
      <c r="AX1591" s="14" t="s">
        <v>87</v>
      </c>
      <c r="AY1591" s="163" t="s">
        <v>140</v>
      </c>
    </row>
    <row r="1592" spans="2:65" s="1" customFormat="1" ht="33" customHeight="1">
      <c r="B1592" s="32"/>
      <c r="C1592" s="132" t="s">
        <v>1377</v>
      </c>
      <c r="D1592" s="132" t="s">
        <v>143</v>
      </c>
      <c r="E1592" s="133" t="s">
        <v>1378</v>
      </c>
      <c r="F1592" s="134" t="s">
        <v>1379</v>
      </c>
      <c r="G1592" s="135" t="s">
        <v>255</v>
      </c>
      <c r="H1592" s="136">
        <v>29.3</v>
      </c>
      <c r="I1592" s="137"/>
      <c r="J1592" s="138">
        <f>ROUND(I1592*H1592,2)</f>
        <v>0</v>
      </c>
      <c r="K1592" s="134" t="s">
        <v>147</v>
      </c>
      <c r="L1592" s="32"/>
      <c r="M1592" s="139" t="s">
        <v>1</v>
      </c>
      <c r="N1592" s="140" t="s">
        <v>45</v>
      </c>
      <c r="P1592" s="141">
        <f>O1592*H1592</f>
        <v>0</v>
      </c>
      <c r="Q1592" s="141">
        <v>0</v>
      </c>
      <c r="R1592" s="141">
        <f>Q1592*H1592</f>
        <v>0</v>
      </c>
      <c r="S1592" s="141">
        <v>0</v>
      </c>
      <c r="T1592" s="142">
        <f>S1592*H1592</f>
        <v>0</v>
      </c>
      <c r="AR1592" s="143" t="s">
        <v>194</v>
      </c>
      <c r="AT1592" s="143" t="s">
        <v>143</v>
      </c>
      <c r="AU1592" s="143" t="s">
        <v>89</v>
      </c>
      <c r="AY1592" s="17" t="s">
        <v>140</v>
      </c>
      <c r="BE1592" s="144">
        <f>IF(N1592="základní",J1592,0)</f>
        <v>0</v>
      </c>
      <c r="BF1592" s="144">
        <f>IF(N1592="snížená",J1592,0)</f>
        <v>0</v>
      </c>
      <c r="BG1592" s="144">
        <f>IF(N1592="zákl. přenesená",J1592,0)</f>
        <v>0</v>
      </c>
      <c r="BH1592" s="144">
        <f>IF(N1592="sníž. přenesená",J1592,0)</f>
        <v>0</v>
      </c>
      <c r="BI1592" s="144">
        <f>IF(N1592="nulová",J1592,0)</f>
        <v>0</v>
      </c>
      <c r="BJ1592" s="17" t="s">
        <v>87</v>
      </c>
      <c r="BK1592" s="144">
        <f>ROUND(I1592*H1592,2)</f>
        <v>0</v>
      </c>
      <c r="BL1592" s="17" t="s">
        <v>194</v>
      </c>
      <c r="BM1592" s="143" t="s">
        <v>1380</v>
      </c>
    </row>
    <row r="1593" spans="2:65" s="1" customFormat="1" ht="18">
      <c r="B1593" s="32"/>
      <c r="D1593" s="145" t="s">
        <v>149</v>
      </c>
      <c r="F1593" s="146" t="s">
        <v>1379</v>
      </c>
      <c r="I1593" s="147"/>
      <c r="L1593" s="32"/>
      <c r="M1593" s="148"/>
      <c r="T1593" s="56"/>
      <c r="AT1593" s="17" t="s">
        <v>149</v>
      </c>
      <c r="AU1593" s="17" t="s">
        <v>89</v>
      </c>
    </row>
    <row r="1594" spans="2:65" s="12" customFormat="1" ht="10">
      <c r="B1594" s="149"/>
      <c r="D1594" s="145" t="s">
        <v>150</v>
      </c>
      <c r="E1594" s="150" t="s">
        <v>1</v>
      </c>
      <c r="F1594" s="151" t="s">
        <v>533</v>
      </c>
      <c r="H1594" s="150" t="s">
        <v>1</v>
      </c>
      <c r="I1594" s="152"/>
      <c r="L1594" s="149"/>
      <c r="M1594" s="153"/>
      <c r="T1594" s="154"/>
      <c r="AT1594" s="150" t="s">
        <v>150</v>
      </c>
      <c r="AU1594" s="150" t="s">
        <v>89</v>
      </c>
      <c r="AV1594" s="12" t="s">
        <v>87</v>
      </c>
      <c r="AW1594" s="12" t="s">
        <v>38</v>
      </c>
      <c r="AX1594" s="12" t="s">
        <v>12</v>
      </c>
      <c r="AY1594" s="150" t="s">
        <v>140</v>
      </c>
    </row>
    <row r="1595" spans="2:65" s="13" customFormat="1" ht="10">
      <c r="B1595" s="155"/>
      <c r="D1595" s="145" t="s">
        <v>150</v>
      </c>
      <c r="E1595" s="156" t="s">
        <v>1</v>
      </c>
      <c r="F1595" s="157" t="s">
        <v>1381</v>
      </c>
      <c r="H1595" s="158">
        <v>2.8</v>
      </c>
      <c r="I1595" s="159"/>
      <c r="L1595" s="155"/>
      <c r="M1595" s="160"/>
      <c r="T1595" s="161"/>
      <c r="AT1595" s="156" t="s">
        <v>150</v>
      </c>
      <c r="AU1595" s="156" t="s">
        <v>89</v>
      </c>
      <c r="AV1595" s="13" t="s">
        <v>89</v>
      </c>
      <c r="AW1595" s="13" t="s">
        <v>38</v>
      </c>
      <c r="AX1595" s="13" t="s">
        <v>12</v>
      </c>
      <c r="AY1595" s="156" t="s">
        <v>140</v>
      </c>
    </row>
    <row r="1596" spans="2:65" s="12" customFormat="1" ht="10">
      <c r="B1596" s="149"/>
      <c r="D1596" s="145" t="s">
        <v>150</v>
      </c>
      <c r="E1596" s="150" t="s">
        <v>1</v>
      </c>
      <c r="F1596" s="151" t="s">
        <v>537</v>
      </c>
      <c r="H1596" s="150" t="s">
        <v>1</v>
      </c>
      <c r="I1596" s="152"/>
      <c r="L1596" s="149"/>
      <c r="M1596" s="153"/>
      <c r="T1596" s="154"/>
      <c r="AT1596" s="150" t="s">
        <v>150</v>
      </c>
      <c r="AU1596" s="150" t="s">
        <v>89</v>
      </c>
      <c r="AV1596" s="12" t="s">
        <v>87</v>
      </c>
      <c r="AW1596" s="12" t="s">
        <v>38</v>
      </c>
      <c r="AX1596" s="12" t="s">
        <v>12</v>
      </c>
      <c r="AY1596" s="150" t="s">
        <v>140</v>
      </c>
    </row>
    <row r="1597" spans="2:65" s="13" customFormat="1" ht="10">
      <c r="B1597" s="155"/>
      <c r="D1597" s="145" t="s">
        <v>150</v>
      </c>
      <c r="E1597" s="156" t="s">
        <v>1</v>
      </c>
      <c r="F1597" s="157" t="s">
        <v>1381</v>
      </c>
      <c r="H1597" s="158">
        <v>2.8</v>
      </c>
      <c r="I1597" s="159"/>
      <c r="L1597" s="155"/>
      <c r="M1597" s="160"/>
      <c r="T1597" s="161"/>
      <c r="AT1597" s="156" t="s">
        <v>150</v>
      </c>
      <c r="AU1597" s="156" t="s">
        <v>89</v>
      </c>
      <c r="AV1597" s="13" t="s">
        <v>89</v>
      </c>
      <c r="AW1597" s="13" t="s">
        <v>38</v>
      </c>
      <c r="AX1597" s="13" t="s">
        <v>12</v>
      </c>
      <c r="AY1597" s="156" t="s">
        <v>140</v>
      </c>
    </row>
    <row r="1598" spans="2:65" s="12" customFormat="1" ht="10">
      <c r="B1598" s="149"/>
      <c r="D1598" s="145" t="s">
        <v>150</v>
      </c>
      <c r="E1598" s="150" t="s">
        <v>1</v>
      </c>
      <c r="F1598" s="151" t="s">
        <v>542</v>
      </c>
      <c r="H1598" s="150" t="s">
        <v>1</v>
      </c>
      <c r="I1598" s="152"/>
      <c r="L1598" s="149"/>
      <c r="M1598" s="153"/>
      <c r="T1598" s="154"/>
      <c r="AT1598" s="150" t="s">
        <v>150</v>
      </c>
      <c r="AU1598" s="150" t="s">
        <v>89</v>
      </c>
      <c r="AV1598" s="12" t="s">
        <v>87</v>
      </c>
      <c r="AW1598" s="12" t="s">
        <v>38</v>
      </c>
      <c r="AX1598" s="12" t="s">
        <v>12</v>
      </c>
      <c r="AY1598" s="150" t="s">
        <v>140</v>
      </c>
    </row>
    <row r="1599" spans="2:65" s="13" customFormat="1" ht="10">
      <c r="B1599" s="155"/>
      <c r="D1599" s="145" t="s">
        <v>150</v>
      </c>
      <c r="E1599" s="156" t="s">
        <v>1</v>
      </c>
      <c r="F1599" s="157" t="s">
        <v>1382</v>
      </c>
      <c r="H1599" s="158">
        <v>4.5999999999999996</v>
      </c>
      <c r="I1599" s="159"/>
      <c r="L1599" s="155"/>
      <c r="M1599" s="160"/>
      <c r="T1599" s="161"/>
      <c r="AT1599" s="156" t="s">
        <v>150</v>
      </c>
      <c r="AU1599" s="156" t="s">
        <v>89</v>
      </c>
      <c r="AV1599" s="13" t="s">
        <v>89</v>
      </c>
      <c r="AW1599" s="13" t="s">
        <v>38</v>
      </c>
      <c r="AX1599" s="13" t="s">
        <v>12</v>
      </c>
      <c r="AY1599" s="156" t="s">
        <v>140</v>
      </c>
    </row>
    <row r="1600" spans="2:65" s="12" customFormat="1" ht="10">
      <c r="B1600" s="149"/>
      <c r="D1600" s="145" t="s">
        <v>150</v>
      </c>
      <c r="E1600" s="150" t="s">
        <v>1</v>
      </c>
      <c r="F1600" s="151" t="s">
        <v>499</v>
      </c>
      <c r="H1600" s="150" t="s">
        <v>1</v>
      </c>
      <c r="I1600" s="152"/>
      <c r="L1600" s="149"/>
      <c r="M1600" s="153"/>
      <c r="T1600" s="154"/>
      <c r="AT1600" s="150" t="s">
        <v>150</v>
      </c>
      <c r="AU1600" s="150" t="s">
        <v>89</v>
      </c>
      <c r="AV1600" s="12" t="s">
        <v>87</v>
      </c>
      <c r="AW1600" s="12" t="s">
        <v>38</v>
      </c>
      <c r="AX1600" s="12" t="s">
        <v>12</v>
      </c>
      <c r="AY1600" s="150" t="s">
        <v>140</v>
      </c>
    </row>
    <row r="1601" spans="2:65" s="13" customFormat="1" ht="10">
      <c r="B1601" s="155"/>
      <c r="D1601" s="145" t="s">
        <v>150</v>
      </c>
      <c r="E1601" s="156" t="s">
        <v>1</v>
      </c>
      <c r="F1601" s="157" t="s">
        <v>1383</v>
      </c>
      <c r="H1601" s="158">
        <v>4.9000000000000004</v>
      </c>
      <c r="I1601" s="159"/>
      <c r="L1601" s="155"/>
      <c r="M1601" s="160"/>
      <c r="T1601" s="161"/>
      <c r="AT1601" s="156" t="s">
        <v>150</v>
      </c>
      <c r="AU1601" s="156" t="s">
        <v>89</v>
      </c>
      <c r="AV1601" s="13" t="s">
        <v>89</v>
      </c>
      <c r="AW1601" s="13" t="s">
        <v>38</v>
      </c>
      <c r="AX1601" s="13" t="s">
        <v>12</v>
      </c>
      <c r="AY1601" s="156" t="s">
        <v>140</v>
      </c>
    </row>
    <row r="1602" spans="2:65" s="12" customFormat="1" ht="10">
      <c r="B1602" s="149"/>
      <c r="D1602" s="145" t="s">
        <v>150</v>
      </c>
      <c r="E1602" s="150" t="s">
        <v>1</v>
      </c>
      <c r="F1602" s="151" t="s">
        <v>501</v>
      </c>
      <c r="H1602" s="150" t="s">
        <v>1</v>
      </c>
      <c r="I1602" s="152"/>
      <c r="L1602" s="149"/>
      <c r="M1602" s="153"/>
      <c r="T1602" s="154"/>
      <c r="AT1602" s="150" t="s">
        <v>150</v>
      </c>
      <c r="AU1602" s="150" t="s">
        <v>89</v>
      </c>
      <c r="AV1602" s="12" t="s">
        <v>87</v>
      </c>
      <c r="AW1602" s="12" t="s">
        <v>38</v>
      </c>
      <c r="AX1602" s="12" t="s">
        <v>12</v>
      </c>
      <c r="AY1602" s="150" t="s">
        <v>140</v>
      </c>
    </row>
    <row r="1603" spans="2:65" s="13" customFormat="1" ht="10">
      <c r="B1603" s="155"/>
      <c r="D1603" s="145" t="s">
        <v>150</v>
      </c>
      <c r="E1603" s="156" t="s">
        <v>1</v>
      </c>
      <c r="F1603" s="157" t="s">
        <v>1382</v>
      </c>
      <c r="H1603" s="158">
        <v>4.5999999999999996</v>
      </c>
      <c r="I1603" s="159"/>
      <c r="L1603" s="155"/>
      <c r="M1603" s="160"/>
      <c r="T1603" s="161"/>
      <c r="AT1603" s="156" t="s">
        <v>150</v>
      </c>
      <c r="AU1603" s="156" t="s">
        <v>89</v>
      </c>
      <c r="AV1603" s="13" t="s">
        <v>89</v>
      </c>
      <c r="AW1603" s="13" t="s">
        <v>38</v>
      </c>
      <c r="AX1603" s="13" t="s">
        <v>12</v>
      </c>
      <c r="AY1603" s="156" t="s">
        <v>140</v>
      </c>
    </row>
    <row r="1604" spans="2:65" s="12" customFormat="1" ht="10">
      <c r="B1604" s="149"/>
      <c r="D1604" s="145" t="s">
        <v>150</v>
      </c>
      <c r="E1604" s="150" t="s">
        <v>1</v>
      </c>
      <c r="F1604" s="151" t="s">
        <v>549</v>
      </c>
      <c r="H1604" s="150" t="s">
        <v>1</v>
      </c>
      <c r="I1604" s="152"/>
      <c r="L1604" s="149"/>
      <c r="M1604" s="153"/>
      <c r="T1604" s="154"/>
      <c r="AT1604" s="150" t="s">
        <v>150</v>
      </c>
      <c r="AU1604" s="150" t="s">
        <v>89</v>
      </c>
      <c r="AV1604" s="12" t="s">
        <v>87</v>
      </c>
      <c r="AW1604" s="12" t="s">
        <v>38</v>
      </c>
      <c r="AX1604" s="12" t="s">
        <v>12</v>
      </c>
      <c r="AY1604" s="150" t="s">
        <v>140</v>
      </c>
    </row>
    <row r="1605" spans="2:65" s="13" customFormat="1" ht="10">
      <c r="B1605" s="155"/>
      <c r="D1605" s="145" t="s">
        <v>150</v>
      </c>
      <c r="E1605" s="156" t="s">
        <v>1</v>
      </c>
      <c r="F1605" s="157" t="s">
        <v>1384</v>
      </c>
      <c r="H1605" s="158">
        <v>4.8</v>
      </c>
      <c r="I1605" s="159"/>
      <c r="L1605" s="155"/>
      <c r="M1605" s="160"/>
      <c r="T1605" s="161"/>
      <c r="AT1605" s="156" t="s">
        <v>150</v>
      </c>
      <c r="AU1605" s="156" t="s">
        <v>89</v>
      </c>
      <c r="AV1605" s="13" t="s">
        <v>89</v>
      </c>
      <c r="AW1605" s="13" t="s">
        <v>38</v>
      </c>
      <c r="AX1605" s="13" t="s">
        <v>12</v>
      </c>
      <c r="AY1605" s="156" t="s">
        <v>140</v>
      </c>
    </row>
    <row r="1606" spans="2:65" s="12" customFormat="1" ht="10">
      <c r="B1606" s="149"/>
      <c r="D1606" s="145" t="s">
        <v>150</v>
      </c>
      <c r="E1606" s="150" t="s">
        <v>1</v>
      </c>
      <c r="F1606" s="151" t="s">
        <v>561</v>
      </c>
      <c r="H1606" s="150" t="s">
        <v>1</v>
      </c>
      <c r="I1606" s="152"/>
      <c r="L1606" s="149"/>
      <c r="M1606" s="153"/>
      <c r="T1606" s="154"/>
      <c r="AT1606" s="150" t="s">
        <v>150</v>
      </c>
      <c r="AU1606" s="150" t="s">
        <v>89</v>
      </c>
      <c r="AV1606" s="12" t="s">
        <v>87</v>
      </c>
      <c r="AW1606" s="12" t="s">
        <v>38</v>
      </c>
      <c r="AX1606" s="12" t="s">
        <v>12</v>
      </c>
      <c r="AY1606" s="150" t="s">
        <v>140</v>
      </c>
    </row>
    <row r="1607" spans="2:65" s="13" customFormat="1" ht="10">
      <c r="B1607" s="155"/>
      <c r="D1607" s="145" t="s">
        <v>150</v>
      </c>
      <c r="E1607" s="156" t="s">
        <v>1</v>
      </c>
      <c r="F1607" s="157" t="s">
        <v>1384</v>
      </c>
      <c r="H1607" s="158">
        <v>4.8</v>
      </c>
      <c r="I1607" s="159"/>
      <c r="L1607" s="155"/>
      <c r="M1607" s="160"/>
      <c r="T1607" s="161"/>
      <c r="AT1607" s="156" t="s">
        <v>150</v>
      </c>
      <c r="AU1607" s="156" t="s">
        <v>89</v>
      </c>
      <c r="AV1607" s="13" t="s">
        <v>89</v>
      </c>
      <c r="AW1607" s="13" t="s">
        <v>38</v>
      </c>
      <c r="AX1607" s="13" t="s">
        <v>12</v>
      </c>
      <c r="AY1607" s="156" t="s">
        <v>140</v>
      </c>
    </row>
    <row r="1608" spans="2:65" s="14" customFormat="1" ht="10">
      <c r="B1608" s="162"/>
      <c r="D1608" s="145" t="s">
        <v>150</v>
      </c>
      <c r="E1608" s="163" t="s">
        <v>1</v>
      </c>
      <c r="F1608" s="164" t="s">
        <v>157</v>
      </c>
      <c r="H1608" s="165">
        <v>29.3</v>
      </c>
      <c r="I1608" s="166"/>
      <c r="L1608" s="162"/>
      <c r="M1608" s="167"/>
      <c r="T1608" s="168"/>
      <c r="AT1608" s="163" t="s">
        <v>150</v>
      </c>
      <c r="AU1608" s="163" t="s">
        <v>89</v>
      </c>
      <c r="AV1608" s="14" t="s">
        <v>148</v>
      </c>
      <c r="AW1608" s="14" t="s">
        <v>38</v>
      </c>
      <c r="AX1608" s="14" t="s">
        <v>87</v>
      </c>
      <c r="AY1608" s="163" t="s">
        <v>140</v>
      </c>
    </row>
    <row r="1609" spans="2:65" s="1" customFormat="1" ht="16.5" customHeight="1">
      <c r="B1609" s="32"/>
      <c r="C1609" s="179" t="s">
        <v>958</v>
      </c>
      <c r="D1609" s="179" t="s">
        <v>645</v>
      </c>
      <c r="E1609" s="180" t="s">
        <v>1385</v>
      </c>
      <c r="F1609" s="181" t="s">
        <v>1386</v>
      </c>
      <c r="G1609" s="182" t="s">
        <v>255</v>
      </c>
      <c r="H1609" s="183">
        <v>30.765000000000001</v>
      </c>
      <c r="I1609" s="184"/>
      <c r="J1609" s="185">
        <f>ROUND(I1609*H1609,2)</f>
        <v>0</v>
      </c>
      <c r="K1609" s="181" t="s">
        <v>147</v>
      </c>
      <c r="L1609" s="186"/>
      <c r="M1609" s="187" t="s">
        <v>1</v>
      </c>
      <c r="N1609" s="188" t="s">
        <v>45</v>
      </c>
      <c r="P1609" s="141">
        <f>O1609*H1609</f>
        <v>0</v>
      </c>
      <c r="Q1609" s="141">
        <v>0</v>
      </c>
      <c r="R1609" s="141">
        <f>Q1609*H1609</f>
        <v>0</v>
      </c>
      <c r="S1609" s="141">
        <v>0</v>
      </c>
      <c r="T1609" s="142">
        <f>S1609*H1609</f>
        <v>0</v>
      </c>
      <c r="AR1609" s="143" t="s">
        <v>256</v>
      </c>
      <c r="AT1609" s="143" t="s">
        <v>645</v>
      </c>
      <c r="AU1609" s="143" t="s">
        <v>89</v>
      </c>
      <c r="AY1609" s="17" t="s">
        <v>140</v>
      </c>
      <c r="BE1609" s="144">
        <f>IF(N1609="základní",J1609,0)</f>
        <v>0</v>
      </c>
      <c r="BF1609" s="144">
        <f>IF(N1609="snížená",J1609,0)</f>
        <v>0</v>
      </c>
      <c r="BG1609" s="144">
        <f>IF(N1609="zákl. přenesená",J1609,0)</f>
        <v>0</v>
      </c>
      <c r="BH1609" s="144">
        <f>IF(N1609="sníž. přenesená",J1609,0)</f>
        <v>0</v>
      </c>
      <c r="BI1609" s="144">
        <f>IF(N1609="nulová",J1609,0)</f>
        <v>0</v>
      </c>
      <c r="BJ1609" s="17" t="s">
        <v>87</v>
      </c>
      <c r="BK1609" s="144">
        <f>ROUND(I1609*H1609,2)</f>
        <v>0</v>
      </c>
      <c r="BL1609" s="17" t="s">
        <v>194</v>
      </c>
      <c r="BM1609" s="143" t="s">
        <v>1387</v>
      </c>
    </row>
    <row r="1610" spans="2:65" s="1" customFormat="1" ht="10">
      <c r="B1610" s="32"/>
      <c r="D1610" s="145" t="s">
        <v>149</v>
      </c>
      <c r="F1610" s="146" t="s">
        <v>1386</v>
      </c>
      <c r="I1610" s="147"/>
      <c r="L1610" s="32"/>
      <c r="M1610" s="148"/>
      <c r="T1610" s="56"/>
      <c r="AT1610" s="17" t="s">
        <v>149</v>
      </c>
      <c r="AU1610" s="17" t="s">
        <v>89</v>
      </c>
    </row>
    <row r="1611" spans="2:65" s="13" customFormat="1" ht="10">
      <c r="B1611" s="155"/>
      <c r="D1611" s="145" t="s">
        <v>150</v>
      </c>
      <c r="E1611" s="156" t="s">
        <v>1</v>
      </c>
      <c r="F1611" s="157" t="s">
        <v>1388</v>
      </c>
      <c r="H1611" s="158">
        <v>30.765000000000001</v>
      </c>
      <c r="I1611" s="159"/>
      <c r="L1611" s="155"/>
      <c r="M1611" s="160"/>
      <c r="T1611" s="161"/>
      <c r="AT1611" s="156" t="s">
        <v>150</v>
      </c>
      <c r="AU1611" s="156" t="s">
        <v>89</v>
      </c>
      <c r="AV1611" s="13" t="s">
        <v>89</v>
      </c>
      <c r="AW1611" s="13" t="s">
        <v>38</v>
      </c>
      <c r="AX1611" s="13" t="s">
        <v>12</v>
      </c>
      <c r="AY1611" s="156" t="s">
        <v>140</v>
      </c>
    </row>
    <row r="1612" spans="2:65" s="14" customFormat="1" ht="10">
      <c r="B1612" s="162"/>
      <c r="D1612" s="145" t="s">
        <v>150</v>
      </c>
      <c r="E1612" s="163" t="s">
        <v>1</v>
      </c>
      <c r="F1612" s="164" t="s">
        <v>157</v>
      </c>
      <c r="H1612" s="165">
        <v>30.765000000000001</v>
      </c>
      <c r="I1612" s="166"/>
      <c r="L1612" s="162"/>
      <c r="M1612" s="167"/>
      <c r="T1612" s="168"/>
      <c r="AT1612" s="163" t="s">
        <v>150</v>
      </c>
      <c r="AU1612" s="163" t="s">
        <v>89</v>
      </c>
      <c r="AV1612" s="14" t="s">
        <v>148</v>
      </c>
      <c r="AW1612" s="14" t="s">
        <v>38</v>
      </c>
      <c r="AX1612" s="14" t="s">
        <v>87</v>
      </c>
      <c r="AY1612" s="163" t="s">
        <v>140</v>
      </c>
    </row>
    <row r="1613" spans="2:65" s="1" customFormat="1" ht="24.15" customHeight="1">
      <c r="B1613" s="32"/>
      <c r="C1613" s="132" t="s">
        <v>1389</v>
      </c>
      <c r="D1613" s="132" t="s">
        <v>143</v>
      </c>
      <c r="E1613" s="133" t="s">
        <v>1390</v>
      </c>
      <c r="F1613" s="134" t="s">
        <v>1391</v>
      </c>
      <c r="G1613" s="135" t="s">
        <v>255</v>
      </c>
      <c r="H1613" s="136">
        <v>70.599999999999994</v>
      </c>
      <c r="I1613" s="137"/>
      <c r="J1613" s="138">
        <f>ROUND(I1613*H1613,2)</f>
        <v>0</v>
      </c>
      <c r="K1613" s="134" t="s">
        <v>147</v>
      </c>
      <c r="L1613" s="32"/>
      <c r="M1613" s="139" t="s">
        <v>1</v>
      </c>
      <c r="N1613" s="140" t="s">
        <v>45</v>
      </c>
      <c r="P1613" s="141">
        <f>O1613*H1613</f>
        <v>0</v>
      </c>
      <c r="Q1613" s="141">
        <v>0</v>
      </c>
      <c r="R1613" s="141">
        <f>Q1613*H1613</f>
        <v>0</v>
      </c>
      <c r="S1613" s="141">
        <v>0</v>
      </c>
      <c r="T1613" s="142">
        <f>S1613*H1613</f>
        <v>0</v>
      </c>
      <c r="AR1613" s="143" t="s">
        <v>194</v>
      </c>
      <c r="AT1613" s="143" t="s">
        <v>143</v>
      </c>
      <c r="AU1613" s="143" t="s">
        <v>89</v>
      </c>
      <c r="AY1613" s="17" t="s">
        <v>140</v>
      </c>
      <c r="BE1613" s="144">
        <f>IF(N1613="základní",J1613,0)</f>
        <v>0</v>
      </c>
      <c r="BF1613" s="144">
        <f>IF(N1613="snížená",J1613,0)</f>
        <v>0</v>
      </c>
      <c r="BG1613" s="144">
        <f>IF(N1613="zákl. přenesená",J1613,0)</f>
        <v>0</v>
      </c>
      <c r="BH1613" s="144">
        <f>IF(N1613="sníž. přenesená",J1613,0)</f>
        <v>0</v>
      </c>
      <c r="BI1613" s="144">
        <f>IF(N1613="nulová",J1613,0)</f>
        <v>0</v>
      </c>
      <c r="BJ1613" s="17" t="s">
        <v>87</v>
      </c>
      <c r="BK1613" s="144">
        <f>ROUND(I1613*H1613,2)</f>
        <v>0</v>
      </c>
      <c r="BL1613" s="17" t="s">
        <v>194</v>
      </c>
      <c r="BM1613" s="143" t="s">
        <v>1392</v>
      </c>
    </row>
    <row r="1614" spans="2:65" s="1" customFormat="1" ht="10">
      <c r="B1614" s="32"/>
      <c r="D1614" s="145" t="s">
        <v>149</v>
      </c>
      <c r="F1614" s="146" t="s">
        <v>1391</v>
      </c>
      <c r="I1614" s="147"/>
      <c r="L1614" s="32"/>
      <c r="M1614" s="148"/>
      <c r="T1614" s="56"/>
      <c r="AT1614" s="17" t="s">
        <v>149</v>
      </c>
      <c r="AU1614" s="17" t="s">
        <v>89</v>
      </c>
    </row>
    <row r="1615" spans="2:65" s="12" customFormat="1" ht="10">
      <c r="B1615" s="149"/>
      <c r="D1615" s="145" t="s">
        <v>150</v>
      </c>
      <c r="E1615" s="150" t="s">
        <v>1</v>
      </c>
      <c r="F1615" s="151" t="s">
        <v>549</v>
      </c>
      <c r="H1615" s="150" t="s">
        <v>1</v>
      </c>
      <c r="I1615" s="152"/>
      <c r="L1615" s="149"/>
      <c r="M1615" s="153"/>
      <c r="T1615" s="154"/>
      <c r="AT1615" s="150" t="s">
        <v>150</v>
      </c>
      <c r="AU1615" s="150" t="s">
        <v>89</v>
      </c>
      <c r="AV1615" s="12" t="s">
        <v>87</v>
      </c>
      <c r="AW1615" s="12" t="s">
        <v>38</v>
      </c>
      <c r="AX1615" s="12" t="s">
        <v>12</v>
      </c>
      <c r="AY1615" s="150" t="s">
        <v>140</v>
      </c>
    </row>
    <row r="1616" spans="2:65" s="13" customFormat="1" ht="10">
      <c r="B1616" s="155"/>
      <c r="D1616" s="145" t="s">
        <v>150</v>
      </c>
      <c r="E1616" s="156" t="s">
        <v>1</v>
      </c>
      <c r="F1616" s="157" t="s">
        <v>1345</v>
      </c>
      <c r="H1616" s="158">
        <v>10</v>
      </c>
      <c r="I1616" s="159"/>
      <c r="L1616" s="155"/>
      <c r="M1616" s="160"/>
      <c r="T1616" s="161"/>
      <c r="AT1616" s="156" t="s">
        <v>150</v>
      </c>
      <c r="AU1616" s="156" t="s">
        <v>89</v>
      </c>
      <c r="AV1616" s="13" t="s">
        <v>89</v>
      </c>
      <c r="AW1616" s="13" t="s">
        <v>38</v>
      </c>
      <c r="AX1616" s="13" t="s">
        <v>12</v>
      </c>
      <c r="AY1616" s="156" t="s">
        <v>140</v>
      </c>
    </row>
    <row r="1617" spans="2:65" s="12" customFormat="1" ht="10">
      <c r="B1617" s="149"/>
      <c r="D1617" s="145" t="s">
        <v>150</v>
      </c>
      <c r="E1617" s="150" t="s">
        <v>1</v>
      </c>
      <c r="F1617" s="151" t="s">
        <v>561</v>
      </c>
      <c r="H1617" s="150" t="s">
        <v>1</v>
      </c>
      <c r="I1617" s="152"/>
      <c r="L1617" s="149"/>
      <c r="M1617" s="153"/>
      <c r="T1617" s="154"/>
      <c r="AT1617" s="150" t="s">
        <v>150</v>
      </c>
      <c r="AU1617" s="150" t="s">
        <v>89</v>
      </c>
      <c r="AV1617" s="12" t="s">
        <v>87</v>
      </c>
      <c r="AW1617" s="12" t="s">
        <v>38</v>
      </c>
      <c r="AX1617" s="12" t="s">
        <v>12</v>
      </c>
      <c r="AY1617" s="150" t="s">
        <v>140</v>
      </c>
    </row>
    <row r="1618" spans="2:65" s="13" customFormat="1" ht="10">
      <c r="B1618" s="155"/>
      <c r="D1618" s="145" t="s">
        <v>150</v>
      </c>
      <c r="E1618" s="156" t="s">
        <v>1</v>
      </c>
      <c r="F1618" s="157" t="s">
        <v>1345</v>
      </c>
      <c r="H1618" s="158">
        <v>10</v>
      </c>
      <c r="I1618" s="159"/>
      <c r="L1618" s="155"/>
      <c r="M1618" s="160"/>
      <c r="T1618" s="161"/>
      <c r="AT1618" s="156" t="s">
        <v>150</v>
      </c>
      <c r="AU1618" s="156" t="s">
        <v>89</v>
      </c>
      <c r="AV1618" s="13" t="s">
        <v>89</v>
      </c>
      <c r="AW1618" s="13" t="s">
        <v>38</v>
      </c>
      <c r="AX1618" s="13" t="s">
        <v>12</v>
      </c>
      <c r="AY1618" s="156" t="s">
        <v>140</v>
      </c>
    </row>
    <row r="1619" spans="2:65" s="12" customFormat="1" ht="10">
      <c r="B1619" s="149"/>
      <c r="D1619" s="145" t="s">
        <v>150</v>
      </c>
      <c r="E1619" s="150" t="s">
        <v>1</v>
      </c>
      <c r="F1619" s="151" t="s">
        <v>1174</v>
      </c>
      <c r="H1619" s="150" t="s">
        <v>1</v>
      </c>
      <c r="I1619" s="152"/>
      <c r="L1619" s="149"/>
      <c r="M1619" s="153"/>
      <c r="T1619" s="154"/>
      <c r="AT1619" s="150" t="s">
        <v>150</v>
      </c>
      <c r="AU1619" s="150" t="s">
        <v>89</v>
      </c>
      <c r="AV1619" s="12" t="s">
        <v>87</v>
      </c>
      <c r="AW1619" s="12" t="s">
        <v>38</v>
      </c>
      <c r="AX1619" s="12" t="s">
        <v>12</v>
      </c>
      <c r="AY1619" s="150" t="s">
        <v>140</v>
      </c>
    </row>
    <row r="1620" spans="2:65" s="13" customFormat="1" ht="10">
      <c r="B1620" s="155"/>
      <c r="D1620" s="145" t="s">
        <v>150</v>
      </c>
      <c r="E1620" s="156" t="s">
        <v>1</v>
      </c>
      <c r="F1620" s="157" t="s">
        <v>1346</v>
      </c>
      <c r="H1620" s="158">
        <v>5.6</v>
      </c>
      <c r="I1620" s="159"/>
      <c r="L1620" s="155"/>
      <c r="M1620" s="160"/>
      <c r="T1620" s="161"/>
      <c r="AT1620" s="156" t="s">
        <v>150</v>
      </c>
      <c r="AU1620" s="156" t="s">
        <v>89</v>
      </c>
      <c r="AV1620" s="13" t="s">
        <v>89</v>
      </c>
      <c r="AW1620" s="13" t="s">
        <v>38</v>
      </c>
      <c r="AX1620" s="13" t="s">
        <v>12</v>
      </c>
      <c r="AY1620" s="156" t="s">
        <v>140</v>
      </c>
    </row>
    <row r="1621" spans="2:65" s="12" customFormat="1" ht="10">
      <c r="B1621" s="149"/>
      <c r="D1621" s="145" t="s">
        <v>150</v>
      </c>
      <c r="E1621" s="150" t="s">
        <v>1</v>
      </c>
      <c r="F1621" s="151" t="s">
        <v>565</v>
      </c>
      <c r="H1621" s="150" t="s">
        <v>1</v>
      </c>
      <c r="I1621" s="152"/>
      <c r="L1621" s="149"/>
      <c r="M1621" s="153"/>
      <c r="T1621" s="154"/>
      <c r="AT1621" s="150" t="s">
        <v>150</v>
      </c>
      <c r="AU1621" s="150" t="s">
        <v>89</v>
      </c>
      <c r="AV1621" s="12" t="s">
        <v>87</v>
      </c>
      <c r="AW1621" s="12" t="s">
        <v>38</v>
      </c>
      <c r="AX1621" s="12" t="s">
        <v>12</v>
      </c>
      <c r="AY1621" s="150" t="s">
        <v>140</v>
      </c>
    </row>
    <row r="1622" spans="2:65" s="13" customFormat="1" ht="10">
      <c r="B1622" s="155"/>
      <c r="D1622" s="145" t="s">
        <v>150</v>
      </c>
      <c r="E1622" s="156" t="s">
        <v>1</v>
      </c>
      <c r="F1622" s="157" t="s">
        <v>1347</v>
      </c>
      <c r="H1622" s="158">
        <v>12.5</v>
      </c>
      <c r="I1622" s="159"/>
      <c r="L1622" s="155"/>
      <c r="M1622" s="160"/>
      <c r="T1622" s="161"/>
      <c r="AT1622" s="156" t="s">
        <v>150</v>
      </c>
      <c r="AU1622" s="156" t="s">
        <v>89</v>
      </c>
      <c r="AV1622" s="13" t="s">
        <v>89</v>
      </c>
      <c r="AW1622" s="13" t="s">
        <v>38</v>
      </c>
      <c r="AX1622" s="13" t="s">
        <v>12</v>
      </c>
      <c r="AY1622" s="156" t="s">
        <v>140</v>
      </c>
    </row>
    <row r="1623" spans="2:65" s="12" customFormat="1" ht="10">
      <c r="B1623" s="149"/>
      <c r="D1623" s="145" t="s">
        <v>150</v>
      </c>
      <c r="E1623" s="150" t="s">
        <v>1</v>
      </c>
      <c r="F1623" s="151" t="s">
        <v>571</v>
      </c>
      <c r="H1623" s="150" t="s">
        <v>1</v>
      </c>
      <c r="I1623" s="152"/>
      <c r="L1623" s="149"/>
      <c r="M1623" s="153"/>
      <c r="T1623" s="154"/>
      <c r="AT1623" s="150" t="s">
        <v>150</v>
      </c>
      <c r="AU1623" s="150" t="s">
        <v>89</v>
      </c>
      <c r="AV1623" s="12" t="s">
        <v>87</v>
      </c>
      <c r="AW1623" s="12" t="s">
        <v>38</v>
      </c>
      <c r="AX1623" s="12" t="s">
        <v>12</v>
      </c>
      <c r="AY1623" s="150" t="s">
        <v>140</v>
      </c>
    </row>
    <row r="1624" spans="2:65" s="13" customFormat="1" ht="10">
      <c r="B1624" s="155"/>
      <c r="D1624" s="145" t="s">
        <v>150</v>
      </c>
      <c r="E1624" s="156" t="s">
        <v>1</v>
      </c>
      <c r="F1624" s="157" t="s">
        <v>1348</v>
      </c>
      <c r="H1624" s="158">
        <v>17.5</v>
      </c>
      <c r="I1624" s="159"/>
      <c r="L1624" s="155"/>
      <c r="M1624" s="160"/>
      <c r="T1624" s="161"/>
      <c r="AT1624" s="156" t="s">
        <v>150</v>
      </c>
      <c r="AU1624" s="156" t="s">
        <v>89</v>
      </c>
      <c r="AV1624" s="13" t="s">
        <v>89</v>
      </c>
      <c r="AW1624" s="13" t="s">
        <v>38</v>
      </c>
      <c r="AX1624" s="13" t="s">
        <v>12</v>
      </c>
      <c r="AY1624" s="156" t="s">
        <v>140</v>
      </c>
    </row>
    <row r="1625" spans="2:65" s="12" customFormat="1" ht="10">
      <c r="B1625" s="149"/>
      <c r="D1625" s="145" t="s">
        <v>150</v>
      </c>
      <c r="E1625" s="150" t="s">
        <v>1</v>
      </c>
      <c r="F1625" s="151" t="s">
        <v>574</v>
      </c>
      <c r="H1625" s="150" t="s">
        <v>1</v>
      </c>
      <c r="I1625" s="152"/>
      <c r="L1625" s="149"/>
      <c r="M1625" s="153"/>
      <c r="T1625" s="154"/>
      <c r="AT1625" s="150" t="s">
        <v>150</v>
      </c>
      <c r="AU1625" s="150" t="s">
        <v>89</v>
      </c>
      <c r="AV1625" s="12" t="s">
        <v>87</v>
      </c>
      <c r="AW1625" s="12" t="s">
        <v>38</v>
      </c>
      <c r="AX1625" s="12" t="s">
        <v>12</v>
      </c>
      <c r="AY1625" s="150" t="s">
        <v>140</v>
      </c>
    </row>
    <row r="1626" spans="2:65" s="13" customFormat="1" ht="10">
      <c r="B1626" s="155"/>
      <c r="D1626" s="145" t="s">
        <v>150</v>
      </c>
      <c r="E1626" s="156" t="s">
        <v>1</v>
      </c>
      <c r="F1626" s="157" t="s">
        <v>1349</v>
      </c>
      <c r="H1626" s="158">
        <v>15</v>
      </c>
      <c r="I1626" s="159"/>
      <c r="L1626" s="155"/>
      <c r="M1626" s="160"/>
      <c r="T1626" s="161"/>
      <c r="AT1626" s="156" t="s">
        <v>150</v>
      </c>
      <c r="AU1626" s="156" t="s">
        <v>89</v>
      </c>
      <c r="AV1626" s="13" t="s">
        <v>89</v>
      </c>
      <c r="AW1626" s="13" t="s">
        <v>38</v>
      </c>
      <c r="AX1626" s="13" t="s">
        <v>12</v>
      </c>
      <c r="AY1626" s="156" t="s">
        <v>140</v>
      </c>
    </row>
    <row r="1627" spans="2:65" s="14" customFormat="1" ht="10">
      <c r="B1627" s="162"/>
      <c r="D1627" s="145" t="s">
        <v>150</v>
      </c>
      <c r="E1627" s="163" t="s">
        <v>1</v>
      </c>
      <c r="F1627" s="164" t="s">
        <v>157</v>
      </c>
      <c r="H1627" s="165">
        <v>70.599999999999994</v>
      </c>
      <c r="I1627" s="166"/>
      <c r="L1627" s="162"/>
      <c r="M1627" s="167"/>
      <c r="T1627" s="168"/>
      <c r="AT1627" s="163" t="s">
        <v>150</v>
      </c>
      <c r="AU1627" s="163" t="s">
        <v>89</v>
      </c>
      <c r="AV1627" s="14" t="s">
        <v>148</v>
      </c>
      <c r="AW1627" s="14" t="s">
        <v>38</v>
      </c>
      <c r="AX1627" s="14" t="s">
        <v>87</v>
      </c>
      <c r="AY1627" s="163" t="s">
        <v>140</v>
      </c>
    </row>
    <row r="1628" spans="2:65" s="1" customFormat="1" ht="24.15" customHeight="1">
      <c r="B1628" s="32"/>
      <c r="C1628" s="132" t="s">
        <v>962</v>
      </c>
      <c r="D1628" s="132" t="s">
        <v>143</v>
      </c>
      <c r="E1628" s="133" t="s">
        <v>1393</v>
      </c>
      <c r="F1628" s="134" t="s">
        <v>1394</v>
      </c>
      <c r="G1628" s="135" t="s">
        <v>146</v>
      </c>
      <c r="H1628" s="136">
        <v>138.41999999999999</v>
      </c>
      <c r="I1628" s="137"/>
      <c r="J1628" s="138">
        <f>ROUND(I1628*H1628,2)</f>
        <v>0</v>
      </c>
      <c r="K1628" s="134" t="s">
        <v>147</v>
      </c>
      <c r="L1628" s="32"/>
      <c r="M1628" s="139" t="s">
        <v>1</v>
      </c>
      <c r="N1628" s="140" t="s">
        <v>45</v>
      </c>
      <c r="P1628" s="141">
        <f>O1628*H1628</f>
        <v>0</v>
      </c>
      <c r="Q1628" s="141">
        <v>0</v>
      </c>
      <c r="R1628" s="141">
        <f>Q1628*H1628</f>
        <v>0</v>
      </c>
      <c r="S1628" s="141">
        <v>0</v>
      </c>
      <c r="T1628" s="142">
        <f>S1628*H1628</f>
        <v>0</v>
      </c>
      <c r="AR1628" s="143" t="s">
        <v>194</v>
      </c>
      <c r="AT1628" s="143" t="s">
        <v>143</v>
      </c>
      <c r="AU1628" s="143" t="s">
        <v>89</v>
      </c>
      <c r="AY1628" s="17" t="s">
        <v>140</v>
      </c>
      <c r="BE1628" s="144">
        <f>IF(N1628="základní",J1628,0)</f>
        <v>0</v>
      </c>
      <c r="BF1628" s="144">
        <f>IF(N1628="snížená",J1628,0)</f>
        <v>0</v>
      </c>
      <c r="BG1628" s="144">
        <f>IF(N1628="zákl. přenesená",J1628,0)</f>
        <v>0</v>
      </c>
      <c r="BH1628" s="144">
        <f>IF(N1628="sníž. přenesená",J1628,0)</f>
        <v>0</v>
      </c>
      <c r="BI1628" s="144">
        <f>IF(N1628="nulová",J1628,0)</f>
        <v>0</v>
      </c>
      <c r="BJ1628" s="17" t="s">
        <v>87</v>
      </c>
      <c r="BK1628" s="144">
        <f>ROUND(I1628*H1628,2)</f>
        <v>0</v>
      </c>
      <c r="BL1628" s="17" t="s">
        <v>194</v>
      </c>
      <c r="BM1628" s="143" t="s">
        <v>1395</v>
      </c>
    </row>
    <row r="1629" spans="2:65" s="1" customFormat="1" ht="18">
      <c r="B1629" s="32"/>
      <c r="D1629" s="145" t="s">
        <v>149</v>
      </c>
      <c r="F1629" s="146" t="s">
        <v>1394</v>
      </c>
      <c r="I1629" s="147"/>
      <c r="L1629" s="32"/>
      <c r="M1629" s="148"/>
      <c r="T1629" s="56"/>
      <c r="AT1629" s="17" t="s">
        <v>149</v>
      </c>
      <c r="AU1629" s="17" t="s">
        <v>89</v>
      </c>
    </row>
    <row r="1630" spans="2:65" s="12" customFormat="1" ht="10">
      <c r="B1630" s="149"/>
      <c r="D1630" s="145" t="s">
        <v>150</v>
      </c>
      <c r="E1630" s="150" t="s">
        <v>1</v>
      </c>
      <c r="F1630" s="151" t="s">
        <v>533</v>
      </c>
      <c r="H1630" s="150" t="s">
        <v>1</v>
      </c>
      <c r="I1630" s="152"/>
      <c r="L1630" s="149"/>
      <c r="M1630" s="153"/>
      <c r="T1630" s="154"/>
      <c r="AT1630" s="150" t="s">
        <v>150</v>
      </c>
      <c r="AU1630" s="150" t="s">
        <v>89</v>
      </c>
      <c r="AV1630" s="12" t="s">
        <v>87</v>
      </c>
      <c r="AW1630" s="12" t="s">
        <v>38</v>
      </c>
      <c r="AX1630" s="12" t="s">
        <v>12</v>
      </c>
      <c r="AY1630" s="150" t="s">
        <v>140</v>
      </c>
    </row>
    <row r="1631" spans="2:65" s="13" customFormat="1" ht="10">
      <c r="B1631" s="155"/>
      <c r="D1631" s="145" t="s">
        <v>150</v>
      </c>
      <c r="E1631" s="156" t="s">
        <v>1</v>
      </c>
      <c r="F1631" s="157" t="s">
        <v>1330</v>
      </c>
      <c r="H1631" s="158">
        <v>1.8</v>
      </c>
      <c r="I1631" s="159"/>
      <c r="L1631" s="155"/>
      <c r="M1631" s="160"/>
      <c r="T1631" s="161"/>
      <c r="AT1631" s="156" t="s">
        <v>150</v>
      </c>
      <c r="AU1631" s="156" t="s">
        <v>89</v>
      </c>
      <c r="AV1631" s="13" t="s">
        <v>89</v>
      </c>
      <c r="AW1631" s="13" t="s">
        <v>38</v>
      </c>
      <c r="AX1631" s="13" t="s">
        <v>12</v>
      </c>
      <c r="AY1631" s="156" t="s">
        <v>140</v>
      </c>
    </row>
    <row r="1632" spans="2:65" s="12" customFormat="1" ht="10">
      <c r="B1632" s="149"/>
      <c r="D1632" s="145" t="s">
        <v>150</v>
      </c>
      <c r="E1632" s="150" t="s">
        <v>1</v>
      </c>
      <c r="F1632" s="151" t="s">
        <v>537</v>
      </c>
      <c r="H1632" s="150" t="s">
        <v>1</v>
      </c>
      <c r="I1632" s="152"/>
      <c r="L1632" s="149"/>
      <c r="M1632" s="153"/>
      <c r="T1632" s="154"/>
      <c r="AT1632" s="150" t="s">
        <v>150</v>
      </c>
      <c r="AU1632" s="150" t="s">
        <v>89</v>
      </c>
      <c r="AV1632" s="12" t="s">
        <v>87</v>
      </c>
      <c r="AW1632" s="12" t="s">
        <v>38</v>
      </c>
      <c r="AX1632" s="12" t="s">
        <v>12</v>
      </c>
      <c r="AY1632" s="150" t="s">
        <v>140</v>
      </c>
    </row>
    <row r="1633" spans="2:51" s="13" customFormat="1" ht="10">
      <c r="B1633" s="155"/>
      <c r="D1633" s="145" t="s">
        <v>150</v>
      </c>
      <c r="E1633" s="156" t="s">
        <v>1</v>
      </c>
      <c r="F1633" s="157" t="s">
        <v>1330</v>
      </c>
      <c r="H1633" s="158">
        <v>1.8</v>
      </c>
      <c r="I1633" s="159"/>
      <c r="L1633" s="155"/>
      <c r="M1633" s="160"/>
      <c r="T1633" s="161"/>
      <c r="AT1633" s="156" t="s">
        <v>150</v>
      </c>
      <c r="AU1633" s="156" t="s">
        <v>89</v>
      </c>
      <c r="AV1633" s="13" t="s">
        <v>89</v>
      </c>
      <c r="AW1633" s="13" t="s">
        <v>38</v>
      </c>
      <c r="AX1633" s="13" t="s">
        <v>12</v>
      </c>
      <c r="AY1633" s="156" t="s">
        <v>140</v>
      </c>
    </row>
    <row r="1634" spans="2:51" s="12" customFormat="1" ht="10">
      <c r="B1634" s="149"/>
      <c r="D1634" s="145" t="s">
        <v>150</v>
      </c>
      <c r="E1634" s="150" t="s">
        <v>1</v>
      </c>
      <c r="F1634" s="151" t="s">
        <v>542</v>
      </c>
      <c r="H1634" s="150" t="s">
        <v>1</v>
      </c>
      <c r="I1634" s="152"/>
      <c r="L1634" s="149"/>
      <c r="M1634" s="153"/>
      <c r="T1634" s="154"/>
      <c r="AT1634" s="150" t="s">
        <v>150</v>
      </c>
      <c r="AU1634" s="150" t="s">
        <v>89</v>
      </c>
      <c r="AV1634" s="12" t="s">
        <v>87</v>
      </c>
      <c r="AW1634" s="12" t="s">
        <v>38</v>
      </c>
      <c r="AX1634" s="12" t="s">
        <v>12</v>
      </c>
      <c r="AY1634" s="150" t="s">
        <v>140</v>
      </c>
    </row>
    <row r="1635" spans="2:51" s="13" customFormat="1" ht="10">
      <c r="B1635" s="155"/>
      <c r="D1635" s="145" t="s">
        <v>150</v>
      </c>
      <c r="E1635" s="156" t="s">
        <v>1</v>
      </c>
      <c r="F1635" s="157" t="s">
        <v>1330</v>
      </c>
      <c r="H1635" s="158">
        <v>1.8</v>
      </c>
      <c r="I1635" s="159"/>
      <c r="L1635" s="155"/>
      <c r="M1635" s="160"/>
      <c r="T1635" s="161"/>
      <c r="AT1635" s="156" t="s">
        <v>150</v>
      </c>
      <c r="AU1635" s="156" t="s">
        <v>89</v>
      </c>
      <c r="AV1635" s="13" t="s">
        <v>89</v>
      </c>
      <c r="AW1635" s="13" t="s">
        <v>38</v>
      </c>
      <c r="AX1635" s="13" t="s">
        <v>12</v>
      </c>
      <c r="AY1635" s="156" t="s">
        <v>140</v>
      </c>
    </row>
    <row r="1636" spans="2:51" s="12" customFormat="1" ht="10">
      <c r="B1636" s="149"/>
      <c r="D1636" s="145" t="s">
        <v>150</v>
      </c>
      <c r="E1636" s="150" t="s">
        <v>1</v>
      </c>
      <c r="F1636" s="151" t="s">
        <v>549</v>
      </c>
      <c r="H1636" s="150" t="s">
        <v>1</v>
      </c>
      <c r="I1636" s="152"/>
      <c r="L1636" s="149"/>
      <c r="M1636" s="153"/>
      <c r="T1636" s="154"/>
      <c r="AT1636" s="150" t="s">
        <v>150</v>
      </c>
      <c r="AU1636" s="150" t="s">
        <v>89</v>
      </c>
      <c r="AV1636" s="12" t="s">
        <v>87</v>
      </c>
      <c r="AW1636" s="12" t="s">
        <v>38</v>
      </c>
      <c r="AX1636" s="12" t="s">
        <v>12</v>
      </c>
      <c r="AY1636" s="150" t="s">
        <v>140</v>
      </c>
    </row>
    <row r="1637" spans="2:51" s="13" customFormat="1" ht="10">
      <c r="B1637" s="155"/>
      <c r="D1637" s="145" t="s">
        <v>150</v>
      </c>
      <c r="E1637" s="156" t="s">
        <v>1</v>
      </c>
      <c r="F1637" s="157" t="s">
        <v>1331</v>
      </c>
      <c r="H1637" s="158">
        <v>24</v>
      </c>
      <c r="I1637" s="159"/>
      <c r="L1637" s="155"/>
      <c r="M1637" s="160"/>
      <c r="T1637" s="161"/>
      <c r="AT1637" s="156" t="s">
        <v>150</v>
      </c>
      <c r="AU1637" s="156" t="s">
        <v>89</v>
      </c>
      <c r="AV1637" s="13" t="s">
        <v>89</v>
      </c>
      <c r="AW1637" s="13" t="s">
        <v>38</v>
      </c>
      <c r="AX1637" s="13" t="s">
        <v>12</v>
      </c>
      <c r="AY1637" s="156" t="s">
        <v>140</v>
      </c>
    </row>
    <row r="1638" spans="2:51" s="13" customFormat="1" ht="10">
      <c r="B1638" s="155"/>
      <c r="D1638" s="145" t="s">
        <v>150</v>
      </c>
      <c r="E1638" s="156" t="s">
        <v>1</v>
      </c>
      <c r="F1638" s="157" t="s">
        <v>465</v>
      </c>
      <c r="H1638" s="158">
        <v>-1.6</v>
      </c>
      <c r="I1638" s="159"/>
      <c r="L1638" s="155"/>
      <c r="M1638" s="160"/>
      <c r="T1638" s="161"/>
      <c r="AT1638" s="156" t="s">
        <v>150</v>
      </c>
      <c r="AU1638" s="156" t="s">
        <v>89</v>
      </c>
      <c r="AV1638" s="13" t="s">
        <v>89</v>
      </c>
      <c r="AW1638" s="13" t="s">
        <v>38</v>
      </c>
      <c r="AX1638" s="13" t="s">
        <v>12</v>
      </c>
      <c r="AY1638" s="156" t="s">
        <v>140</v>
      </c>
    </row>
    <row r="1639" spans="2:51" s="12" customFormat="1" ht="10">
      <c r="B1639" s="149"/>
      <c r="D1639" s="145" t="s">
        <v>150</v>
      </c>
      <c r="E1639" s="150" t="s">
        <v>1</v>
      </c>
      <c r="F1639" s="151" t="s">
        <v>499</v>
      </c>
      <c r="H1639" s="150" t="s">
        <v>1</v>
      </c>
      <c r="I1639" s="152"/>
      <c r="L1639" s="149"/>
      <c r="M1639" s="153"/>
      <c r="T1639" s="154"/>
      <c r="AT1639" s="150" t="s">
        <v>150</v>
      </c>
      <c r="AU1639" s="150" t="s">
        <v>89</v>
      </c>
      <c r="AV1639" s="12" t="s">
        <v>87</v>
      </c>
      <c r="AW1639" s="12" t="s">
        <v>38</v>
      </c>
      <c r="AX1639" s="12" t="s">
        <v>12</v>
      </c>
      <c r="AY1639" s="150" t="s">
        <v>140</v>
      </c>
    </row>
    <row r="1640" spans="2:51" s="13" customFormat="1" ht="10">
      <c r="B1640" s="155"/>
      <c r="D1640" s="145" t="s">
        <v>150</v>
      </c>
      <c r="E1640" s="156" t="s">
        <v>1</v>
      </c>
      <c r="F1640" s="157" t="s">
        <v>1332</v>
      </c>
      <c r="H1640" s="158">
        <v>2.3400000000000003</v>
      </c>
      <c r="I1640" s="159"/>
      <c r="L1640" s="155"/>
      <c r="M1640" s="160"/>
      <c r="T1640" s="161"/>
      <c r="AT1640" s="156" t="s">
        <v>150</v>
      </c>
      <c r="AU1640" s="156" t="s">
        <v>89</v>
      </c>
      <c r="AV1640" s="13" t="s">
        <v>89</v>
      </c>
      <c r="AW1640" s="13" t="s">
        <v>38</v>
      </c>
      <c r="AX1640" s="13" t="s">
        <v>12</v>
      </c>
      <c r="AY1640" s="156" t="s">
        <v>140</v>
      </c>
    </row>
    <row r="1641" spans="2:51" s="12" customFormat="1" ht="10">
      <c r="B1641" s="149"/>
      <c r="D1641" s="145" t="s">
        <v>150</v>
      </c>
      <c r="E1641" s="150" t="s">
        <v>1</v>
      </c>
      <c r="F1641" s="151" t="s">
        <v>561</v>
      </c>
      <c r="H1641" s="150" t="s">
        <v>1</v>
      </c>
      <c r="I1641" s="152"/>
      <c r="L1641" s="149"/>
      <c r="M1641" s="153"/>
      <c r="T1641" s="154"/>
      <c r="AT1641" s="150" t="s">
        <v>150</v>
      </c>
      <c r="AU1641" s="150" t="s">
        <v>89</v>
      </c>
      <c r="AV1641" s="12" t="s">
        <v>87</v>
      </c>
      <c r="AW1641" s="12" t="s">
        <v>38</v>
      </c>
      <c r="AX1641" s="12" t="s">
        <v>12</v>
      </c>
      <c r="AY1641" s="150" t="s">
        <v>140</v>
      </c>
    </row>
    <row r="1642" spans="2:51" s="13" customFormat="1" ht="10">
      <c r="B1642" s="155"/>
      <c r="D1642" s="145" t="s">
        <v>150</v>
      </c>
      <c r="E1642" s="156" t="s">
        <v>1</v>
      </c>
      <c r="F1642" s="157" t="s">
        <v>1331</v>
      </c>
      <c r="H1642" s="158">
        <v>24</v>
      </c>
      <c r="I1642" s="159"/>
      <c r="L1642" s="155"/>
      <c r="M1642" s="160"/>
      <c r="T1642" s="161"/>
      <c r="AT1642" s="156" t="s">
        <v>150</v>
      </c>
      <c r="AU1642" s="156" t="s">
        <v>89</v>
      </c>
      <c r="AV1642" s="13" t="s">
        <v>89</v>
      </c>
      <c r="AW1642" s="13" t="s">
        <v>38</v>
      </c>
      <c r="AX1642" s="13" t="s">
        <v>12</v>
      </c>
      <c r="AY1642" s="156" t="s">
        <v>140</v>
      </c>
    </row>
    <row r="1643" spans="2:51" s="13" customFormat="1" ht="10">
      <c r="B1643" s="155"/>
      <c r="D1643" s="145" t="s">
        <v>150</v>
      </c>
      <c r="E1643" s="156" t="s">
        <v>1</v>
      </c>
      <c r="F1643" s="157" t="s">
        <v>465</v>
      </c>
      <c r="H1643" s="158">
        <v>-1.6</v>
      </c>
      <c r="I1643" s="159"/>
      <c r="L1643" s="155"/>
      <c r="M1643" s="160"/>
      <c r="T1643" s="161"/>
      <c r="AT1643" s="156" t="s">
        <v>150</v>
      </c>
      <c r="AU1643" s="156" t="s">
        <v>89</v>
      </c>
      <c r="AV1643" s="13" t="s">
        <v>89</v>
      </c>
      <c r="AW1643" s="13" t="s">
        <v>38</v>
      </c>
      <c r="AX1643" s="13" t="s">
        <v>12</v>
      </c>
      <c r="AY1643" s="156" t="s">
        <v>140</v>
      </c>
    </row>
    <row r="1644" spans="2:51" s="12" customFormat="1" ht="10">
      <c r="B1644" s="149"/>
      <c r="D1644" s="145" t="s">
        <v>150</v>
      </c>
      <c r="E1644" s="150" t="s">
        <v>1</v>
      </c>
      <c r="F1644" s="151" t="s">
        <v>501</v>
      </c>
      <c r="H1644" s="150" t="s">
        <v>1</v>
      </c>
      <c r="I1644" s="152"/>
      <c r="L1644" s="149"/>
      <c r="M1644" s="153"/>
      <c r="T1644" s="154"/>
      <c r="AT1644" s="150" t="s">
        <v>150</v>
      </c>
      <c r="AU1644" s="150" t="s">
        <v>89</v>
      </c>
      <c r="AV1644" s="12" t="s">
        <v>87</v>
      </c>
      <c r="AW1644" s="12" t="s">
        <v>38</v>
      </c>
      <c r="AX1644" s="12" t="s">
        <v>12</v>
      </c>
      <c r="AY1644" s="150" t="s">
        <v>140</v>
      </c>
    </row>
    <row r="1645" spans="2:51" s="13" customFormat="1" ht="10">
      <c r="B1645" s="155"/>
      <c r="D1645" s="145" t="s">
        <v>150</v>
      </c>
      <c r="E1645" s="156" t="s">
        <v>1</v>
      </c>
      <c r="F1645" s="157" t="s">
        <v>1330</v>
      </c>
      <c r="H1645" s="158">
        <v>1.8</v>
      </c>
      <c r="I1645" s="159"/>
      <c r="L1645" s="155"/>
      <c r="M1645" s="160"/>
      <c r="T1645" s="161"/>
      <c r="AT1645" s="156" t="s">
        <v>150</v>
      </c>
      <c r="AU1645" s="156" t="s">
        <v>89</v>
      </c>
      <c r="AV1645" s="13" t="s">
        <v>89</v>
      </c>
      <c r="AW1645" s="13" t="s">
        <v>38</v>
      </c>
      <c r="AX1645" s="13" t="s">
        <v>12</v>
      </c>
      <c r="AY1645" s="156" t="s">
        <v>140</v>
      </c>
    </row>
    <row r="1646" spans="2:51" s="12" customFormat="1" ht="10">
      <c r="B1646" s="149"/>
      <c r="D1646" s="145" t="s">
        <v>150</v>
      </c>
      <c r="E1646" s="150" t="s">
        <v>1</v>
      </c>
      <c r="F1646" s="151" t="s">
        <v>1333</v>
      </c>
      <c r="H1646" s="150" t="s">
        <v>1</v>
      </c>
      <c r="I1646" s="152"/>
      <c r="L1646" s="149"/>
      <c r="M1646" s="153"/>
      <c r="T1646" s="154"/>
      <c r="AT1646" s="150" t="s">
        <v>150</v>
      </c>
      <c r="AU1646" s="150" t="s">
        <v>89</v>
      </c>
      <c r="AV1646" s="12" t="s">
        <v>87</v>
      </c>
      <c r="AW1646" s="12" t="s">
        <v>38</v>
      </c>
      <c r="AX1646" s="12" t="s">
        <v>12</v>
      </c>
      <c r="AY1646" s="150" t="s">
        <v>140</v>
      </c>
    </row>
    <row r="1647" spans="2:51" s="13" customFormat="1" ht="10">
      <c r="B1647" s="155"/>
      <c r="D1647" s="145" t="s">
        <v>150</v>
      </c>
      <c r="E1647" s="156" t="s">
        <v>1</v>
      </c>
      <c r="F1647" s="157" t="s">
        <v>1334</v>
      </c>
      <c r="H1647" s="158">
        <v>11.339999999999998</v>
      </c>
      <c r="I1647" s="159"/>
      <c r="L1647" s="155"/>
      <c r="M1647" s="160"/>
      <c r="T1647" s="161"/>
      <c r="AT1647" s="156" t="s">
        <v>150</v>
      </c>
      <c r="AU1647" s="156" t="s">
        <v>89</v>
      </c>
      <c r="AV1647" s="13" t="s">
        <v>89</v>
      </c>
      <c r="AW1647" s="13" t="s">
        <v>38</v>
      </c>
      <c r="AX1647" s="13" t="s">
        <v>12</v>
      </c>
      <c r="AY1647" s="156" t="s">
        <v>140</v>
      </c>
    </row>
    <row r="1648" spans="2:51" s="13" customFormat="1" ht="10">
      <c r="B1648" s="155"/>
      <c r="D1648" s="145" t="s">
        <v>150</v>
      </c>
      <c r="E1648" s="156" t="s">
        <v>1</v>
      </c>
      <c r="F1648" s="157" t="s">
        <v>567</v>
      </c>
      <c r="H1648" s="158">
        <v>-1.5760000000000001</v>
      </c>
      <c r="I1648" s="159"/>
      <c r="L1648" s="155"/>
      <c r="M1648" s="160"/>
      <c r="T1648" s="161"/>
      <c r="AT1648" s="156" t="s">
        <v>150</v>
      </c>
      <c r="AU1648" s="156" t="s">
        <v>89</v>
      </c>
      <c r="AV1648" s="13" t="s">
        <v>89</v>
      </c>
      <c r="AW1648" s="13" t="s">
        <v>38</v>
      </c>
      <c r="AX1648" s="13" t="s">
        <v>12</v>
      </c>
      <c r="AY1648" s="156" t="s">
        <v>140</v>
      </c>
    </row>
    <row r="1649" spans="2:65" s="12" customFormat="1" ht="10">
      <c r="B1649" s="149"/>
      <c r="D1649" s="145" t="s">
        <v>150</v>
      </c>
      <c r="E1649" s="150" t="s">
        <v>1</v>
      </c>
      <c r="F1649" s="151" t="s">
        <v>565</v>
      </c>
      <c r="H1649" s="150" t="s">
        <v>1</v>
      </c>
      <c r="I1649" s="152"/>
      <c r="L1649" s="149"/>
      <c r="M1649" s="153"/>
      <c r="T1649" s="154"/>
      <c r="AT1649" s="150" t="s">
        <v>150</v>
      </c>
      <c r="AU1649" s="150" t="s">
        <v>89</v>
      </c>
      <c r="AV1649" s="12" t="s">
        <v>87</v>
      </c>
      <c r="AW1649" s="12" t="s">
        <v>38</v>
      </c>
      <c r="AX1649" s="12" t="s">
        <v>12</v>
      </c>
      <c r="AY1649" s="150" t="s">
        <v>140</v>
      </c>
    </row>
    <row r="1650" spans="2:65" s="13" customFormat="1" ht="10">
      <c r="B1650" s="155"/>
      <c r="D1650" s="145" t="s">
        <v>150</v>
      </c>
      <c r="E1650" s="156" t="s">
        <v>1</v>
      </c>
      <c r="F1650" s="157" t="s">
        <v>1335</v>
      </c>
      <c r="H1650" s="158">
        <v>11.375</v>
      </c>
      <c r="I1650" s="159"/>
      <c r="L1650" s="155"/>
      <c r="M1650" s="160"/>
      <c r="T1650" s="161"/>
      <c r="AT1650" s="156" t="s">
        <v>150</v>
      </c>
      <c r="AU1650" s="156" t="s">
        <v>89</v>
      </c>
      <c r="AV1650" s="13" t="s">
        <v>89</v>
      </c>
      <c r="AW1650" s="13" t="s">
        <v>38</v>
      </c>
      <c r="AX1650" s="13" t="s">
        <v>12</v>
      </c>
      <c r="AY1650" s="156" t="s">
        <v>140</v>
      </c>
    </row>
    <row r="1651" spans="2:65" s="13" customFormat="1" ht="10">
      <c r="B1651" s="155"/>
      <c r="D1651" s="145" t="s">
        <v>150</v>
      </c>
      <c r="E1651" s="156" t="s">
        <v>1</v>
      </c>
      <c r="F1651" s="157" t="s">
        <v>567</v>
      </c>
      <c r="H1651" s="158">
        <v>-1.5760000000000001</v>
      </c>
      <c r="I1651" s="159"/>
      <c r="L1651" s="155"/>
      <c r="M1651" s="160"/>
      <c r="T1651" s="161"/>
      <c r="AT1651" s="156" t="s">
        <v>150</v>
      </c>
      <c r="AU1651" s="156" t="s">
        <v>89</v>
      </c>
      <c r="AV1651" s="13" t="s">
        <v>89</v>
      </c>
      <c r="AW1651" s="13" t="s">
        <v>38</v>
      </c>
      <c r="AX1651" s="13" t="s">
        <v>12</v>
      </c>
      <c r="AY1651" s="156" t="s">
        <v>140</v>
      </c>
    </row>
    <row r="1652" spans="2:65" s="12" customFormat="1" ht="10">
      <c r="B1652" s="149"/>
      <c r="D1652" s="145" t="s">
        <v>150</v>
      </c>
      <c r="E1652" s="150" t="s">
        <v>1</v>
      </c>
      <c r="F1652" s="151" t="s">
        <v>571</v>
      </c>
      <c r="H1652" s="150" t="s">
        <v>1</v>
      </c>
      <c r="I1652" s="152"/>
      <c r="L1652" s="149"/>
      <c r="M1652" s="153"/>
      <c r="T1652" s="154"/>
      <c r="AT1652" s="150" t="s">
        <v>150</v>
      </c>
      <c r="AU1652" s="150" t="s">
        <v>89</v>
      </c>
      <c r="AV1652" s="12" t="s">
        <v>87</v>
      </c>
      <c r="AW1652" s="12" t="s">
        <v>38</v>
      </c>
      <c r="AX1652" s="12" t="s">
        <v>12</v>
      </c>
      <c r="AY1652" s="150" t="s">
        <v>140</v>
      </c>
    </row>
    <row r="1653" spans="2:65" s="13" customFormat="1" ht="10">
      <c r="B1653" s="155"/>
      <c r="D1653" s="145" t="s">
        <v>150</v>
      </c>
      <c r="E1653" s="156" t="s">
        <v>1</v>
      </c>
      <c r="F1653" s="157" t="s">
        <v>1336</v>
      </c>
      <c r="H1653" s="158">
        <v>31.625000000000007</v>
      </c>
      <c r="I1653" s="159"/>
      <c r="L1653" s="155"/>
      <c r="M1653" s="160"/>
      <c r="T1653" s="161"/>
      <c r="AT1653" s="156" t="s">
        <v>150</v>
      </c>
      <c r="AU1653" s="156" t="s">
        <v>89</v>
      </c>
      <c r="AV1653" s="13" t="s">
        <v>89</v>
      </c>
      <c r="AW1653" s="13" t="s">
        <v>38</v>
      </c>
      <c r="AX1653" s="13" t="s">
        <v>12</v>
      </c>
      <c r="AY1653" s="156" t="s">
        <v>140</v>
      </c>
    </row>
    <row r="1654" spans="2:65" s="13" customFormat="1" ht="10">
      <c r="B1654" s="155"/>
      <c r="D1654" s="145" t="s">
        <v>150</v>
      </c>
      <c r="E1654" s="156" t="s">
        <v>1</v>
      </c>
      <c r="F1654" s="157" t="s">
        <v>573</v>
      </c>
      <c r="H1654" s="158">
        <v>-1.379</v>
      </c>
      <c r="I1654" s="159"/>
      <c r="L1654" s="155"/>
      <c r="M1654" s="160"/>
      <c r="T1654" s="161"/>
      <c r="AT1654" s="156" t="s">
        <v>150</v>
      </c>
      <c r="AU1654" s="156" t="s">
        <v>89</v>
      </c>
      <c r="AV1654" s="13" t="s">
        <v>89</v>
      </c>
      <c r="AW1654" s="13" t="s">
        <v>38</v>
      </c>
      <c r="AX1654" s="13" t="s">
        <v>12</v>
      </c>
      <c r="AY1654" s="156" t="s">
        <v>140</v>
      </c>
    </row>
    <row r="1655" spans="2:65" s="12" customFormat="1" ht="10">
      <c r="B1655" s="149"/>
      <c r="D1655" s="145" t="s">
        <v>150</v>
      </c>
      <c r="E1655" s="150" t="s">
        <v>1</v>
      </c>
      <c r="F1655" s="151" t="s">
        <v>574</v>
      </c>
      <c r="H1655" s="150" t="s">
        <v>1</v>
      </c>
      <c r="I1655" s="152"/>
      <c r="L1655" s="149"/>
      <c r="M1655" s="153"/>
      <c r="T1655" s="154"/>
      <c r="AT1655" s="150" t="s">
        <v>150</v>
      </c>
      <c r="AU1655" s="150" t="s">
        <v>89</v>
      </c>
      <c r="AV1655" s="12" t="s">
        <v>87</v>
      </c>
      <c r="AW1655" s="12" t="s">
        <v>38</v>
      </c>
      <c r="AX1655" s="12" t="s">
        <v>12</v>
      </c>
      <c r="AY1655" s="150" t="s">
        <v>140</v>
      </c>
    </row>
    <row r="1656" spans="2:65" s="13" customFormat="1" ht="10">
      <c r="B1656" s="155"/>
      <c r="D1656" s="145" t="s">
        <v>150</v>
      </c>
      <c r="E1656" s="156" t="s">
        <v>1</v>
      </c>
      <c r="F1656" s="157" t="s">
        <v>1337</v>
      </c>
      <c r="H1656" s="158">
        <v>35.650000000000006</v>
      </c>
      <c r="I1656" s="159"/>
      <c r="L1656" s="155"/>
      <c r="M1656" s="160"/>
      <c r="T1656" s="161"/>
      <c r="AT1656" s="156" t="s">
        <v>150</v>
      </c>
      <c r="AU1656" s="156" t="s">
        <v>89</v>
      </c>
      <c r="AV1656" s="13" t="s">
        <v>89</v>
      </c>
      <c r="AW1656" s="13" t="s">
        <v>38</v>
      </c>
      <c r="AX1656" s="13" t="s">
        <v>12</v>
      </c>
      <c r="AY1656" s="156" t="s">
        <v>140</v>
      </c>
    </row>
    <row r="1657" spans="2:65" s="13" customFormat="1" ht="10">
      <c r="B1657" s="155"/>
      <c r="D1657" s="145" t="s">
        <v>150</v>
      </c>
      <c r="E1657" s="156" t="s">
        <v>1</v>
      </c>
      <c r="F1657" s="157" t="s">
        <v>573</v>
      </c>
      <c r="H1657" s="158">
        <v>-1.379</v>
      </c>
      <c r="I1657" s="159"/>
      <c r="L1657" s="155"/>
      <c r="M1657" s="160"/>
      <c r="T1657" s="161"/>
      <c r="AT1657" s="156" t="s">
        <v>150</v>
      </c>
      <c r="AU1657" s="156" t="s">
        <v>89</v>
      </c>
      <c r="AV1657" s="13" t="s">
        <v>89</v>
      </c>
      <c r="AW1657" s="13" t="s">
        <v>38</v>
      </c>
      <c r="AX1657" s="13" t="s">
        <v>12</v>
      </c>
      <c r="AY1657" s="156" t="s">
        <v>140</v>
      </c>
    </row>
    <row r="1658" spans="2:65" s="14" customFormat="1" ht="10">
      <c r="B1658" s="162"/>
      <c r="D1658" s="145" t="s">
        <v>150</v>
      </c>
      <c r="E1658" s="163" t="s">
        <v>1</v>
      </c>
      <c r="F1658" s="164" t="s">
        <v>157</v>
      </c>
      <c r="H1658" s="165">
        <v>138.42000000000004</v>
      </c>
      <c r="I1658" s="166"/>
      <c r="L1658" s="162"/>
      <c r="M1658" s="167"/>
      <c r="T1658" s="168"/>
      <c r="AT1658" s="163" t="s">
        <v>150</v>
      </c>
      <c r="AU1658" s="163" t="s">
        <v>89</v>
      </c>
      <c r="AV1658" s="14" t="s">
        <v>148</v>
      </c>
      <c r="AW1658" s="14" t="s">
        <v>38</v>
      </c>
      <c r="AX1658" s="14" t="s">
        <v>87</v>
      </c>
      <c r="AY1658" s="163" t="s">
        <v>140</v>
      </c>
    </row>
    <row r="1659" spans="2:65" s="1" customFormat="1" ht="49" customHeight="1">
      <c r="B1659" s="32"/>
      <c r="C1659" s="132" t="s">
        <v>1396</v>
      </c>
      <c r="D1659" s="132" t="s">
        <v>143</v>
      </c>
      <c r="E1659" s="133" t="s">
        <v>1397</v>
      </c>
      <c r="F1659" s="134" t="s">
        <v>1398</v>
      </c>
      <c r="G1659" s="135" t="s">
        <v>294</v>
      </c>
      <c r="H1659" s="136">
        <v>3.2224200000000001</v>
      </c>
      <c r="I1659" s="137"/>
      <c r="J1659" s="138">
        <f>ROUND(I1659*H1659,2)</f>
        <v>0</v>
      </c>
      <c r="K1659" s="134" t="s">
        <v>147</v>
      </c>
      <c r="L1659" s="32"/>
      <c r="M1659" s="139" t="s">
        <v>1</v>
      </c>
      <c r="N1659" s="140" t="s">
        <v>45</v>
      </c>
      <c r="P1659" s="141">
        <f>O1659*H1659</f>
        <v>0</v>
      </c>
      <c r="Q1659" s="141">
        <v>0</v>
      </c>
      <c r="R1659" s="141">
        <f>Q1659*H1659</f>
        <v>0</v>
      </c>
      <c r="S1659" s="141">
        <v>0</v>
      </c>
      <c r="T1659" s="142">
        <f>S1659*H1659</f>
        <v>0</v>
      </c>
      <c r="AR1659" s="143" t="s">
        <v>194</v>
      </c>
      <c r="AT1659" s="143" t="s">
        <v>143</v>
      </c>
      <c r="AU1659" s="143" t="s">
        <v>89</v>
      </c>
      <c r="AY1659" s="17" t="s">
        <v>140</v>
      </c>
      <c r="BE1659" s="144">
        <f>IF(N1659="základní",J1659,0)</f>
        <v>0</v>
      </c>
      <c r="BF1659" s="144">
        <f>IF(N1659="snížená",J1659,0)</f>
        <v>0</v>
      </c>
      <c r="BG1659" s="144">
        <f>IF(N1659="zákl. přenesená",J1659,0)</f>
        <v>0</v>
      </c>
      <c r="BH1659" s="144">
        <f>IF(N1659="sníž. přenesená",J1659,0)</f>
        <v>0</v>
      </c>
      <c r="BI1659" s="144">
        <f>IF(N1659="nulová",J1659,0)</f>
        <v>0</v>
      </c>
      <c r="BJ1659" s="17" t="s">
        <v>87</v>
      </c>
      <c r="BK1659" s="144">
        <f>ROUND(I1659*H1659,2)</f>
        <v>0</v>
      </c>
      <c r="BL1659" s="17" t="s">
        <v>194</v>
      </c>
      <c r="BM1659" s="143" t="s">
        <v>1399</v>
      </c>
    </row>
    <row r="1660" spans="2:65" s="1" customFormat="1" ht="27">
      <c r="B1660" s="32"/>
      <c r="D1660" s="145" t="s">
        <v>149</v>
      </c>
      <c r="F1660" s="146" t="s">
        <v>1398</v>
      </c>
      <c r="I1660" s="147"/>
      <c r="L1660" s="32"/>
      <c r="M1660" s="148"/>
      <c r="T1660" s="56"/>
      <c r="AT1660" s="17" t="s">
        <v>149</v>
      </c>
      <c r="AU1660" s="17" t="s">
        <v>89</v>
      </c>
    </row>
    <row r="1661" spans="2:65" s="1" customFormat="1" ht="49" customHeight="1">
      <c r="B1661" s="32"/>
      <c r="C1661" s="132" t="s">
        <v>965</v>
      </c>
      <c r="D1661" s="132" t="s">
        <v>143</v>
      </c>
      <c r="E1661" s="133" t="s">
        <v>1400</v>
      </c>
      <c r="F1661" s="134" t="s">
        <v>1401</v>
      </c>
      <c r="G1661" s="135" t="s">
        <v>294</v>
      </c>
      <c r="H1661" s="136">
        <v>3.2224200000000001</v>
      </c>
      <c r="I1661" s="137"/>
      <c r="J1661" s="138">
        <f>ROUND(I1661*H1661,2)</f>
        <v>0</v>
      </c>
      <c r="K1661" s="134" t="s">
        <v>746</v>
      </c>
      <c r="L1661" s="32"/>
      <c r="M1661" s="139" t="s">
        <v>1</v>
      </c>
      <c r="N1661" s="140" t="s">
        <v>45</v>
      </c>
      <c r="P1661" s="141">
        <f>O1661*H1661</f>
        <v>0</v>
      </c>
      <c r="Q1661" s="141">
        <v>0</v>
      </c>
      <c r="R1661" s="141">
        <f>Q1661*H1661</f>
        <v>0</v>
      </c>
      <c r="S1661" s="141">
        <v>0</v>
      </c>
      <c r="T1661" s="142">
        <f>S1661*H1661</f>
        <v>0</v>
      </c>
      <c r="AR1661" s="143" t="s">
        <v>194</v>
      </c>
      <c r="AT1661" s="143" t="s">
        <v>143</v>
      </c>
      <c r="AU1661" s="143" t="s">
        <v>89</v>
      </c>
      <c r="AY1661" s="17" t="s">
        <v>140</v>
      </c>
      <c r="BE1661" s="144">
        <f>IF(N1661="základní",J1661,0)</f>
        <v>0</v>
      </c>
      <c r="BF1661" s="144">
        <f>IF(N1661="snížená",J1661,0)</f>
        <v>0</v>
      </c>
      <c r="BG1661" s="144">
        <f>IF(N1661="zákl. přenesená",J1661,0)</f>
        <v>0</v>
      </c>
      <c r="BH1661" s="144">
        <f>IF(N1661="sníž. přenesená",J1661,0)</f>
        <v>0</v>
      </c>
      <c r="BI1661" s="144">
        <f>IF(N1661="nulová",J1661,0)</f>
        <v>0</v>
      </c>
      <c r="BJ1661" s="17" t="s">
        <v>87</v>
      </c>
      <c r="BK1661" s="144">
        <f>ROUND(I1661*H1661,2)</f>
        <v>0</v>
      </c>
      <c r="BL1661" s="17" t="s">
        <v>194</v>
      </c>
      <c r="BM1661" s="143" t="s">
        <v>1402</v>
      </c>
    </row>
    <row r="1662" spans="2:65" s="1" customFormat="1" ht="27">
      <c r="B1662" s="32"/>
      <c r="D1662" s="145" t="s">
        <v>149</v>
      </c>
      <c r="F1662" s="146" t="s">
        <v>1401</v>
      </c>
      <c r="I1662" s="147"/>
      <c r="L1662" s="32"/>
      <c r="M1662" s="148"/>
      <c r="T1662" s="56"/>
      <c r="AT1662" s="17" t="s">
        <v>149</v>
      </c>
      <c r="AU1662" s="17" t="s">
        <v>89</v>
      </c>
    </row>
    <row r="1663" spans="2:65" s="11" customFormat="1" ht="22.75" customHeight="1">
      <c r="B1663" s="120"/>
      <c r="D1663" s="121" t="s">
        <v>79</v>
      </c>
      <c r="E1663" s="130" t="s">
        <v>1403</v>
      </c>
      <c r="F1663" s="130" t="s">
        <v>1404</v>
      </c>
      <c r="I1663" s="123"/>
      <c r="J1663" s="131">
        <f>BK1663</f>
        <v>0</v>
      </c>
      <c r="L1663" s="120"/>
      <c r="M1663" s="125"/>
      <c r="P1663" s="126">
        <f>SUM(P1664:P1746)</f>
        <v>0</v>
      </c>
      <c r="R1663" s="126">
        <f>SUM(R1664:R1746)</f>
        <v>0</v>
      </c>
      <c r="T1663" s="127">
        <f>SUM(T1664:T1746)</f>
        <v>0</v>
      </c>
      <c r="AR1663" s="121" t="s">
        <v>89</v>
      </c>
      <c r="AT1663" s="128" t="s">
        <v>79</v>
      </c>
      <c r="AU1663" s="128" t="s">
        <v>87</v>
      </c>
      <c r="AY1663" s="121" t="s">
        <v>140</v>
      </c>
      <c r="BK1663" s="129">
        <f>SUM(BK1664:BK1746)</f>
        <v>0</v>
      </c>
    </row>
    <row r="1664" spans="2:65" s="1" customFormat="1" ht="37.75" customHeight="1">
      <c r="B1664" s="32"/>
      <c r="C1664" s="132" t="s">
        <v>1405</v>
      </c>
      <c r="D1664" s="132" t="s">
        <v>143</v>
      </c>
      <c r="E1664" s="133" t="s">
        <v>1406</v>
      </c>
      <c r="F1664" s="134" t="s">
        <v>1407</v>
      </c>
      <c r="G1664" s="135" t="s">
        <v>359</v>
      </c>
      <c r="H1664" s="136">
        <v>1</v>
      </c>
      <c r="I1664" s="137"/>
      <c r="J1664" s="138">
        <f>ROUND(I1664*H1664,2)</f>
        <v>0</v>
      </c>
      <c r="K1664" s="134" t="s">
        <v>1</v>
      </c>
      <c r="L1664" s="32"/>
      <c r="M1664" s="139" t="s">
        <v>1</v>
      </c>
      <c r="N1664" s="140" t="s">
        <v>45</v>
      </c>
      <c r="P1664" s="141">
        <f>O1664*H1664</f>
        <v>0</v>
      </c>
      <c r="Q1664" s="141">
        <v>0</v>
      </c>
      <c r="R1664" s="141">
        <f>Q1664*H1664</f>
        <v>0</v>
      </c>
      <c r="S1664" s="141">
        <v>0</v>
      </c>
      <c r="T1664" s="142">
        <f>S1664*H1664</f>
        <v>0</v>
      </c>
      <c r="AR1664" s="143" t="s">
        <v>194</v>
      </c>
      <c r="AT1664" s="143" t="s">
        <v>143</v>
      </c>
      <c r="AU1664" s="143" t="s">
        <v>89</v>
      </c>
      <c r="AY1664" s="17" t="s">
        <v>140</v>
      </c>
      <c r="BE1664" s="144">
        <f>IF(N1664="základní",J1664,0)</f>
        <v>0</v>
      </c>
      <c r="BF1664" s="144">
        <f>IF(N1664="snížená",J1664,0)</f>
        <v>0</v>
      </c>
      <c r="BG1664" s="144">
        <f>IF(N1664="zákl. přenesená",J1664,0)</f>
        <v>0</v>
      </c>
      <c r="BH1664" s="144">
        <f>IF(N1664="sníž. přenesená",J1664,0)</f>
        <v>0</v>
      </c>
      <c r="BI1664" s="144">
        <f>IF(N1664="nulová",J1664,0)</f>
        <v>0</v>
      </c>
      <c r="BJ1664" s="17" t="s">
        <v>87</v>
      </c>
      <c r="BK1664" s="144">
        <f>ROUND(I1664*H1664,2)</f>
        <v>0</v>
      </c>
      <c r="BL1664" s="17" t="s">
        <v>194</v>
      </c>
      <c r="BM1664" s="143" t="s">
        <v>1408</v>
      </c>
    </row>
    <row r="1665" spans="2:65" s="1" customFormat="1" ht="18">
      <c r="B1665" s="32"/>
      <c r="D1665" s="145" t="s">
        <v>149</v>
      </c>
      <c r="F1665" s="146" t="s">
        <v>1407</v>
      </c>
      <c r="I1665" s="147"/>
      <c r="L1665" s="32"/>
      <c r="M1665" s="148"/>
      <c r="T1665" s="56"/>
      <c r="AT1665" s="17" t="s">
        <v>149</v>
      </c>
      <c r="AU1665" s="17" t="s">
        <v>89</v>
      </c>
    </row>
    <row r="1666" spans="2:65" s="13" customFormat="1" ht="10">
      <c r="B1666" s="155"/>
      <c r="D1666" s="145" t="s">
        <v>150</v>
      </c>
      <c r="E1666" s="156" t="s">
        <v>1</v>
      </c>
      <c r="F1666" s="157" t="s">
        <v>87</v>
      </c>
      <c r="H1666" s="158">
        <v>1</v>
      </c>
      <c r="I1666" s="159"/>
      <c r="L1666" s="155"/>
      <c r="M1666" s="160"/>
      <c r="T1666" s="161"/>
      <c r="AT1666" s="156" t="s">
        <v>150</v>
      </c>
      <c r="AU1666" s="156" t="s">
        <v>89</v>
      </c>
      <c r="AV1666" s="13" t="s">
        <v>89</v>
      </c>
      <c r="AW1666" s="13" t="s">
        <v>38</v>
      </c>
      <c r="AX1666" s="13" t="s">
        <v>12</v>
      </c>
      <c r="AY1666" s="156" t="s">
        <v>140</v>
      </c>
    </row>
    <row r="1667" spans="2:65" s="14" customFormat="1" ht="10">
      <c r="B1667" s="162"/>
      <c r="D1667" s="145" t="s">
        <v>150</v>
      </c>
      <c r="E1667" s="163" t="s">
        <v>1</v>
      </c>
      <c r="F1667" s="164" t="s">
        <v>157</v>
      </c>
      <c r="H1667" s="165">
        <v>1</v>
      </c>
      <c r="I1667" s="166"/>
      <c r="L1667" s="162"/>
      <c r="M1667" s="167"/>
      <c r="T1667" s="168"/>
      <c r="AT1667" s="163" t="s">
        <v>150</v>
      </c>
      <c r="AU1667" s="163" t="s">
        <v>89</v>
      </c>
      <c r="AV1667" s="14" t="s">
        <v>148</v>
      </c>
      <c r="AW1667" s="14" t="s">
        <v>38</v>
      </c>
      <c r="AX1667" s="14" t="s">
        <v>87</v>
      </c>
      <c r="AY1667" s="163" t="s">
        <v>140</v>
      </c>
    </row>
    <row r="1668" spans="2:65" s="1" customFormat="1" ht="37.75" customHeight="1">
      <c r="B1668" s="32"/>
      <c r="C1668" s="132" t="s">
        <v>969</v>
      </c>
      <c r="D1668" s="132" t="s">
        <v>143</v>
      </c>
      <c r="E1668" s="133" t="s">
        <v>1409</v>
      </c>
      <c r="F1668" s="134" t="s">
        <v>1410</v>
      </c>
      <c r="G1668" s="135" t="s">
        <v>359</v>
      </c>
      <c r="H1668" s="136">
        <v>2</v>
      </c>
      <c r="I1668" s="137"/>
      <c r="J1668" s="138">
        <f>ROUND(I1668*H1668,2)</f>
        <v>0</v>
      </c>
      <c r="K1668" s="134" t="s">
        <v>1</v>
      </c>
      <c r="L1668" s="32"/>
      <c r="M1668" s="139" t="s">
        <v>1</v>
      </c>
      <c r="N1668" s="140" t="s">
        <v>45</v>
      </c>
      <c r="P1668" s="141">
        <f>O1668*H1668</f>
        <v>0</v>
      </c>
      <c r="Q1668" s="141">
        <v>0</v>
      </c>
      <c r="R1668" s="141">
        <f>Q1668*H1668</f>
        <v>0</v>
      </c>
      <c r="S1668" s="141">
        <v>0</v>
      </c>
      <c r="T1668" s="142">
        <f>S1668*H1668</f>
        <v>0</v>
      </c>
      <c r="AR1668" s="143" t="s">
        <v>194</v>
      </c>
      <c r="AT1668" s="143" t="s">
        <v>143</v>
      </c>
      <c r="AU1668" s="143" t="s">
        <v>89</v>
      </c>
      <c r="AY1668" s="17" t="s">
        <v>140</v>
      </c>
      <c r="BE1668" s="144">
        <f>IF(N1668="základní",J1668,0)</f>
        <v>0</v>
      </c>
      <c r="BF1668" s="144">
        <f>IF(N1668="snížená",J1668,0)</f>
        <v>0</v>
      </c>
      <c r="BG1668" s="144">
        <f>IF(N1668="zákl. přenesená",J1668,0)</f>
        <v>0</v>
      </c>
      <c r="BH1668" s="144">
        <f>IF(N1668="sníž. přenesená",J1668,0)</f>
        <v>0</v>
      </c>
      <c r="BI1668" s="144">
        <f>IF(N1668="nulová",J1668,0)</f>
        <v>0</v>
      </c>
      <c r="BJ1668" s="17" t="s">
        <v>87</v>
      </c>
      <c r="BK1668" s="144">
        <f>ROUND(I1668*H1668,2)</f>
        <v>0</v>
      </c>
      <c r="BL1668" s="17" t="s">
        <v>194</v>
      </c>
      <c r="BM1668" s="143" t="s">
        <v>1411</v>
      </c>
    </row>
    <row r="1669" spans="2:65" s="1" customFormat="1" ht="18">
      <c r="B1669" s="32"/>
      <c r="D1669" s="145" t="s">
        <v>149</v>
      </c>
      <c r="F1669" s="146" t="s">
        <v>1410</v>
      </c>
      <c r="I1669" s="147"/>
      <c r="L1669" s="32"/>
      <c r="M1669" s="148"/>
      <c r="T1669" s="56"/>
      <c r="AT1669" s="17" t="s">
        <v>149</v>
      </c>
      <c r="AU1669" s="17" t="s">
        <v>89</v>
      </c>
    </row>
    <row r="1670" spans="2:65" s="13" customFormat="1" ht="10">
      <c r="B1670" s="155"/>
      <c r="D1670" s="145" t="s">
        <v>150</v>
      </c>
      <c r="E1670" s="156" t="s">
        <v>1</v>
      </c>
      <c r="F1670" s="157" t="s">
        <v>89</v>
      </c>
      <c r="H1670" s="158">
        <v>2</v>
      </c>
      <c r="I1670" s="159"/>
      <c r="L1670" s="155"/>
      <c r="M1670" s="160"/>
      <c r="T1670" s="161"/>
      <c r="AT1670" s="156" t="s">
        <v>150</v>
      </c>
      <c r="AU1670" s="156" t="s">
        <v>89</v>
      </c>
      <c r="AV1670" s="13" t="s">
        <v>89</v>
      </c>
      <c r="AW1670" s="13" t="s">
        <v>38</v>
      </c>
      <c r="AX1670" s="13" t="s">
        <v>12</v>
      </c>
      <c r="AY1670" s="156" t="s">
        <v>140</v>
      </c>
    </row>
    <row r="1671" spans="2:65" s="14" customFormat="1" ht="10">
      <c r="B1671" s="162"/>
      <c r="D1671" s="145" t="s">
        <v>150</v>
      </c>
      <c r="E1671" s="163" t="s">
        <v>1</v>
      </c>
      <c r="F1671" s="164" t="s">
        <v>157</v>
      </c>
      <c r="H1671" s="165">
        <v>2</v>
      </c>
      <c r="I1671" s="166"/>
      <c r="L1671" s="162"/>
      <c r="M1671" s="167"/>
      <c r="T1671" s="168"/>
      <c r="AT1671" s="163" t="s">
        <v>150</v>
      </c>
      <c r="AU1671" s="163" t="s">
        <v>89</v>
      </c>
      <c r="AV1671" s="14" t="s">
        <v>148</v>
      </c>
      <c r="AW1671" s="14" t="s">
        <v>38</v>
      </c>
      <c r="AX1671" s="14" t="s">
        <v>87</v>
      </c>
      <c r="AY1671" s="163" t="s">
        <v>140</v>
      </c>
    </row>
    <row r="1672" spans="2:65" s="1" customFormat="1" ht="37.75" customHeight="1">
      <c r="B1672" s="32"/>
      <c r="C1672" s="132" t="s">
        <v>1412</v>
      </c>
      <c r="D1672" s="132" t="s">
        <v>143</v>
      </c>
      <c r="E1672" s="133" t="s">
        <v>1413</v>
      </c>
      <c r="F1672" s="134" t="s">
        <v>1414</v>
      </c>
      <c r="G1672" s="135" t="s">
        <v>359</v>
      </c>
      <c r="H1672" s="136">
        <v>2</v>
      </c>
      <c r="I1672" s="137"/>
      <c r="J1672" s="138">
        <f>ROUND(I1672*H1672,2)</f>
        <v>0</v>
      </c>
      <c r="K1672" s="134" t="s">
        <v>746</v>
      </c>
      <c r="L1672" s="32"/>
      <c r="M1672" s="139" t="s">
        <v>1</v>
      </c>
      <c r="N1672" s="140" t="s">
        <v>45</v>
      </c>
      <c r="P1672" s="141">
        <f>O1672*H1672</f>
        <v>0</v>
      </c>
      <c r="Q1672" s="141">
        <v>0</v>
      </c>
      <c r="R1672" s="141">
        <f>Q1672*H1672</f>
        <v>0</v>
      </c>
      <c r="S1672" s="141">
        <v>0</v>
      </c>
      <c r="T1672" s="142">
        <f>S1672*H1672</f>
        <v>0</v>
      </c>
      <c r="AR1672" s="143" t="s">
        <v>194</v>
      </c>
      <c r="AT1672" s="143" t="s">
        <v>143</v>
      </c>
      <c r="AU1672" s="143" t="s">
        <v>89</v>
      </c>
      <c r="AY1672" s="17" t="s">
        <v>140</v>
      </c>
      <c r="BE1672" s="144">
        <f>IF(N1672="základní",J1672,0)</f>
        <v>0</v>
      </c>
      <c r="BF1672" s="144">
        <f>IF(N1672="snížená",J1672,0)</f>
        <v>0</v>
      </c>
      <c r="BG1672" s="144">
        <f>IF(N1672="zákl. přenesená",J1672,0)</f>
        <v>0</v>
      </c>
      <c r="BH1672" s="144">
        <f>IF(N1672="sníž. přenesená",J1672,0)</f>
        <v>0</v>
      </c>
      <c r="BI1672" s="144">
        <f>IF(N1672="nulová",J1672,0)</f>
        <v>0</v>
      </c>
      <c r="BJ1672" s="17" t="s">
        <v>87</v>
      </c>
      <c r="BK1672" s="144">
        <f>ROUND(I1672*H1672,2)</f>
        <v>0</v>
      </c>
      <c r="BL1672" s="17" t="s">
        <v>194</v>
      </c>
      <c r="BM1672" s="143" t="s">
        <v>1415</v>
      </c>
    </row>
    <row r="1673" spans="2:65" s="1" customFormat="1" ht="27">
      <c r="B1673" s="32"/>
      <c r="D1673" s="145" t="s">
        <v>149</v>
      </c>
      <c r="F1673" s="146" t="s">
        <v>1414</v>
      </c>
      <c r="I1673" s="147"/>
      <c r="L1673" s="32"/>
      <c r="M1673" s="148"/>
      <c r="T1673" s="56"/>
      <c r="AT1673" s="17" t="s">
        <v>149</v>
      </c>
      <c r="AU1673" s="17" t="s">
        <v>89</v>
      </c>
    </row>
    <row r="1674" spans="2:65" s="13" customFormat="1" ht="10">
      <c r="B1674" s="155"/>
      <c r="D1674" s="145" t="s">
        <v>150</v>
      </c>
      <c r="E1674" s="156" t="s">
        <v>1</v>
      </c>
      <c r="F1674" s="157" t="s">
        <v>89</v>
      </c>
      <c r="H1674" s="158">
        <v>2</v>
      </c>
      <c r="I1674" s="159"/>
      <c r="L1674" s="155"/>
      <c r="M1674" s="160"/>
      <c r="T1674" s="161"/>
      <c r="AT1674" s="156" t="s">
        <v>150</v>
      </c>
      <c r="AU1674" s="156" t="s">
        <v>89</v>
      </c>
      <c r="AV1674" s="13" t="s">
        <v>89</v>
      </c>
      <c r="AW1674" s="13" t="s">
        <v>38</v>
      </c>
      <c r="AX1674" s="13" t="s">
        <v>12</v>
      </c>
      <c r="AY1674" s="156" t="s">
        <v>140</v>
      </c>
    </row>
    <row r="1675" spans="2:65" s="14" customFormat="1" ht="10">
      <c r="B1675" s="162"/>
      <c r="D1675" s="145" t="s">
        <v>150</v>
      </c>
      <c r="E1675" s="163" t="s">
        <v>1</v>
      </c>
      <c r="F1675" s="164" t="s">
        <v>157</v>
      </c>
      <c r="H1675" s="165">
        <v>2</v>
      </c>
      <c r="I1675" s="166"/>
      <c r="L1675" s="162"/>
      <c r="M1675" s="167"/>
      <c r="T1675" s="168"/>
      <c r="AT1675" s="163" t="s">
        <v>150</v>
      </c>
      <c r="AU1675" s="163" t="s">
        <v>89</v>
      </c>
      <c r="AV1675" s="14" t="s">
        <v>148</v>
      </c>
      <c r="AW1675" s="14" t="s">
        <v>38</v>
      </c>
      <c r="AX1675" s="14" t="s">
        <v>87</v>
      </c>
      <c r="AY1675" s="163" t="s">
        <v>140</v>
      </c>
    </row>
    <row r="1676" spans="2:65" s="1" customFormat="1" ht="37.75" customHeight="1">
      <c r="B1676" s="32"/>
      <c r="C1676" s="132" t="s">
        <v>972</v>
      </c>
      <c r="D1676" s="132" t="s">
        <v>143</v>
      </c>
      <c r="E1676" s="133" t="s">
        <v>1416</v>
      </c>
      <c r="F1676" s="134" t="s">
        <v>1417</v>
      </c>
      <c r="G1676" s="135" t="s">
        <v>231</v>
      </c>
      <c r="H1676" s="136">
        <v>20</v>
      </c>
      <c r="I1676" s="137"/>
      <c r="J1676" s="138">
        <f>ROUND(I1676*H1676,2)</f>
        <v>0</v>
      </c>
      <c r="K1676" s="134" t="s">
        <v>1</v>
      </c>
      <c r="L1676" s="32"/>
      <c r="M1676" s="139" t="s">
        <v>1</v>
      </c>
      <c r="N1676" s="140" t="s">
        <v>45</v>
      </c>
      <c r="P1676" s="141">
        <f>O1676*H1676</f>
        <v>0</v>
      </c>
      <c r="Q1676" s="141">
        <v>0</v>
      </c>
      <c r="R1676" s="141">
        <f>Q1676*H1676</f>
        <v>0</v>
      </c>
      <c r="S1676" s="141">
        <v>0</v>
      </c>
      <c r="T1676" s="142">
        <f>S1676*H1676</f>
        <v>0</v>
      </c>
      <c r="AR1676" s="143" t="s">
        <v>194</v>
      </c>
      <c r="AT1676" s="143" t="s">
        <v>143</v>
      </c>
      <c r="AU1676" s="143" t="s">
        <v>89</v>
      </c>
      <c r="AY1676" s="17" t="s">
        <v>140</v>
      </c>
      <c r="BE1676" s="144">
        <f>IF(N1676="základní",J1676,0)</f>
        <v>0</v>
      </c>
      <c r="BF1676" s="144">
        <f>IF(N1676="snížená",J1676,0)</f>
        <v>0</v>
      </c>
      <c r="BG1676" s="144">
        <f>IF(N1676="zákl. přenesená",J1676,0)</f>
        <v>0</v>
      </c>
      <c r="BH1676" s="144">
        <f>IF(N1676="sníž. přenesená",J1676,0)</f>
        <v>0</v>
      </c>
      <c r="BI1676" s="144">
        <f>IF(N1676="nulová",J1676,0)</f>
        <v>0</v>
      </c>
      <c r="BJ1676" s="17" t="s">
        <v>87</v>
      </c>
      <c r="BK1676" s="144">
        <f>ROUND(I1676*H1676,2)</f>
        <v>0</v>
      </c>
      <c r="BL1676" s="17" t="s">
        <v>194</v>
      </c>
      <c r="BM1676" s="143" t="s">
        <v>1418</v>
      </c>
    </row>
    <row r="1677" spans="2:65" s="1" customFormat="1" ht="18">
      <c r="B1677" s="32"/>
      <c r="D1677" s="145" t="s">
        <v>149</v>
      </c>
      <c r="F1677" s="146" t="s">
        <v>1417</v>
      </c>
      <c r="I1677" s="147"/>
      <c r="L1677" s="32"/>
      <c r="M1677" s="148"/>
      <c r="T1677" s="56"/>
      <c r="AT1677" s="17" t="s">
        <v>149</v>
      </c>
      <c r="AU1677" s="17" t="s">
        <v>89</v>
      </c>
    </row>
    <row r="1678" spans="2:65" s="13" customFormat="1" ht="10">
      <c r="B1678" s="155"/>
      <c r="D1678" s="145" t="s">
        <v>150</v>
      </c>
      <c r="E1678" s="156" t="s">
        <v>1</v>
      </c>
      <c r="F1678" s="157" t="s">
        <v>225</v>
      </c>
      <c r="H1678" s="158">
        <v>20</v>
      </c>
      <c r="I1678" s="159"/>
      <c r="L1678" s="155"/>
      <c r="M1678" s="160"/>
      <c r="T1678" s="161"/>
      <c r="AT1678" s="156" t="s">
        <v>150</v>
      </c>
      <c r="AU1678" s="156" t="s">
        <v>89</v>
      </c>
      <c r="AV1678" s="13" t="s">
        <v>89</v>
      </c>
      <c r="AW1678" s="13" t="s">
        <v>38</v>
      </c>
      <c r="AX1678" s="13" t="s">
        <v>12</v>
      </c>
      <c r="AY1678" s="156" t="s">
        <v>140</v>
      </c>
    </row>
    <row r="1679" spans="2:65" s="14" customFormat="1" ht="10">
      <c r="B1679" s="162"/>
      <c r="D1679" s="145" t="s">
        <v>150</v>
      </c>
      <c r="E1679" s="163" t="s">
        <v>1</v>
      </c>
      <c r="F1679" s="164" t="s">
        <v>157</v>
      </c>
      <c r="H1679" s="165">
        <v>20</v>
      </c>
      <c r="I1679" s="166"/>
      <c r="L1679" s="162"/>
      <c r="M1679" s="167"/>
      <c r="T1679" s="168"/>
      <c r="AT1679" s="163" t="s">
        <v>150</v>
      </c>
      <c r="AU1679" s="163" t="s">
        <v>89</v>
      </c>
      <c r="AV1679" s="14" t="s">
        <v>148</v>
      </c>
      <c r="AW1679" s="14" t="s">
        <v>38</v>
      </c>
      <c r="AX1679" s="14" t="s">
        <v>87</v>
      </c>
      <c r="AY1679" s="163" t="s">
        <v>140</v>
      </c>
    </row>
    <row r="1680" spans="2:65" s="1" customFormat="1" ht="24.15" customHeight="1">
      <c r="B1680" s="32"/>
      <c r="C1680" s="132" t="s">
        <v>1419</v>
      </c>
      <c r="D1680" s="132" t="s">
        <v>143</v>
      </c>
      <c r="E1680" s="133" t="s">
        <v>1420</v>
      </c>
      <c r="F1680" s="134" t="s">
        <v>1421</v>
      </c>
      <c r="G1680" s="135" t="s">
        <v>146</v>
      </c>
      <c r="H1680" s="136">
        <v>152.304</v>
      </c>
      <c r="I1680" s="137"/>
      <c r="J1680" s="138">
        <f>ROUND(I1680*H1680,2)</f>
        <v>0</v>
      </c>
      <c r="K1680" s="134" t="s">
        <v>147</v>
      </c>
      <c r="L1680" s="32"/>
      <c r="M1680" s="139" t="s">
        <v>1</v>
      </c>
      <c r="N1680" s="140" t="s">
        <v>45</v>
      </c>
      <c r="P1680" s="141">
        <f>O1680*H1680</f>
        <v>0</v>
      </c>
      <c r="Q1680" s="141">
        <v>0</v>
      </c>
      <c r="R1680" s="141">
        <f>Q1680*H1680</f>
        <v>0</v>
      </c>
      <c r="S1680" s="141">
        <v>0</v>
      </c>
      <c r="T1680" s="142">
        <f>S1680*H1680</f>
        <v>0</v>
      </c>
      <c r="AR1680" s="143" t="s">
        <v>194</v>
      </c>
      <c r="AT1680" s="143" t="s">
        <v>143</v>
      </c>
      <c r="AU1680" s="143" t="s">
        <v>89</v>
      </c>
      <c r="AY1680" s="17" t="s">
        <v>140</v>
      </c>
      <c r="BE1680" s="144">
        <f>IF(N1680="základní",J1680,0)</f>
        <v>0</v>
      </c>
      <c r="BF1680" s="144">
        <f>IF(N1680="snížená",J1680,0)</f>
        <v>0</v>
      </c>
      <c r="BG1680" s="144">
        <f>IF(N1680="zákl. přenesená",J1680,0)</f>
        <v>0</v>
      </c>
      <c r="BH1680" s="144">
        <f>IF(N1680="sníž. přenesená",J1680,0)</f>
        <v>0</v>
      </c>
      <c r="BI1680" s="144">
        <f>IF(N1680="nulová",J1680,0)</f>
        <v>0</v>
      </c>
      <c r="BJ1680" s="17" t="s">
        <v>87</v>
      </c>
      <c r="BK1680" s="144">
        <f>ROUND(I1680*H1680,2)</f>
        <v>0</v>
      </c>
      <c r="BL1680" s="17" t="s">
        <v>194</v>
      </c>
      <c r="BM1680" s="143" t="s">
        <v>1422</v>
      </c>
    </row>
    <row r="1681" spans="2:51" s="1" customFormat="1" ht="10">
      <c r="B1681" s="32"/>
      <c r="D1681" s="145" t="s">
        <v>149</v>
      </c>
      <c r="F1681" s="146" t="s">
        <v>1421</v>
      </c>
      <c r="I1681" s="147"/>
      <c r="L1681" s="32"/>
      <c r="M1681" s="148"/>
      <c r="T1681" s="56"/>
      <c r="AT1681" s="17" t="s">
        <v>149</v>
      </c>
      <c r="AU1681" s="17" t="s">
        <v>89</v>
      </c>
    </row>
    <row r="1682" spans="2:51" s="12" customFormat="1" ht="10">
      <c r="B1682" s="149"/>
      <c r="D1682" s="145" t="s">
        <v>150</v>
      </c>
      <c r="E1682" s="150" t="s">
        <v>1</v>
      </c>
      <c r="F1682" s="151" t="s">
        <v>1423</v>
      </c>
      <c r="H1682" s="150" t="s">
        <v>1</v>
      </c>
      <c r="I1682" s="152"/>
      <c r="L1682" s="149"/>
      <c r="M1682" s="153"/>
      <c r="T1682" s="154"/>
      <c r="AT1682" s="150" t="s">
        <v>150</v>
      </c>
      <c r="AU1682" s="150" t="s">
        <v>89</v>
      </c>
      <c r="AV1682" s="12" t="s">
        <v>87</v>
      </c>
      <c r="AW1682" s="12" t="s">
        <v>38</v>
      </c>
      <c r="AX1682" s="12" t="s">
        <v>12</v>
      </c>
      <c r="AY1682" s="150" t="s">
        <v>140</v>
      </c>
    </row>
    <row r="1683" spans="2:51" s="12" customFormat="1" ht="10">
      <c r="B1683" s="149"/>
      <c r="D1683" s="145" t="s">
        <v>150</v>
      </c>
      <c r="E1683" s="150" t="s">
        <v>1</v>
      </c>
      <c r="F1683" s="151" t="s">
        <v>533</v>
      </c>
      <c r="H1683" s="150" t="s">
        <v>1</v>
      </c>
      <c r="I1683" s="152"/>
      <c r="L1683" s="149"/>
      <c r="M1683" s="153"/>
      <c r="T1683" s="154"/>
      <c r="AT1683" s="150" t="s">
        <v>150</v>
      </c>
      <c r="AU1683" s="150" t="s">
        <v>89</v>
      </c>
      <c r="AV1683" s="12" t="s">
        <v>87</v>
      </c>
      <c r="AW1683" s="12" t="s">
        <v>38</v>
      </c>
      <c r="AX1683" s="12" t="s">
        <v>12</v>
      </c>
      <c r="AY1683" s="150" t="s">
        <v>140</v>
      </c>
    </row>
    <row r="1684" spans="2:51" s="13" customFormat="1" ht="10">
      <c r="B1684" s="155"/>
      <c r="D1684" s="145" t="s">
        <v>150</v>
      </c>
      <c r="E1684" s="156" t="s">
        <v>1</v>
      </c>
      <c r="F1684" s="157" t="s">
        <v>1424</v>
      </c>
      <c r="H1684" s="158">
        <v>30.96</v>
      </c>
      <c r="I1684" s="159"/>
      <c r="L1684" s="155"/>
      <c r="M1684" s="160"/>
      <c r="T1684" s="161"/>
      <c r="AT1684" s="156" t="s">
        <v>150</v>
      </c>
      <c r="AU1684" s="156" t="s">
        <v>89</v>
      </c>
      <c r="AV1684" s="13" t="s">
        <v>89</v>
      </c>
      <c r="AW1684" s="13" t="s">
        <v>38</v>
      </c>
      <c r="AX1684" s="13" t="s">
        <v>12</v>
      </c>
      <c r="AY1684" s="156" t="s">
        <v>140</v>
      </c>
    </row>
    <row r="1685" spans="2:51" s="13" customFormat="1" ht="10">
      <c r="B1685" s="155"/>
      <c r="D1685" s="145" t="s">
        <v>150</v>
      </c>
      <c r="E1685" s="156" t="s">
        <v>1</v>
      </c>
      <c r="F1685" s="157" t="s">
        <v>475</v>
      </c>
      <c r="H1685" s="158">
        <v>-1.7729999999999999</v>
      </c>
      <c r="I1685" s="159"/>
      <c r="L1685" s="155"/>
      <c r="M1685" s="160"/>
      <c r="T1685" s="161"/>
      <c r="AT1685" s="156" t="s">
        <v>150</v>
      </c>
      <c r="AU1685" s="156" t="s">
        <v>89</v>
      </c>
      <c r="AV1685" s="13" t="s">
        <v>89</v>
      </c>
      <c r="AW1685" s="13" t="s">
        <v>38</v>
      </c>
      <c r="AX1685" s="13" t="s">
        <v>12</v>
      </c>
      <c r="AY1685" s="156" t="s">
        <v>140</v>
      </c>
    </row>
    <row r="1686" spans="2:51" s="12" customFormat="1" ht="10">
      <c r="B1686" s="149"/>
      <c r="D1686" s="145" t="s">
        <v>150</v>
      </c>
      <c r="E1686" s="150" t="s">
        <v>1</v>
      </c>
      <c r="F1686" s="151" t="s">
        <v>537</v>
      </c>
      <c r="H1686" s="150" t="s">
        <v>1</v>
      </c>
      <c r="I1686" s="152"/>
      <c r="L1686" s="149"/>
      <c r="M1686" s="153"/>
      <c r="T1686" s="154"/>
      <c r="AT1686" s="150" t="s">
        <v>150</v>
      </c>
      <c r="AU1686" s="150" t="s">
        <v>89</v>
      </c>
      <c r="AV1686" s="12" t="s">
        <v>87</v>
      </c>
      <c r="AW1686" s="12" t="s">
        <v>38</v>
      </c>
      <c r="AX1686" s="12" t="s">
        <v>12</v>
      </c>
      <c r="AY1686" s="150" t="s">
        <v>140</v>
      </c>
    </row>
    <row r="1687" spans="2:51" s="13" customFormat="1" ht="10">
      <c r="B1687" s="155"/>
      <c r="D1687" s="145" t="s">
        <v>150</v>
      </c>
      <c r="E1687" s="156" t="s">
        <v>1</v>
      </c>
      <c r="F1687" s="157" t="s">
        <v>1425</v>
      </c>
      <c r="H1687" s="158">
        <v>30.667999999999999</v>
      </c>
      <c r="I1687" s="159"/>
      <c r="L1687" s="155"/>
      <c r="M1687" s="160"/>
      <c r="T1687" s="161"/>
      <c r="AT1687" s="156" t="s">
        <v>150</v>
      </c>
      <c r="AU1687" s="156" t="s">
        <v>89</v>
      </c>
      <c r="AV1687" s="13" t="s">
        <v>89</v>
      </c>
      <c r="AW1687" s="13" t="s">
        <v>38</v>
      </c>
      <c r="AX1687" s="13" t="s">
        <v>12</v>
      </c>
      <c r="AY1687" s="156" t="s">
        <v>140</v>
      </c>
    </row>
    <row r="1688" spans="2:51" s="13" customFormat="1" ht="10">
      <c r="B1688" s="155"/>
      <c r="D1688" s="145" t="s">
        <v>150</v>
      </c>
      <c r="E1688" s="156" t="s">
        <v>1</v>
      </c>
      <c r="F1688" s="157" t="s">
        <v>475</v>
      </c>
      <c r="H1688" s="158">
        <v>-1.7729999999999999</v>
      </c>
      <c r="I1688" s="159"/>
      <c r="L1688" s="155"/>
      <c r="M1688" s="160"/>
      <c r="T1688" s="161"/>
      <c r="AT1688" s="156" t="s">
        <v>150</v>
      </c>
      <c r="AU1688" s="156" t="s">
        <v>89</v>
      </c>
      <c r="AV1688" s="13" t="s">
        <v>89</v>
      </c>
      <c r="AW1688" s="13" t="s">
        <v>38</v>
      </c>
      <c r="AX1688" s="13" t="s">
        <v>12</v>
      </c>
      <c r="AY1688" s="156" t="s">
        <v>140</v>
      </c>
    </row>
    <row r="1689" spans="2:51" s="12" customFormat="1" ht="10">
      <c r="B1689" s="149"/>
      <c r="D1689" s="145" t="s">
        <v>150</v>
      </c>
      <c r="E1689" s="150" t="s">
        <v>1</v>
      </c>
      <c r="F1689" s="151" t="s">
        <v>549</v>
      </c>
      <c r="H1689" s="150" t="s">
        <v>1</v>
      </c>
      <c r="I1689" s="152"/>
      <c r="L1689" s="149"/>
      <c r="M1689" s="153"/>
      <c r="T1689" s="154"/>
      <c r="AT1689" s="150" t="s">
        <v>150</v>
      </c>
      <c r="AU1689" s="150" t="s">
        <v>89</v>
      </c>
      <c r="AV1689" s="12" t="s">
        <v>87</v>
      </c>
      <c r="AW1689" s="12" t="s">
        <v>38</v>
      </c>
      <c r="AX1689" s="12" t="s">
        <v>12</v>
      </c>
      <c r="AY1689" s="150" t="s">
        <v>140</v>
      </c>
    </row>
    <row r="1690" spans="2:51" s="13" customFormat="1" ht="10">
      <c r="B1690" s="155"/>
      <c r="D1690" s="145" t="s">
        <v>150</v>
      </c>
      <c r="E1690" s="156" t="s">
        <v>1</v>
      </c>
      <c r="F1690" s="157" t="s">
        <v>1426</v>
      </c>
      <c r="H1690" s="158">
        <v>22.87</v>
      </c>
      <c r="I1690" s="159"/>
      <c r="L1690" s="155"/>
      <c r="M1690" s="160"/>
      <c r="T1690" s="161"/>
      <c r="AT1690" s="156" t="s">
        <v>150</v>
      </c>
      <c r="AU1690" s="156" t="s">
        <v>89</v>
      </c>
      <c r="AV1690" s="13" t="s">
        <v>89</v>
      </c>
      <c r="AW1690" s="13" t="s">
        <v>38</v>
      </c>
      <c r="AX1690" s="13" t="s">
        <v>12</v>
      </c>
      <c r="AY1690" s="156" t="s">
        <v>140</v>
      </c>
    </row>
    <row r="1691" spans="2:51" s="13" customFormat="1" ht="10">
      <c r="B1691" s="155"/>
      <c r="D1691" s="145" t="s">
        <v>150</v>
      </c>
      <c r="E1691" s="156" t="s">
        <v>1</v>
      </c>
      <c r="F1691" s="157" t="s">
        <v>567</v>
      </c>
      <c r="H1691" s="158">
        <v>-1.5760000000000001</v>
      </c>
      <c r="I1691" s="159"/>
      <c r="L1691" s="155"/>
      <c r="M1691" s="160"/>
      <c r="T1691" s="161"/>
      <c r="AT1691" s="156" t="s">
        <v>150</v>
      </c>
      <c r="AU1691" s="156" t="s">
        <v>89</v>
      </c>
      <c r="AV1691" s="13" t="s">
        <v>89</v>
      </c>
      <c r="AW1691" s="13" t="s">
        <v>38</v>
      </c>
      <c r="AX1691" s="13" t="s">
        <v>12</v>
      </c>
      <c r="AY1691" s="156" t="s">
        <v>140</v>
      </c>
    </row>
    <row r="1692" spans="2:51" s="12" customFormat="1" ht="10">
      <c r="B1692" s="149"/>
      <c r="D1692" s="145" t="s">
        <v>150</v>
      </c>
      <c r="E1692" s="150" t="s">
        <v>1</v>
      </c>
      <c r="F1692" s="151" t="s">
        <v>561</v>
      </c>
      <c r="H1692" s="150" t="s">
        <v>1</v>
      </c>
      <c r="I1692" s="152"/>
      <c r="L1692" s="149"/>
      <c r="M1692" s="153"/>
      <c r="T1692" s="154"/>
      <c r="AT1692" s="150" t="s">
        <v>150</v>
      </c>
      <c r="AU1692" s="150" t="s">
        <v>89</v>
      </c>
      <c r="AV1692" s="12" t="s">
        <v>87</v>
      </c>
      <c r="AW1692" s="12" t="s">
        <v>38</v>
      </c>
      <c r="AX1692" s="12" t="s">
        <v>12</v>
      </c>
      <c r="AY1692" s="150" t="s">
        <v>140</v>
      </c>
    </row>
    <row r="1693" spans="2:51" s="13" customFormat="1" ht="10">
      <c r="B1693" s="155"/>
      <c r="D1693" s="145" t="s">
        <v>150</v>
      </c>
      <c r="E1693" s="156" t="s">
        <v>1</v>
      </c>
      <c r="F1693" s="157" t="s">
        <v>1427</v>
      </c>
      <c r="H1693" s="158">
        <v>26.020000000000003</v>
      </c>
      <c r="I1693" s="159"/>
      <c r="L1693" s="155"/>
      <c r="M1693" s="160"/>
      <c r="T1693" s="161"/>
      <c r="AT1693" s="156" t="s">
        <v>150</v>
      </c>
      <c r="AU1693" s="156" t="s">
        <v>89</v>
      </c>
      <c r="AV1693" s="13" t="s">
        <v>89</v>
      </c>
      <c r="AW1693" s="13" t="s">
        <v>38</v>
      </c>
      <c r="AX1693" s="13" t="s">
        <v>12</v>
      </c>
      <c r="AY1693" s="156" t="s">
        <v>140</v>
      </c>
    </row>
    <row r="1694" spans="2:51" s="13" customFormat="1" ht="10">
      <c r="B1694" s="155"/>
      <c r="D1694" s="145" t="s">
        <v>150</v>
      </c>
      <c r="E1694" s="156" t="s">
        <v>1</v>
      </c>
      <c r="F1694" s="157" t="s">
        <v>589</v>
      </c>
      <c r="H1694" s="158">
        <v>-3.1520000000000001</v>
      </c>
      <c r="I1694" s="159"/>
      <c r="L1694" s="155"/>
      <c r="M1694" s="160"/>
      <c r="T1694" s="161"/>
      <c r="AT1694" s="156" t="s">
        <v>150</v>
      </c>
      <c r="AU1694" s="156" t="s">
        <v>89</v>
      </c>
      <c r="AV1694" s="13" t="s">
        <v>89</v>
      </c>
      <c r="AW1694" s="13" t="s">
        <v>38</v>
      </c>
      <c r="AX1694" s="13" t="s">
        <v>12</v>
      </c>
      <c r="AY1694" s="156" t="s">
        <v>140</v>
      </c>
    </row>
    <row r="1695" spans="2:51" s="12" customFormat="1" ht="10">
      <c r="B1695" s="149"/>
      <c r="D1695" s="145" t="s">
        <v>150</v>
      </c>
      <c r="E1695" s="150" t="s">
        <v>1</v>
      </c>
      <c r="F1695" s="151" t="s">
        <v>501</v>
      </c>
      <c r="H1695" s="150" t="s">
        <v>1</v>
      </c>
      <c r="I1695" s="152"/>
      <c r="L1695" s="149"/>
      <c r="M1695" s="153"/>
      <c r="T1695" s="154"/>
      <c r="AT1695" s="150" t="s">
        <v>150</v>
      </c>
      <c r="AU1695" s="150" t="s">
        <v>89</v>
      </c>
      <c r="AV1695" s="12" t="s">
        <v>87</v>
      </c>
      <c r="AW1695" s="12" t="s">
        <v>38</v>
      </c>
      <c r="AX1695" s="12" t="s">
        <v>12</v>
      </c>
      <c r="AY1695" s="150" t="s">
        <v>140</v>
      </c>
    </row>
    <row r="1696" spans="2:51" s="13" customFormat="1" ht="20">
      <c r="B1696" s="155"/>
      <c r="D1696" s="145" t="s">
        <v>150</v>
      </c>
      <c r="E1696" s="156" t="s">
        <v>1</v>
      </c>
      <c r="F1696" s="157" t="s">
        <v>1428</v>
      </c>
      <c r="H1696" s="158">
        <v>53.999999999999993</v>
      </c>
      <c r="I1696" s="159"/>
      <c r="L1696" s="155"/>
      <c r="M1696" s="160"/>
      <c r="T1696" s="161"/>
      <c r="AT1696" s="156" t="s">
        <v>150</v>
      </c>
      <c r="AU1696" s="156" t="s">
        <v>89</v>
      </c>
      <c r="AV1696" s="13" t="s">
        <v>89</v>
      </c>
      <c r="AW1696" s="13" t="s">
        <v>38</v>
      </c>
      <c r="AX1696" s="13" t="s">
        <v>12</v>
      </c>
      <c r="AY1696" s="156" t="s">
        <v>140</v>
      </c>
    </row>
    <row r="1697" spans="2:65" s="13" customFormat="1" ht="10">
      <c r="B1697" s="155"/>
      <c r="D1697" s="145" t="s">
        <v>150</v>
      </c>
      <c r="E1697" s="156" t="s">
        <v>1</v>
      </c>
      <c r="F1697" s="157" t="s">
        <v>807</v>
      </c>
      <c r="H1697" s="158">
        <v>-2.1670000000000003</v>
      </c>
      <c r="I1697" s="159"/>
      <c r="L1697" s="155"/>
      <c r="M1697" s="160"/>
      <c r="T1697" s="161"/>
      <c r="AT1697" s="156" t="s">
        <v>150</v>
      </c>
      <c r="AU1697" s="156" t="s">
        <v>89</v>
      </c>
      <c r="AV1697" s="13" t="s">
        <v>89</v>
      </c>
      <c r="AW1697" s="13" t="s">
        <v>38</v>
      </c>
      <c r="AX1697" s="13" t="s">
        <v>12</v>
      </c>
      <c r="AY1697" s="156" t="s">
        <v>140</v>
      </c>
    </row>
    <row r="1698" spans="2:65" s="13" customFormat="1" ht="10">
      <c r="B1698" s="155"/>
      <c r="D1698" s="145" t="s">
        <v>150</v>
      </c>
      <c r="E1698" s="156" t="s">
        <v>1</v>
      </c>
      <c r="F1698" s="157" t="s">
        <v>475</v>
      </c>
      <c r="H1698" s="158">
        <v>-1.7729999999999999</v>
      </c>
      <c r="I1698" s="159"/>
      <c r="L1698" s="155"/>
      <c r="M1698" s="160"/>
      <c r="T1698" s="161"/>
      <c r="AT1698" s="156" t="s">
        <v>150</v>
      </c>
      <c r="AU1698" s="156" t="s">
        <v>89</v>
      </c>
      <c r="AV1698" s="13" t="s">
        <v>89</v>
      </c>
      <c r="AW1698" s="13" t="s">
        <v>38</v>
      </c>
      <c r="AX1698" s="13" t="s">
        <v>12</v>
      </c>
      <c r="AY1698" s="156" t="s">
        <v>140</v>
      </c>
    </row>
    <row r="1699" spans="2:65" s="14" customFormat="1" ht="10">
      <c r="B1699" s="162"/>
      <c r="D1699" s="145" t="s">
        <v>150</v>
      </c>
      <c r="E1699" s="163" t="s">
        <v>1</v>
      </c>
      <c r="F1699" s="164" t="s">
        <v>157</v>
      </c>
      <c r="H1699" s="165">
        <v>152.304</v>
      </c>
      <c r="I1699" s="166"/>
      <c r="L1699" s="162"/>
      <c r="M1699" s="167"/>
      <c r="T1699" s="168"/>
      <c r="AT1699" s="163" t="s">
        <v>150</v>
      </c>
      <c r="AU1699" s="163" t="s">
        <v>89</v>
      </c>
      <c r="AV1699" s="14" t="s">
        <v>148</v>
      </c>
      <c r="AW1699" s="14" t="s">
        <v>38</v>
      </c>
      <c r="AX1699" s="14" t="s">
        <v>87</v>
      </c>
      <c r="AY1699" s="163" t="s">
        <v>140</v>
      </c>
    </row>
    <row r="1700" spans="2:65" s="1" customFormat="1" ht="24.15" customHeight="1">
      <c r="B1700" s="32"/>
      <c r="C1700" s="132" t="s">
        <v>976</v>
      </c>
      <c r="D1700" s="132" t="s">
        <v>143</v>
      </c>
      <c r="E1700" s="133" t="s">
        <v>1429</v>
      </c>
      <c r="F1700" s="134" t="s">
        <v>1430</v>
      </c>
      <c r="G1700" s="135" t="s">
        <v>146</v>
      </c>
      <c r="H1700" s="136">
        <v>152.304</v>
      </c>
      <c r="I1700" s="137"/>
      <c r="J1700" s="138">
        <f>ROUND(I1700*H1700,2)</f>
        <v>0</v>
      </c>
      <c r="K1700" s="134" t="s">
        <v>147</v>
      </c>
      <c r="L1700" s="32"/>
      <c r="M1700" s="139" t="s">
        <v>1</v>
      </c>
      <c r="N1700" s="140" t="s">
        <v>45</v>
      </c>
      <c r="P1700" s="141">
        <f>O1700*H1700</f>
        <v>0</v>
      </c>
      <c r="Q1700" s="141">
        <v>0</v>
      </c>
      <c r="R1700" s="141">
        <f>Q1700*H1700</f>
        <v>0</v>
      </c>
      <c r="S1700" s="141">
        <v>0</v>
      </c>
      <c r="T1700" s="142">
        <f>S1700*H1700</f>
        <v>0</v>
      </c>
      <c r="AR1700" s="143" t="s">
        <v>194</v>
      </c>
      <c r="AT1700" s="143" t="s">
        <v>143</v>
      </c>
      <c r="AU1700" s="143" t="s">
        <v>89</v>
      </c>
      <c r="AY1700" s="17" t="s">
        <v>140</v>
      </c>
      <c r="BE1700" s="144">
        <f>IF(N1700="základní",J1700,0)</f>
        <v>0</v>
      </c>
      <c r="BF1700" s="144">
        <f>IF(N1700="snížená",J1700,0)</f>
        <v>0</v>
      </c>
      <c r="BG1700" s="144">
        <f>IF(N1700="zákl. přenesená",J1700,0)</f>
        <v>0</v>
      </c>
      <c r="BH1700" s="144">
        <f>IF(N1700="sníž. přenesená",J1700,0)</f>
        <v>0</v>
      </c>
      <c r="BI1700" s="144">
        <f>IF(N1700="nulová",J1700,0)</f>
        <v>0</v>
      </c>
      <c r="BJ1700" s="17" t="s">
        <v>87</v>
      </c>
      <c r="BK1700" s="144">
        <f>ROUND(I1700*H1700,2)</f>
        <v>0</v>
      </c>
      <c r="BL1700" s="17" t="s">
        <v>194</v>
      </c>
      <c r="BM1700" s="143" t="s">
        <v>1431</v>
      </c>
    </row>
    <row r="1701" spans="2:65" s="1" customFormat="1" ht="18">
      <c r="B1701" s="32"/>
      <c r="D1701" s="145" t="s">
        <v>149</v>
      </c>
      <c r="F1701" s="146" t="s">
        <v>1430</v>
      </c>
      <c r="I1701" s="147"/>
      <c r="L1701" s="32"/>
      <c r="M1701" s="148"/>
      <c r="T1701" s="56"/>
      <c r="AT1701" s="17" t="s">
        <v>149</v>
      </c>
      <c r="AU1701" s="17" t="s">
        <v>89</v>
      </c>
    </row>
    <row r="1702" spans="2:65" s="12" customFormat="1" ht="10">
      <c r="B1702" s="149"/>
      <c r="D1702" s="145" t="s">
        <v>150</v>
      </c>
      <c r="E1702" s="150" t="s">
        <v>1</v>
      </c>
      <c r="F1702" s="151" t="s">
        <v>1423</v>
      </c>
      <c r="H1702" s="150" t="s">
        <v>1</v>
      </c>
      <c r="I1702" s="152"/>
      <c r="L1702" s="149"/>
      <c r="M1702" s="153"/>
      <c r="T1702" s="154"/>
      <c r="AT1702" s="150" t="s">
        <v>150</v>
      </c>
      <c r="AU1702" s="150" t="s">
        <v>89</v>
      </c>
      <c r="AV1702" s="12" t="s">
        <v>87</v>
      </c>
      <c r="AW1702" s="12" t="s">
        <v>38</v>
      </c>
      <c r="AX1702" s="12" t="s">
        <v>12</v>
      </c>
      <c r="AY1702" s="150" t="s">
        <v>140</v>
      </c>
    </row>
    <row r="1703" spans="2:65" s="12" customFormat="1" ht="10">
      <c r="B1703" s="149"/>
      <c r="D1703" s="145" t="s">
        <v>150</v>
      </c>
      <c r="E1703" s="150" t="s">
        <v>1</v>
      </c>
      <c r="F1703" s="151" t="s">
        <v>533</v>
      </c>
      <c r="H1703" s="150" t="s">
        <v>1</v>
      </c>
      <c r="I1703" s="152"/>
      <c r="L1703" s="149"/>
      <c r="M1703" s="153"/>
      <c r="T1703" s="154"/>
      <c r="AT1703" s="150" t="s">
        <v>150</v>
      </c>
      <c r="AU1703" s="150" t="s">
        <v>89</v>
      </c>
      <c r="AV1703" s="12" t="s">
        <v>87</v>
      </c>
      <c r="AW1703" s="12" t="s">
        <v>38</v>
      </c>
      <c r="AX1703" s="12" t="s">
        <v>12</v>
      </c>
      <c r="AY1703" s="150" t="s">
        <v>140</v>
      </c>
    </row>
    <row r="1704" spans="2:65" s="13" customFormat="1" ht="10">
      <c r="B1704" s="155"/>
      <c r="D1704" s="145" t="s">
        <v>150</v>
      </c>
      <c r="E1704" s="156" t="s">
        <v>1</v>
      </c>
      <c r="F1704" s="157" t="s">
        <v>1424</v>
      </c>
      <c r="H1704" s="158">
        <v>30.96</v>
      </c>
      <c r="I1704" s="159"/>
      <c r="L1704" s="155"/>
      <c r="M1704" s="160"/>
      <c r="T1704" s="161"/>
      <c r="AT1704" s="156" t="s">
        <v>150</v>
      </c>
      <c r="AU1704" s="156" t="s">
        <v>89</v>
      </c>
      <c r="AV1704" s="13" t="s">
        <v>89</v>
      </c>
      <c r="AW1704" s="13" t="s">
        <v>38</v>
      </c>
      <c r="AX1704" s="13" t="s">
        <v>12</v>
      </c>
      <c r="AY1704" s="156" t="s">
        <v>140</v>
      </c>
    </row>
    <row r="1705" spans="2:65" s="13" customFormat="1" ht="10">
      <c r="B1705" s="155"/>
      <c r="D1705" s="145" t="s">
        <v>150</v>
      </c>
      <c r="E1705" s="156" t="s">
        <v>1</v>
      </c>
      <c r="F1705" s="157" t="s">
        <v>475</v>
      </c>
      <c r="H1705" s="158">
        <v>-1.7729999999999999</v>
      </c>
      <c r="I1705" s="159"/>
      <c r="L1705" s="155"/>
      <c r="M1705" s="160"/>
      <c r="T1705" s="161"/>
      <c r="AT1705" s="156" t="s">
        <v>150</v>
      </c>
      <c r="AU1705" s="156" t="s">
        <v>89</v>
      </c>
      <c r="AV1705" s="13" t="s">
        <v>89</v>
      </c>
      <c r="AW1705" s="13" t="s">
        <v>38</v>
      </c>
      <c r="AX1705" s="13" t="s">
        <v>12</v>
      </c>
      <c r="AY1705" s="156" t="s">
        <v>140</v>
      </c>
    </row>
    <row r="1706" spans="2:65" s="12" customFormat="1" ht="10">
      <c r="B1706" s="149"/>
      <c r="D1706" s="145" t="s">
        <v>150</v>
      </c>
      <c r="E1706" s="150" t="s">
        <v>1</v>
      </c>
      <c r="F1706" s="151" t="s">
        <v>537</v>
      </c>
      <c r="H1706" s="150" t="s">
        <v>1</v>
      </c>
      <c r="I1706" s="152"/>
      <c r="L1706" s="149"/>
      <c r="M1706" s="153"/>
      <c r="T1706" s="154"/>
      <c r="AT1706" s="150" t="s">
        <v>150</v>
      </c>
      <c r="AU1706" s="150" t="s">
        <v>89</v>
      </c>
      <c r="AV1706" s="12" t="s">
        <v>87</v>
      </c>
      <c r="AW1706" s="12" t="s">
        <v>38</v>
      </c>
      <c r="AX1706" s="12" t="s">
        <v>12</v>
      </c>
      <c r="AY1706" s="150" t="s">
        <v>140</v>
      </c>
    </row>
    <row r="1707" spans="2:65" s="13" customFormat="1" ht="10">
      <c r="B1707" s="155"/>
      <c r="D1707" s="145" t="s">
        <v>150</v>
      </c>
      <c r="E1707" s="156" t="s">
        <v>1</v>
      </c>
      <c r="F1707" s="157" t="s">
        <v>1425</v>
      </c>
      <c r="H1707" s="158">
        <v>30.667999999999999</v>
      </c>
      <c r="I1707" s="159"/>
      <c r="L1707" s="155"/>
      <c r="M1707" s="160"/>
      <c r="T1707" s="161"/>
      <c r="AT1707" s="156" t="s">
        <v>150</v>
      </c>
      <c r="AU1707" s="156" t="s">
        <v>89</v>
      </c>
      <c r="AV1707" s="13" t="s">
        <v>89</v>
      </c>
      <c r="AW1707" s="13" t="s">
        <v>38</v>
      </c>
      <c r="AX1707" s="13" t="s">
        <v>12</v>
      </c>
      <c r="AY1707" s="156" t="s">
        <v>140</v>
      </c>
    </row>
    <row r="1708" spans="2:65" s="13" customFormat="1" ht="10">
      <c r="B1708" s="155"/>
      <c r="D1708" s="145" t="s">
        <v>150</v>
      </c>
      <c r="E1708" s="156" t="s">
        <v>1</v>
      </c>
      <c r="F1708" s="157" t="s">
        <v>475</v>
      </c>
      <c r="H1708" s="158">
        <v>-1.7729999999999999</v>
      </c>
      <c r="I1708" s="159"/>
      <c r="L1708" s="155"/>
      <c r="M1708" s="160"/>
      <c r="T1708" s="161"/>
      <c r="AT1708" s="156" t="s">
        <v>150</v>
      </c>
      <c r="AU1708" s="156" t="s">
        <v>89</v>
      </c>
      <c r="AV1708" s="13" t="s">
        <v>89</v>
      </c>
      <c r="AW1708" s="13" t="s">
        <v>38</v>
      </c>
      <c r="AX1708" s="13" t="s">
        <v>12</v>
      </c>
      <c r="AY1708" s="156" t="s">
        <v>140</v>
      </c>
    </row>
    <row r="1709" spans="2:65" s="12" customFormat="1" ht="10">
      <c r="B1709" s="149"/>
      <c r="D1709" s="145" t="s">
        <v>150</v>
      </c>
      <c r="E1709" s="150" t="s">
        <v>1</v>
      </c>
      <c r="F1709" s="151" t="s">
        <v>549</v>
      </c>
      <c r="H1709" s="150" t="s">
        <v>1</v>
      </c>
      <c r="I1709" s="152"/>
      <c r="L1709" s="149"/>
      <c r="M1709" s="153"/>
      <c r="T1709" s="154"/>
      <c r="AT1709" s="150" t="s">
        <v>150</v>
      </c>
      <c r="AU1709" s="150" t="s">
        <v>89</v>
      </c>
      <c r="AV1709" s="12" t="s">
        <v>87</v>
      </c>
      <c r="AW1709" s="12" t="s">
        <v>38</v>
      </c>
      <c r="AX1709" s="12" t="s">
        <v>12</v>
      </c>
      <c r="AY1709" s="150" t="s">
        <v>140</v>
      </c>
    </row>
    <row r="1710" spans="2:65" s="13" customFormat="1" ht="10">
      <c r="B1710" s="155"/>
      <c r="D1710" s="145" t="s">
        <v>150</v>
      </c>
      <c r="E1710" s="156" t="s">
        <v>1</v>
      </c>
      <c r="F1710" s="157" t="s">
        <v>1426</v>
      </c>
      <c r="H1710" s="158">
        <v>22.87</v>
      </c>
      <c r="I1710" s="159"/>
      <c r="L1710" s="155"/>
      <c r="M1710" s="160"/>
      <c r="T1710" s="161"/>
      <c r="AT1710" s="156" t="s">
        <v>150</v>
      </c>
      <c r="AU1710" s="156" t="s">
        <v>89</v>
      </c>
      <c r="AV1710" s="13" t="s">
        <v>89</v>
      </c>
      <c r="AW1710" s="13" t="s">
        <v>38</v>
      </c>
      <c r="AX1710" s="13" t="s">
        <v>12</v>
      </c>
      <c r="AY1710" s="156" t="s">
        <v>140</v>
      </c>
    </row>
    <row r="1711" spans="2:65" s="13" customFormat="1" ht="10">
      <c r="B1711" s="155"/>
      <c r="D1711" s="145" t="s">
        <v>150</v>
      </c>
      <c r="E1711" s="156" t="s">
        <v>1</v>
      </c>
      <c r="F1711" s="157" t="s">
        <v>567</v>
      </c>
      <c r="H1711" s="158">
        <v>-1.5760000000000001</v>
      </c>
      <c r="I1711" s="159"/>
      <c r="L1711" s="155"/>
      <c r="M1711" s="160"/>
      <c r="T1711" s="161"/>
      <c r="AT1711" s="156" t="s">
        <v>150</v>
      </c>
      <c r="AU1711" s="156" t="s">
        <v>89</v>
      </c>
      <c r="AV1711" s="13" t="s">
        <v>89</v>
      </c>
      <c r="AW1711" s="13" t="s">
        <v>38</v>
      </c>
      <c r="AX1711" s="13" t="s">
        <v>12</v>
      </c>
      <c r="AY1711" s="156" t="s">
        <v>140</v>
      </c>
    </row>
    <row r="1712" spans="2:65" s="12" customFormat="1" ht="10">
      <c r="B1712" s="149"/>
      <c r="D1712" s="145" t="s">
        <v>150</v>
      </c>
      <c r="E1712" s="150" t="s">
        <v>1</v>
      </c>
      <c r="F1712" s="151" t="s">
        <v>561</v>
      </c>
      <c r="H1712" s="150" t="s">
        <v>1</v>
      </c>
      <c r="I1712" s="152"/>
      <c r="L1712" s="149"/>
      <c r="M1712" s="153"/>
      <c r="T1712" s="154"/>
      <c r="AT1712" s="150" t="s">
        <v>150</v>
      </c>
      <c r="AU1712" s="150" t="s">
        <v>89</v>
      </c>
      <c r="AV1712" s="12" t="s">
        <v>87</v>
      </c>
      <c r="AW1712" s="12" t="s">
        <v>38</v>
      </c>
      <c r="AX1712" s="12" t="s">
        <v>12</v>
      </c>
      <c r="AY1712" s="150" t="s">
        <v>140</v>
      </c>
    </row>
    <row r="1713" spans="2:65" s="13" customFormat="1" ht="10">
      <c r="B1713" s="155"/>
      <c r="D1713" s="145" t="s">
        <v>150</v>
      </c>
      <c r="E1713" s="156" t="s">
        <v>1</v>
      </c>
      <c r="F1713" s="157" t="s">
        <v>1427</v>
      </c>
      <c r="H1713" s="158">
        <v>26.020000000000003</v>
      </c>
      <c r="I1713" s="159"/>
      <c r="L1713" s="155"/>
      <c r="M1713" s="160"/>
      <c r="T1713" s="161"/>
      <c r="AT1713" s="156" t="s">
        <v>150</v>
      </c>
      <c r="AU1713" s="156" t="s">
        <v>89</v>
      </c>
      <c r="AV1713" s="13" t="s">
        <v>89</v>
      </c>
      <c r="AW1713" s="13" t="s">
        <v>38</v>
      </c>
      <c r="AX1713" s="13" t="s">
        <v>12</v>
      </c>
      <c r="AY1713" s="156" t="s">
        <v>140</v>
      </c>
    </row>
    <row r="1714" spans="2:65" s="13" customFormat="1" ht="10">
      <c r="B1714" s="155"/>
      <c r="D1714" s="145" t="s">
        <v>150</v>
      </c>
      <c r="E1714" s="156" t="s">
        <v>1</v>
      </c>
      <c r="F1714" s="157" t="s">
        <v>589</v>
      </c>
      <c r="H1714" s="158">
        <v>-3.1520000000000001</v>
      </c>
      <c r="I1714" s="159"/>
      <c r="L1714" s="155"/>
      <c r="M1714" s="160"/>
      <c r="T1714" s="161"/>
      <c r="AT1714" s="156" t="s">
        <v>150</v>
      </c>
      <c r="AU1714" s="156" t="s">
        <v>89</v>
      </c>
      <c r="AV1714" s="13" t="s">
        <v>89</v>
      </c>
      <c r="AW1714" s="13" t="s">
        <v>38</v>
      </c>
      <c r="AX1714" s="13" t="s">
        <v>12</v>
      </c>
      <c r="AY1714" s="156" t="s">
        <v>140</v>
      </c>
    </row>
    <row r="1715" spans="2:65" s="12" customFormat="1" ht="10">
      <c r="B1715" s="149"/>
      <c r="D1715" s="145" t="s">
        <v>150</v>
      </c>
      <c r="E1715" s="150" t="s">
        <v>1</v>
      </c>
      <c r="F1715" s="151" t="s">
        <v>501</v>
      </c>
      <c r="H1715" s="150" t="s">
        <v>1</v>
      </c>
      <c r="I1715" s="152"/>
      <c r="L1715" s="149"/>
      <c r="M1715" s="153"/>
      <c r="T1715" s="154"/>
      <c r="AT1715" s="150" t="s">
        <v>150</v>
      </c>
      <c r="AU1715" s="150" t="s">
        <v>89</v>
      </c>
      <c r="AV1715" s="12" t="s">
        <v>87</v>
      </c>
      <c r="AW1715" s="12" t="s">
        <v>38</v>
      </c>
      <c r="AX1715" s="12" t="s">
        <v>12</v>
      </c>
      <c r="AY1715" s="150" t="s">
        <v>140</v>
      </c>
    </row>
    <row r="1716" spans="2:65" s="13" customFormat="1" ht="20">
      <c r="B1716" s="155"/>
      <c r="D1716" s="145" t="s">
        <v>150</v>
      </c>
      <c r="E1716" s="156" t="s">
        <v>1</v>
      </c>
      <c r="F1716" s="157" t="s">
        <v>1428</v>
      </c>
      <c r="H1716" s="158">
        <v>53.999999999999993</v>
      </c>
      <c r="I1716" s="159"/>
      <c r="L1716" s="155"/>
      <c r="M1716" s="160"/>
      <c r="T1716" s="161"/>
      <c r="AT1716" s="156" t="s">
        <v>150</v>
      </c>
      <c r="AU1716" s="156" t="s">
        <v>89</v>
      </c>
      <c r="AV1716" s="13" t="s">
        <v>89</v>
      </c>
      <c r="AW1716" s="13" t="s">
        <v>38</v>
      </c>
      <c r="AX1716" s="13" t="s">
        <v>12</v>
      </c>
      <c r="AY1716" s="156" t="s">
        <v>140</v>
      </c>
    </row>
    <row r="1717" spans="2:65" s="13" customFormat="1" ht="10">
      <c r="B1717" s="155"/>
      <c r="D1717" s="145" t="s">
        <v>150</v>
      </c>
      <c r="E1717" s="156" t="s">
        <v>1</v>
      </c>
      <c r="F1717" s="157" t="s">
        <v>807</v>
      </c>
      <c r="H1717" s="158">
        <v>-2.1670000000000003</v>
      </c>
      <c r="I1717" s="159"/>
      <c r="L1717" s="155"/>
      <c r="M1717" s="160"/>
      <c r="T1717" s="161"/>
      <c r="AT1717" s="156" t="s">
        <v>150</v>
      </c>
      <c r="AU1717" s="156" t="s">
        <v>89</v>
      </c>
      <c r="AV1717" s="13" t="s">
        <v>89</v>
      </c>
      <c r="AW1717" s="13" t="s">
        <v>38</v>
      </c>
      <c r="AX1717" s="13" t="s">
        <v>12</v>
      </c>
      <c r="AY1717" s="156" t="s">
        <v>140</v>
      </c>
    </row>
    <row r="1718" spans="2:65" s="13" customFormat="1" ht="10">
      <c r="B1718" s="155"/>
      <c r="D1718" s="145" t="s">
        <v>150</v>
      </c>
      <c r="E1718" s="156" t="s">
        <v>1</v>
      </c>
      <c r="F1718" s="157" t="s">
        <v>475</v>
      </c>
      <c r="H1718" s="158">
        <v>-1.7729999999999999</v>
      </c>
      <c r="I1718" s="159"/>
      <c r="L1718" s="155"/>
      <c r="M1718" s="160"/>
      <c r="T1718" s="161"/>
      <c r="AT1718" s="156" t="s">
        <v>150</v>
      </c>
      <c r="AU1718" s="156" t="s">
        <v>89</v>
      </c>
      <c r="AV1718" s="13" t="s">
        <v>89</v>
      </c>
      <c r="AW1718" s="13" t="s">
        <v>38</v>
      </c>
      <c r="AX1718" s="13" t="s">
        <v>12</v>
      </c>
      <c r="AY1718" s="156" t="s">
        <v>140</v>
      </c>
    </row>
    <row r="1719" spans="2:65" s="14" customFormat="1" ht="10">
      <c r="B1719" s="162"/>
      <c r="D1719" s="145" t="s">
        <v>150</v>
      </c>
      <c r="E1719" s="163" t="s">
        <v>1</v>
      </c>
      <c r="F1719" s="164" t="s">
        <v>157</v>
      </c>
      <c r="H1719" s="165">
        <v>152.304</v>
      </c>
      <c r="I1719" s="166"/>
      <c r="L1719" s="162"/>
      <c r="M1719" s="167"/>
      <c r="T1719" s="168"/>
      <c r="AT1719" s="163" t="s">
        <v>150</v>
      </c>
      <c r="AU1719" s="163" t="s">
        <v>89</v>
      </c>
      <c r="AV1719" s="14" t="s">
        <v>148</v>
      </c>
      <c r="AW1719" s="14" t="s">
        <v>38</v>
      </c>
      <c r="AX1719" s="14" t="s">
        <v>87</v>
      </c>
      <c r="AY1719" s="163" t="s">
        <v>140</v>
      </c>
    </row>
    <row r="1720" spans="2:65" s="1" customFormat="1" ht="24.15" customHeight="1">
      <c r="B1720" s="32"/>
      <c r="C1720" s="132" t="s">
        <v>1432</v>
      </c>
      <c r="D1720" s="132" t="s">
        <v>143</v>
      </c>
      <c r="E1720" s="133" t="s">
        <v>1433</v>
      </c>
      <c r="F1720" s="134" t="s">
        <v>1434</v>
      </c>
      <c r="G1720" s="135" t="s">
        <v>146</v>
      </c>
      <c r="H1720" s="136">
        <v>152.304</v>
      </c>
      <c r="I1720" s="137"/>
      <c r="J1720" s="138">
        <f>ROUND(I1720*H1720,2)</f>
        <v>0</v>
      </c>
      <c r="K1720" s="134" t="s">
        <v>1</v>
      </c>
      <c r="L1720" s="32"/>
      <c r="M1720" s="139" t="s">
        <v>1</v>
      </c>
      <c r="N1720" s="140" t="s">
        <v>45</v>
      </c>
      <c r="P1720" s="141">
        <f>O1720*H1720</f>
        <v>0</v>
      </c>
      <c r="Q1720" s="141">
        <v>0</v>
      </c>
      <c r="R1720" s="141">
        <f>Q1720*H1720</f>
        <v>0</v>
      </c>
      <c r="S1720" s="141">
        <v>0</v>
      </c>
      <c r="T1720" s="142">
        <f>S1720*H1720</f>
        <v>0</v>
      </c>
      <c r="AR1720" s="143" t="s">
        <v>194</v>
      </c>
      <c r="AT1720" s="143" t="s">
        <v>143</v>
      </c>
      <c r="AU1720" s="143" t="s">
        <v>89</v>
      </c>
      <c r="AY1720" s="17" t="s">
        <v>140</v>
      </c>
      <c r="BE1720" s="144">
        <f>IF(N1720="základní",J1720,0)</f>
        <v>0</v>
      </c>
      <c r="BF1720" s="144">
        <f>IF(N1720="snížená",J1720,0)</f>
        <v>0</v>
      </c>
      <c r="BG1720" s="144">
        <f>IF(N1720="zákl. přenesená",J1720,0)</f>
        <v>0</v>
      </c>
      <c r="BH1720" s="144">
        <f>IF(N1720="sníž. přenesená",J1720,0)</f>
        <v>0</v>
      </c>
      <c r="BI1720" s="144">
        <f>IF(N1720="nulová",J1720,0)</f>
        <v>0</v>
      </c>
      <c r="BJ1720" s="17" t="s">
        <v>87</v>
      </c>
      <c r="BK1720" s="144">
        <f>ROUND(I1720*H1720,2)</f>
        <v>0</v>
      </c>
      <c r="BL1720" s="17" t="s">
        <v>194</v>
      </c>
      <c r="BM1720" s="143" t="s">
        <v>1435</v>
      </c>
    </row>
    <row r="1721" spans="2:65" s="1" customFormat="1" ht="18">
      <c r="B1721" s="32"/>
      <c r="D1721" s="145" t="s">
        <v>149</v>
      </c>
      <c r="F1721" s="146" t="s">
        <v>1434</v>
      </c>
      <c r="I1721" s="147"/>
      <c r="L1721" s="32"/>
      <c r="M1721" s="148"/>
      <c r="T1721" s="56"/>
      <c r="AT1721" s="17" t="s">
        <v>149</v>
      </c>
      <c r="AU1721" s="17" t="s">
        <v>89</v>
      </c>
    </row>
    <row r="1722" spans="2:65" s="12" customFormat="1" ht="10">
      <c r="B1722" s="149"/>
      <c r="D1722" s="145" t="s">
        <v>150</v>
      </c>
      <c r="E1722" s="150" t="s">
        <v>1</v>
      </c>
      <c r="F1722" s="151" t="s">
        <v>1423</v>
      </c>
      <c r="H1722" s="150" t="s">
        <v>1</v>
      </c>
      <c r="I1722" s="152"/>
      <c r="L1722" s="149"/>
      <c r="M1722" s="153"/>
      <c r="T1722" s="154"/>
      <c r="AT1722" s="150" t="s">
        <v>150</v>
      </c>
      <c r="AU1722" s="150" t="s">
        <v>89</v>
      </c>
      <c r="AV1722" s="12" t="s">
        <v>87</v>
      </c>
      <c r="AW1722" s="12" t="s">
        <v>38</v>
      </c>
      <c r="AX1722" s="12" t="s">
        <v>12</v>
      </c>
      <c r="AY1722" s="150" t="s">
        <v>140</v>
      </c>
    </row>
    <row r="1723" spans="2:65" s="12" customFormat="1" ht="10">
      <c r="B1723" s="149"/>
      <c r="D1723" s="145" t="s">
        <v>150</v>
      </c>
      <c r="E1723" s="150" t="s">
        <v>1</v>
      </c>
      <c r="F1723" s="151" t="s">
        <v>533</v>
      </c>
      <c r="H1723" s="150" t="s">
        <v>1</v>
      </c>
      <c r="I1723" s="152"/>
      <c r="L1723" s="149"/>
      <c r="M1723" s="153"/>
      <c r="T1723" s="154"/>
      <c r="AT1723" s="150" t="s">
        <v>150</v>
      </c>
      <c r="AU1723" s="150" t="s">
        <v>89</v>
      </c>
      <c r="AV1723" s="12" t="s">
        <v>87</v>
      </c>
      <c r="AW1723" s="12" t="s">
        <v>38</v>
      </c>
      <c r="AX1723" s="12" t="s">
        <v>12</v>
      </c>
      <c r="AY1723" s="150" t="s">
        <v>140</v>
      </c>
    </row>
    <row r="1724" spans="2:65" s="13" customFormat="1" ht="10">
      <c r="B1724" s="155"/>
      <c r="D1724" s="145" t="s">
        <v>150</v>
      </c>
      <c r="E1724" s="156" t="s">
        <v>1</v>
      </c>
      <c r="F1724" s="157" t="s">
        <v>1424</v>
      </c>
      <c r="H1724" s="158">
        <v>30.96</v>
      </c>
      <c r="I1724" s="159"/>
      <c r="L1724" s="155"/>
      <c r="M1724" s="160"/>
      <c r="T1724" s="161"/>
      <c r="AT1724" s="156" t="s">
        <v>150</v>
      </c>
      <c r="AU1724" s="156" t="s">
        <v>89</v>
      </c>
      <c r="AV1724" s="13" t="s">
        <v>89</v>
      </c>
      <c r="AW1724" s="13" t="s">
        <v>38</v>
      </c>
      <c r="AX1724" s="13" t="s">
        <v>12</v>
      </c>
      <c r="AY1724" s="156" t="s">
        <v>140</v>
      </c>
    </row>
    <row r="1725" spans="2:65" s="13" customFormat="1" ht="10">
      <c r="B1725" s="155"/>
      <c r="D1725" s="145" t="s">
        <v>150</v>
      </c>
      <c r="E1725" s="156" t="s">
        <v>1</v>
      </c>
      <c r="F1725" s="157" t="s">
        <v>475</v>
      </c>
      <c r="H1725" s="158">
        <v>-1.7729999999999999</v>
      </c>
      <c r="I1725" s="159"/>
      <c r="L1725" s="155"/>
      <c r="M1725" s="160"/>
      <c r="T1725" s="161"/>
      <c r="AT1725" s="156" t="s">
        <v>150</v>
      </c>
      <c r="AU1725" s="156" t="s">
        <v>89</v>
      </c>
      <c r="AV1725" s="13" t="s">
        <v>89</v>
      </c>
      <c r="AW1725" s="13" t="s">
        <v>38</v>
      </c>
      <c r="AX1725" s="13" t="s">
        <v>12</v>
      </c>
      <c r="AY1725" s="156" t="s">
        <v>140</v>
      </c>
    </row>
    <row r="1726" spans="2:65" s="12" customFormat="1" ht="10">
      <c r="B1726" s="149"/>
      <c r="D1726" s="145" t="s">
        <v>150</v>
      </c>
      <c r="E1726" s="150" t="s">
        <v>1</v>
      </c>
      <c r="F1726" s="151" t="s">
        <v>537</v>
      </c>
      <c r="H1726" s="150" t="s">
        <v>1</v>
      </c>
      <c r="I1726" s="152"/>
      <c r="L1726" s="149"/>
      <c r="M1726" s="153"/>
      <c r="T1726" s="154"/>
      <c r="AT1726" s="150" t="s">
        <v>150</v>
      </c>
      <c r="AU1726" s="150" t="s">
        <v>89</v>
      </c>
      <c r="AV1726" s="12" t="s">
        <v>87</v>
      </c>
      <c r="AW1726" s="12" t="s">
        <v>38</v>
      </c>
      <c r="AX1726" s="12" t="s">
        <v>12</v>
      </c>
      <c r="AY1726" s="150" t="s">
        <v>140</v>
      </c>
    </row>
    <row r="1727" spans="2:65" s="13" customFormat="1" ht="10">
      <c r="B1727" s="155"/>
      <c r="D1727" s="145" t="s">
        <v>150</v>
      </c>
      <c r="E1727" s="156" t="s">
        <v>1</v>
      </c>
      <c r="F1727" s="157" t="s">
        <v>1425</v>
      </c>
      <c r="H1727" s="158">
        <v>30.667999999999999</v>
      </c>
      <c r="I1727" s="159"/>
      <c r="L1727" s="155"/>
      <c r="M1727" s="160"/>
      <c r="T1727" s="161"/>
      <c r="AT1727" s="156" t="s">
        <v>150</v>
      </c>
      <c r="AU1727" s="156" t="s">
        <v>89</v>
      </c>
      <c r="AV1727" s="13" t="s">
        <v>89</v>
      </c>
      <c r="AW1727" s="13" t="s">
        <v>38</v>
      </c>
      <c r="AX1727" s="13" t="s">
        <v>12</v>
      </c>
      <c r="AY1727" s="156" t="s">
        <v>140</v>
      </c>
    </row>
    <row r="1728" spans="2:65" s="13" customFormat="1" ht="10">
      <c r="B1728" s="155"/>
      <c r="D1728" s="145" t="s">
        <v>150</v>
      </c>
      <c r="E1728" s="156" t="s">
        <v>1</v>
      </c>
      <c r="F1728" s="157" t="s">
        <v>475</v>
      </c>
      <c r="H1728" s="158">
        <v>-1.7729999999999999</v>
      </c>
      <c r="I1728" s="159"/>
      <c r="L1728" s="155"/>
      <c r="M1728" s="160"/>
      <c r="T1728" s="161"/>
      <c r="AT1728" s="156" t="s">
        <v>150</v>
      </c>
      <c r="AU1728" s="156" t="s">
        <v>89</v>
      </c>
      <c r="AV1728" s="13" t="s">
        <v>89</v>
      </c>
      <c r="AW1728" s="13" t="s">
        <v>38</v>
      </c>
      <c r="AX1728" s="13" t="s">
        <v>12</v>
      </c>
      <c r="AY1728" s="156" t="s">
        <v>140</v>
      </c>
    </row>
    <row r="1729" spans="2:65" s="12" customFormat="1" ht="10">
      <c r="B1729" s="149"/>
      <c r="D1729" s="145" t="s">
        <v>150</v>
      </c>
      <c r="E1729" s="150" t="s">
        <v>1</v>
      </c>
      <c r="F1729" s="151" t="s">
        <v>549</v>
      </c>
      <c r="H1729" s="150" t="s">
        <v>1</v>
      </c>
      <c r="I1729" s="152"/>
      <c r="L1729" s="149"/>
      <c r="M1729" s="153"/>
      <c r="T1729" s="154"/>
      <c r="AT1729" s="150" t="s">
        <v>150</v>
      </c>
      <c r="AU1729" s="150" t="s">
        <v>89</v>
      </c>
      <c r="AV1729" s="12" t="s">
        <v>87</v>
      </c>
      <c r="AW1729" s="12" t="s">
        <v>38</v>
      </c>
      <c r="AX1729" s="12" t="s">
        <v>12</v>
      </c>
      <c r="AY1729" s="150" t="s">
        <v>140</v>
      </c>
    </row>
    <row r="1730" spans="2:65" s="13" customFormat="1" ht="10">
      <c r="B1730" s="155"/>
      <c r="D1730" s="145" t="s">
        <v>150</v>
      </c>
      <c r="E1730" s="156" t="s">
        <v>1</v>
      </c>
      <c r="F1730" s="157" t="s">
        <v>1426</v>
      </c>
      <c r="H1730" s="158">
        <v>22.87</v>
      </c>
      <c r="I1730" s="159"/>
      <c r="L1730" s="155"/>
      <c r="M1730" s="160"/>
      <c r="T1730" s="161"/>
      <c r="AT1730" s="156" t="s">
        <v>150</v>
      </c>
      <c r="AU1730" s="156" t="s">
        <v>89</v>
      </c>
      <c r="AV1730" s="13" t="s">
        <v>89</v>
      </c>
      <c r="AW1730" s="13" t="s">
        <v>38</v>
      </c>
      <c r="AX1730" s="13" t="s">
        <v>12</v>
      </c>
      <c r="AY1730" s="156" t="s">
        <v>140</v>
      </c>
    </row>
    <row r="1731" spans="2:65" s="13" customFormat="1" ht="10">
      <c r="B1731" s="155"/>
      <c r="D1731" s="145" t="s">
        <v>150</v>
      </c>
      <c r="E1731" s="156" t="s">
        <v>1</v>
      </c>
      <c r="F1731" s="157" t="s">
        <v>567</v>
      </c>
      <c r="H1731" s="158">
        <v>-1.5760000000000001</v>
      </c>
      <c r="I1731" s="159"/>
      <c r="L1731" s="155"/>
      <c r="M1731" s="160"/>
      <c r="T1731" s="161"/>
      <c r="AT1731" s="156" t="s">
        <v>150</v>
      </c>
      <c r="AU1731" s="156" t="s">
        <v>89</v>
      </c>
      <c r="AV1731" s="13" t="s">
        <v>89</v>
      </c>
      <c r="AW1731" s="13" t="s">
        <v>38</v>
      </c>
      <c r="AX1731" s="13" t="s">
        <v>12</v>
      </c>
      <c r="AY1731" s="156" t="s">
        <v>140</v>
      </c>
    </row>
    <row r="1732" spans="2:65" s="12" customFormat="1" ht="10">
      <c r="B1732" s="149"/>
      <c r="D1732" s="145" t="s">
        <v>150</v>
      </c>
      <c r="E1732" s="150" t="s">
        <v>1</v>
      </c>
      <c r="F1732" s="151" t="s">
        <v>561</v>
      </c>
      <c r="H1732" s="150" t="s">
        <v>1</v>
      </c>
      <c r="I1732" s="152"/>
      <c r="L1732" s="149"/>
      <c r="M1732" s="153"/>
      <c r="T1732" s="154"/>
      <c r="AT1732" s="150" t="s">
        <v>150</v>
      </c>
      <c r="AU1732" s="150" t="s">
        <v>89</v>
      </c>
      <c r="AV1732" s="12" t="s">
        <v>87</v>
      </c>
      <c r="AW1732" s="12" t="s">
        <v>38</v>
      </c>
      <c r="AX1732" s="12" t="s">
        <v>12</v>
      </c>
      <c r="AY1732" s="150" t="s">
        <v>140</v>
      </c>
    </row>
    <row r="1733" spans="2:65" s="13" customFormat="1" ht="10">
      <c r="B1733" s="155"/>
      <c r="D1733" s="145" t="s">
        <v>150</v>
      </c>
      <c r="E1733" s="156" t="s">
        <v>1</v>
      </c>
      <c r="F1733" s="157" t="s">
        <v>1427</v>
      </c>
      <c r="H1733" s="158">
        <v>26.020000000000003</v>
      </c>
      <c r="I1733" s="159"/>
      <c r="L1733" s="155"/>
      <c r="M1733" s="160"/>
      <c r="T1733" s="161"/>
      <c r="AT1733" s="156" t="s">
        <v>150</v>
      </c>
      <c r="AU1733" s="156" t="s">
        <v>89</v>
      </c>
      <c r="AV1733" s="13" t="s">
        <v>89</v>
      </c>
      <c r="AW1733" s="13" t="s">
        <v>38</v>
      </c>
      <c r="AX1733" s="13" t="s">
        <v>12</v>
      </c>
      <c r="AY1733" s="156" t="s">
        <v>140</v>
      </c>
    </row>
    <row r="1734" spans="2:65" s="13" customFormat="1" ht="10">
      <c r="B1734" s="155"/>
      <c r="D1734" s="145" t="s">
        <v>150</v>
      </c>
      <c r="E1734" s="156" t="s">
        <v>1</v>
      </c>
      <c r="F1734" s="157" t="s">
        <v>589</v>
      </c>
      <c r="H1734" s="158">
        <v>-3.1520000000000001</v>
      </c>
      <c r="I1734" s="159"/>
      <c r="L1734" s="155"/>
      <c r="M1734" s="160"/>
      <c r="T1734" s="161"/>
      <c r="AT1734" s="156" t="s">
        <v>150</v>
      </c>
      <c r="AU1734" s="156" t="s">
        <v>89</v>
      </c>
      <c r="AV1734" s="13" t="s">
        <v>89</v>
      </c>
      <c r="AW1734" s="13" t="s">
        <v>38</v>
      </c>
      <c r="AX1734" s="13" t="s">
        <v>12</v>
      </c>
      <c r="AY1734" s="156" t="s">
        <v>140</v>
      </c>
    </row>
    <row r="1735" spans="2:65" s="12" customFormat="1" ht="10">
      <c r="B1735" s="149"/>
      <c r="D1735" s="145" t="s">
        <v>150</v>
      </c>
      <c r="E1735" s="150" t="s">
        <v>1</v>
      </c>
      <c r="F1735" s="151" t="s">
        <v>501</v>
      </c>
      <c r="H1735" s="150" t="s">
        <v>1</v>
      </c>
      <c r="I1735" s="152"/>
      <c r="L1735" s="149"/>
      <c r="M1735" s="153"/>
      <c r="T1735" s="154"/>
      <c r="AT1735" s="150" t="s">
        <v>150</v>
      </c>
      <c r="AU1735" s="150" t="s">
        <v>89</v>
      </c>
      <c r="AV1735" s="12" t="s">
        <v>87</v>
      </c>
      <c r="AW1735" s="12" t="s">
        <v>38</v>
      </c>
      <c r="AX1735" s="12" t="s">
        <v>12</v>
      </c>
      <c r="AY1735" s="150" t="s">
        <v>140</v>
      </c>
    </row>
    <row r="1736" spans="2:65" s="13" customFormat="1" ht="20">
      <c r="B1736" s="155"/>
      <c r="D1736" s="145" t="s">
        <v>150</v>
      </c>
      <c r="E1736" s="156" t="s">
        <v>1</v>
      </c>
      <c r="F1736" s="157" t="s">
        <v>1428</v>
      </c>
      <c r="H1736" s="158">
        <v>53.999999999999993</v>
      </c>
      <c r="I1736" s="159"/>
      <c r="L1736" s="155"/>
      <c r="M1736" s="160"/>
      <c r="T1736" s="161"/>
      <c r="AT1736" s="156" t="s">
        <v>150</v>
      </c>
      <c r="AU1736" s="156" t="s">
        <v>89</v>
      </c>
      <c r="AV1736" s="13" t="s">
        <v>89</v>
      </c>
      <c r="AW1736" s="13" t="s">
        <v>38</v>
      </c>
      <c r="AX1736" s="13" t="s">
        <v>12</v>
      </c>
      <c r="AY1736" s="156" t="s">
        <v>140</v>
      </c>
    </row>
    <row r="1737" spans="2:65" s="13" customFormat="1" ht="10">
      <c r="B1737" s="155"/>
      <c r="D1737" s="145" t="s">
        <v>150</v>
      </c>
      <c r="E1737" s="156" t="s">
        <v>1</v>
      </c>
      <c r="F1737" s="157" t="s">
        <v>807</v>
      </c>
      <c r="H1737" s="158">
        <v>-2.1670000000000003</v>
      </c>
      <c r="I1737" s="159"/>
      <c r="L1737" s="155"/>
      <c r="M1737" s="160"/>
      <c r="T1737" s="161"/>
      <c r="AT1737" s="156" t="s">
        <v>150</v>
      </c>
      <c r="AU1737" s="156" t="s">
        <v>89</v>
      </c>
      <c r="AV1737" s="13" t="s">
        <v>89</v>
      </c>
      <c r="AW1737" s="13" t="s">
        <v>38</v>
      </c>
      <c r="AX1737" s="13" t="s">
        <v>12</v>
      </c>
      <c r="AY1737" s="156" t="s">
        <v>140</v>
      </c>
    </row>
    <row r="1738" spans="2:65" s="13" customFormat="1" ht="10">
      <c r="B1738" s="155"/>
      <c r="D1738" s="145" t="s">
        <v>150</v>
      </c>
      <c r="E1738" s="156" t="s">
        <v>1</v>
      </c>
      <c r="F1738" s="157" t="s">
        <v>475</v>
      </c>
      <c r="H1738" s="158">
        <v>-1.7729999999999999</v>
      </c>
      <c r="I1738" s="159"/>
      <c r="L1738" s="155"/>
      <c r="M1738" s="160"/>
      <c r="T1738" s="161"/>
      <c r="AT1738" s="156" t="s">
        <v>150</v>
      </c>
      <c r="AU1738" s="156" t="s">
        <v>89</v>
      </c>
      <c r="AV1738" s="13" t="s">
        <v>89</v>
      </c>
      <c r="AW1738" s="13" t="s">
        <v>38</v>
      </c>
      <c r="AX1738" s="13" t="s">
        <v>12</v>
      </c>
      <c r="AY1738" s="156" t="s">
        <v>140</v>
      </c>
    </row>
    <row r="1739" spans="2:65" s="14" customFormat="1" ht="10">
      <c r="B1739" s="162"/>
      <c r="D1739" s="145" t="s">
        <v>150</v>
      </c>
      <c r="E1739" s="163" t="s">
        <v>1</v>
      </c>
      <c r="F1739" s="164" t="s">
        <v>157</v>
      </c>
      <c r="H1739" s="165">
        <v>152.304</v>
      </c>
      <c r="I1739" s="166"/>
      <c r="L1739" s="162"/>
      <c r="M1739" s="167"/>
      <c r="T1739" s="168"/>
      <c r="AT1739" s="163" t="s">
        <v>150</v>
      </c>
      <c r="AU1739" s="163" t="s">
        <v>89</v>
      </c>
      <c r="AV1739" s="14" t="s">
        <v>148</v>
      </c>
      <c r="AW1739" s="14" t="s">
        <v>38</v>
      </c>
      <c r="AX1739" s="14" t="s">
        <v>87</v>
      </c>
      <c r="AY1739" s="163" t="s">
        <v>140</v>
      </c>
    </row>
    <row r="1740" spans="2:65" s="1" customFormat="1" ht="24.15" customHeight="1">
      <c r="B1740" s="32"/>
      <c r="C1740" s="132" t="s">
        <v>979</v>
      </c>
      <c r="D1740" s="132" t="s">
        <v>143</v>
      </c>
      <c r="E1740" s="133" t="s">
        <v>1436</v>
      </c>
      <c r="F1740" s="134" t="s">
        <v>1437</v>
      </c>
      <c r="G1740" s="135" t="s">
        <v>146</v>
      </c>
      <c r="H1740" s="136">
        <v>136.59</v>
      </c>
      <c r="I1740" s="137"/>
      <c r="J1740" s="138">
        <f>ROUND(I1740*H1740,2)</f>
        <v>0</v>
      </c>
      <c r="K1740" s="134" t="s">
        <v>147</v>
      </c>
      <c r="L1740" s="32"/>
      <c r="M1740" s="139" t="s">
        <v>1</v>
      </c>
      <c r="N1740" s="140" t="s">
        <v>45</v>
      </c>
      <c r="P1740" s="141">
        <f>O1740*H1740</f>
        <v>0</v>
      </c>
      <c r="Q1740" s="141">
        <v>0</v>
      </c>
      <c r="R1740" s="141">
        <f>Q1740*H1740</f>
        <v>0</v>
      </c>
      <c r="S1740" s="141">
        <v>0</v>
      </c>
      <c r="T1740" s="142">
        <f>S1740*H1740</f>
        <v>0</v>
      </c>
      <c r="AR1740" s="143" t="s">
        <v>194</v>
      </c>
      <c r="AT1740" s="143" t="s">
        <v>143</v>
      </c>
      <c r="AU1740" s="143" t="s">
        <v>89</v>
      </c>
      <c r="AY1740" s="17" t="s">
        <v>140</v>
      </c>
      <c r="BE1740" s="144">
        <f>IF(N1740="základní",J1740,0)</f>
        <v>0</v>
      </c>
      <c r="BF1740" s="144">
        <f>IF(N1740="snížená",J1740,0)</f>
        <v>0</v>
      </c>
      <c r="BG1740" s="144">
        <f>IF(N1740="zákl. přenesená",J1740,0)</f>
        <v>0</v>
      </c>
      <c r="BH1740" s="144">
        <f>IF(N1740="sníž. přenesená",J1740,0)</f>
        <v>0</v>
      </c>
      <c r="BI1740" s="144">
        <f>IF(N1740="nulová",J1740,0)</f>
        <v>0</v>
      </c>
      <c r="BJ1740" s="17" t="s">
        <v>87</v>
      </c>
      <c r="BK1740" s="144">
        <f>ROUND(I1740*H1740,2)</f>
        <v>0</v>
      </c>
      <c r="BL1740" s="17" t="s">
        <v>194</v>
      </c>
      <c r="BM1740" s="143" t="s">
        <v>1438</v>
      </c>
    </row>
    <row r="1741" spans="2:65" s="1" customFormat="1" ht="10">
      <c r="B1741" s="32"/>
      <c r="D1741" s="145" t="s">
        <v>149</v>
      </c>
      <c r="F1741" s="146" t="s">
        <v>1437</v>
      </c>
      <c r="I1741" s="147"/>
      <c r="L1741" s="32"/>
      <c r="M1741" s="148"/>
      <c r="T1741" s="56"/>
      <c r="AT1741" s="17" t="s">
        <v>149</v>
      </c>
      <c r="AU1741" s="17" t="s">
        <v>89</v>
      </c>
    </row>
    <row r="1742" spans="2:65" s="12" customFormat="1" ht="10">
      <c r="B1742" s="149"/>
      <c r="D1742" s="145" t="s">
        <v>150</v>
      </c>
      <c r="E1742" s="150" t="s">
        <v>1</v>
      </c>
      <c r="F1742" s="151" t="s">
        <v>1439</v>
      </c>
      <c r="H1742" s="150" t="s">
        <v>1</v>
      </c>
      <c r="I1742" s="152"/>
      <c r="L1742" s="149"/>
      <c r="M1742" s="153"/>
      <c r="T1742" s="154"/>
      <c r="AT1742" s="150" t="s">
        <v>150</v>
      </c>
      <c r="AU1742" s="150" t="s">
        <v>89</v>
      </c>
      <c r="AV1742" s="12" t="s">
        <v>87</v>
      </c>
      <c r="AW1742" s="12" t="s">
        <v>38</v>
      </c>
      <c r="AX1742" s="12" t="s">
        <v>12</v>
      </c>
      <c r="AY1742" s="150" t="s">
        <v>140</v>
      </c>
    </row>
    <row r="1743" spans="2:65" s="13" customFormat="1" ht="10">
      <c r="B1743" s="155"/>
      <c r="D1743" s="145" t="s">
        <v>150</v>
      </c>
      <c r="E1743" s="156" t="s">
        <v>1</v>
      </c>
      <c r="F1743" s="157" t="s">
        <v>1440</v>
      </c>
      <c r="H1743" s="158">
        <v>136.59</v>
      </c>
      <c r="I1743" s="159"/>
      <c r="L1743" s="155"/>
      <c r="M1743" s="160"/>
      <c r="T1743" s="161"/>
      <c r="AT1743" s="156" t="s">
        <v>150</v>
      </c>
      <c r="AU1743" s="156" t="s">
        <v>89</v>
      </c>
      <c r="AV1743" s="13" t="s">
        <v>89</v>
      </c>
      <c r="AW1743" s="13" t="s">
        <v>38</v>
      </c>
      <c r="AX1743" s="13" t="s">
        <v>12</v>
      </c>
      <c r="AY1743" s="156" t="s">
        <v>140</v>
      </c>
    </row>
    <row r="1744" spans="2:65" s="14" customFormat="1" ht="10">
      <c r="B1744" s="162"/>
      <c r="D1744" s="145" t="s">
        <v>150</v>
      </c>
      <c r="E1744" s="163" t="s">
        <v>1</v>
      </c>
      <c r="F1744" s="164" t="s">
        <v>157</v>
      </c>
      <c r="H1744" s="165">
        <v>136.59</v>
      </c>
      <c r="I1744" s="166"/>
      <c r="L1744" s="162"/>
      <c r="M1744" s="167"/>
      <c r="T1744" s="168"/>
      <c r="AT1744" s="163" t="s">
        <v>150</v>
      </c>
      <c r="AU1744" s="163" t="s">
        <v>89</v>
      </c>
      <c r="AV1744" s="14" t="s">
        <v>148</v>
      </c>
      <c r="AW1744" s="14" t="s">
        <v>38</v>
      </c>
      <c r="AX1744" s="14" t="s">
        <v>87</v>
      </c>
      <c r="AY1744" s="163" t="s">
        <v>140</v>
      </c>
    </row>
    <row r="1745" spans="2:65" s="1" customFormat="1" ht="16.5" customHeight="1">
      <c r="B1745" s="32"/>
      <c r="C1745" s="179" t="s">
        <v>1441</v>
      </c>
      <c r="D1745" s="179" t="s">
        <v>645</v>
      </c>
      <c r="E1745" s="180" t="s">
        <v>1442</v>
      </c>
      <c r="F1745" s="181" t="s">
        <v>1443</v>
      </c>
      <c r="G1745" s="182" t="s">
        <v>1444</v>
      </c>
      <c r="H1745" s="183">
        <v>136.59</v>
      </c>
      <c r="I1745" s="184"/>
      <c r="J1745" s="185">
        <f>ROUND(I1745*H1745,2)</f>
        <v>0</v>
      </c>
      <c r="K1745" s="181" t="s">
        <v>147</v>
      </c>
      <c r="L1745" s="186"/>
      <c r="M1745" s="187" t="s">
        <v>1</v>
      </c>
      <c r="N1745" s="188" t="s">
        <v>45</v>
      </c>
      <c r="P1745" s="141">
        <f>O1745*H1745</f>
        <v>0</v>
      </c>
      <c r="Q1745" s="141">
        <v>0</v>
      </c>
      <c r="R1745" s="141">
        <f>Q1745*H1745</f>
        <v>0</v>
      </c>
      <c r="S1745" s="141">
        <v>0</v>
      </c>
      <c r="T1745" s="142">
        <f>S1745*H1745</f>
        <v>0</v>
      </c>
      <c r="AR1745" s="143" t="s">
        <v>256</v>
      </c>
      <c r="AT1745" s="143" t="s">
        <v>645</v>
      </c>
      <c r="AU1745" s="143" t="s">
        <v>89</v>
      </c>
      <c r="AY1745" s="17" t="s">
        <v>140</v>
      </c>
      <c r="BE1745" s="144">
        <f>IF(N1745="základní",J1745,0)</f>
        <v>0</v>
      </c>
      <c r="BF1745" s="144">
        <f>IF(N1745="snížená",J1745,0)</f>
        <v>0</v>
      </c>
      <c r="BG1745" s="144">
        <f>IF(N1745="zákl. přenesená",J1745,0)</f>
        <v>0</v>
      </c>
      <c r="BH1745" s="144">
        <f>IF(N1745="sníž. přenesená",J1745,0)</f>
        <v>0</v>
      </c>
      <c r="BI1745" s="144">
        <f>IF(N1745="nulová",J1745,0)</f>
        <v>0</v>
      </c>
      <c r="BJ1745" s="17" t="s">
        <v>87</v>
      </c>
      <c r="BK1745" s="144">
        <f>ROUND(I1745*H1745,2)</f>
        <v>0</v>
      </c>
      <c r="BL1745" s="17" t="s">
        <v>194</v>
      </c>
      <c r="BM1745" s="143" t="s">
        <v>1445</v>
      </c>
    </row>
    <row r="1746" spans="2:65" s="1" customFormat="1" ht="10">
      <c r="B1746" s="32"/>
      <c r="D1746" s="145" t="s">
        <v>149</v>
      </c>
      <c r="F1746" s="146" t="s">
        <v>1443</v>
      </c>
      <c r="I1746" s="147"/>
      <c r="L1746" s="32"/>
      <c r="M1746" s="148"/>
      <c r="T1746" s="56"/>
      <c r="AT1746" s="17" t="s">
        <v>149</v>
      </c>
      <c r="AU1746" s="17" t="s">
        <v>89</v>
      </c>
    </row>
    <row r="1747" spans="2:65" s="11" customFormat="1" ht="22.75" customHeight="1">
      <c r="B1747" s="120"/>
      <c r="D1747" s="121" t="s">
        <v>79</v>
      </c>
      <c r="E1747" s="130" t="s">
        <v>1446</v>
      </c>
      <c r="F1747" s="130" t="s">
        <v>1447</v>
      </c>
      <c r="I1747" s="123"/>
      <c r="J1747" s="131">
        <f>BK1747</f>
        <v>0</v>
      </c>
      <c r="L1747" s="120"/>
      <c r="M1747" s="125"/>
      <c r="P1747" s="126">
        <f>SUM(P1748:P1780)</f>
        <v>0</v>
      </c>
      <c r="R1747" s="126">
        <f>SUM(R1748:R1780)</f>
        <v>0</v>
      </c>
      <c r="T1747" s="127">
        <f>SUM(T1748:T1780)</f>
        <v>0</v>
      </c>
      <c r="AR1747" s="121" t="s">
        <v>89</v>
      </c>
      <c r="AT1747" s="128" t="s">
        <v>79</v>
      </c>
      <c r="AU1747" s="128" t="s">
        <v>87</v>
      </c>
      <c r="AY1747" s="121" t="s">
        <v>140</v>
      </c>
      <c r="BK1747" s="129">
        <f>SUM(BK1748:BK1780)</f>
        <v>0</v>
      </c>
    </row>
    <row r="1748" spans="2:65" s="1" customFormat="1" ht="24.15" customHeight="1">
      <c r="B1748" s="32"/>
      <c r="C1748" s="132" t="s">
        <v>983</v>
      </c>
      <c r="D1748" s="132" t="s">
        <v>143</v>
      </c>
      <c r="E1748" s="133" t="s">
        <v>1448</v>
      </c>
      <c r="F1748" s="134" t="s">
        <v>1449</v>
      </c>
      <c r="G1748" s="135" t="s">
        <v>146</v>
      </c>
      <c r="H1748" s="136">
        <v>322.24</v>
      </c>
      <c r="I1748" s="137"/>
      <c r="J1748" s="138">
        <f>ROUND(I1748*H1748,2)</f>
        <v>0</v>
      </c>
      <c r="K1748" s="134" t="s">
        <v>147</v>
      </c>
      <c r="L1748" s="32"/>
      <c r="M1748" s="139" t="s">
        <v>1</v>
      </c>
      <c r="N1748" s="140" t="s">
        <v>45</v>
      </c>
      <c r="P1748" s="141">
        <f>O1748*H1748</f>
        <v>0</v>
      </c>
      <c r="Q1748" s="141">
        <v>0</v>
      </c>
      <c r="R1748" s="141">
        <f>Q1748*H1748</f>
        <v>0</v>
      </c>
      <c r="S1748" s="141">
        <v>0</v>
      </c>
      <c r="T1748" s="142">
        <f>S1748*H1748</f>
        <v>0</v>
      </c>
      <c r="AR1748" s="143" t="s">
        <v>194</v>
      </c>
      <c r="AT1748" s="143" t="s">
        <v>143</v>
      </c>
      <c r="AU1748" s="143" t="s">
        <v>89</v>
      </c>
      <c r="AY1748" s="17" t="s">
        <v>140</v>
      </c>
      <c r="BE1748" s="144">
        <f>IF(N1748="základní",J1748,0)</f>
        <v>0</v>
      </c>
      <c r="BF1748" s="144">
        <f>IF(N1748="snížená",J1748,0)</f>
        <v>0</v>
      </c>
      <c r="BG1748" s="144">
        <f>IF(N1748="zákl. přenesená",J1748,0)</f>
        <v>0</v>
      </c>
      <c r="BH1748" s="144">
        <f>IF(N1748="sníž. přenesená",J1748,0)</f>
        <v>0</v>
      </c>
      <c r="BI1748" s="144">
        <f>IF(N1748="nulová",J1748,0)</f>
        <v>0</v>
      </c>
      <c r="BJ1748" s="17" t="s">
        <v>87</v>
      </c>
      <c r="BK1748" s="144">
        <f>ROUND(I1748*H1748,2)</f>
        <v>0</v>
      </c>
      <c r="BL1748" s="17" t="s">
        <v>194</v>
      </c>
      <c r="BM1748" s="143" t="s">
        <v>1450</v>
      </c>
    </row>
    <row r="1749" spans="2:65" s="1" customFormat="1" ht="18">
      <c r="B1749" s="32"/>
      <c r="D1749" s="145" t="s">
        <v>149</v>
      </c>
      <c r="F1749" s="146" t="s">
        <v>1449</v>
      </c>
      <c r="I1749" s="147"/>
      <c r="L1749" s="32"/>
      <c r="M1749" s="148"/>
      <c r="T1749" s="56"/>
      <c r="AT1749" s="17" t="s">
        <v>149</v>
      </c>
      <c r="AU1749" s="17" t="s">
        <v>89</v>
      </c>
    </row>
    <row r="1750" spans="2:65" s="13" customFormat="1" ht="10">
      <c r="B1750" s="155"/>
      <c r="D1750" s="145" t="s">
        <v>150</v>
      </c>
      <c r="E1750" s="156" t="s">
        <v>1</v>
      </c>
      <c r="F1750" s="157" t="s">
        <v>685</v>
      </c>
      <c r="H1750" s="158">
        <v>322.24</v>
      </c>
      <c r="I1750" s="159"/>
      <c r="L1750" s="155"/>
      <c r="M1750" s="160"/>
      <c r="T1750" s="161"/>
      <c r="AT1750" s="156" t="s">
        <v>150</v>
      </c>
      <c r="AU1750" s="156" t="s">
        <v>89</v>
      </c>
      <c r="AV1750" s="13" t="s">
        <v>89</v>
      </c>
      <c r="AW1750" s="13" t="s">
        <v>38</v>
      </c>
      <c r="AX1750" s="13" t="s">
        <v>12</v>
      </c>
      <c r="AY1750" s="156" t="s">
        <v>140</v>
      </c>
    </row>
    <row r="1751" spans="2:65" s="14" customFormat="1" ht="10">
      <c r="B1751" s="162"/>
      <c r="D1751" s="145" t="s">
        <v>150</v>
      </c>
      <c r="E1751" s="163" t="s">
        <v>1</v>
      </c>
      <c r="F1751" s="164" t="s">
        <v>157</v>
      </c>
      <c r="H1751" s="165">
        <v>322.24</v>
      </c>
      <c r="I1751" s="166"/>
      <c r="L1751" s="162"/>
      <c r="M1751" s="167"/>
      <c r="T1751" s="168"/>
      <c r="AT1751" s="163" t="s">
        <v>150</v>
      </c>
      <c r="AU1751" s="163" t="s">
        <v>89</v>
      </c>
      <c r="AV1751" s="14" t="s">
        <v>148</v>
      </c>
      <c r="AW1751" s="14" t="s">
        <v>38</v>
      </c>
      <c r="AX1751" s="14" t="s">
        <v>87</v>
      </c>
      <c r="AY1751" s="163" t="s">
        <v>140</v>
      </c>
    </row>
    <row r="1752" spans="2:65" s="1" customFormat="1" ht="16.5" customHeight="1">
      <c r="B1752" s="32"/>
      <c r="C1752" s="179" t="s">
        <v>405</v>
      </c>
      <c r="D1752" s="179" t="s">
        <v>645</v>
      </c>
      <c r="E1752" s="180" t="s">
        <v>1451</v>
      </c>
      <c r="F1752" s="181" t="s">
        <v>1452</v>
      </c>
      <c r="G1752" s="182" t="s">
        <v>146</v>
      </c>
      <c r="H1752" s="183">
        <v>338.35199999999998</v>
      </c>
      <c r="I1752" s="184"/>
      <c r="J1752" s="185">
        <f>ROUND(I1752*H1752,2)</f>
        <v>0</v>
      </c>
      <c r="K1752" s="181" t="s">
        <v>147</v>
      </c>
      <c r="L1752" s="186"/>
      <c r="M1752" s="187" t="s">
        <v>1</v>
      </c>
      <c r="N1752" s="188" t="s">
        <v>45</v>
      </c>
      <c r="P1752" s="141">
        <f>O1752*H1752</f>
        <v>0</v>
      </c>
      <c r="Q1752" s="141">
        <v>0</v>
      </c>
      <c r="R1752" s="141">
        <f>Q1752*H1752</f>
        <v>0</v>
      </c>
      <c r="S1752" s="141">
        <v>0</v>
      </c>
      <c r="T1752" s="142">
        <f>S1752*H1752</f>
        <v>0</v>
      </c>
      <c r="AR1752" s="143" t="s">
        <v>256</v>
      </c>
      <c r="AT1752" s="143" t="s">
        <v>645</v>
      </c>
      <c r="AU1752" s="143" t="s">
        <v>89</v>
      </c>
      <c r="AY1752" s="17" t="s">
        <v>140</v>
      </c>
      <c r="BE1752" s="144">
        <f>IF(N1752="základní",J1752,0)</f>
        <v>0</v>
      </c>
      <c r="BF1752" s="144">
        <f>IF(N1752="snížená",J1752,0)</f>
        <v>0</v>
      </c>
      <c r="BG1752" s="144">
        <f>IF(N1752="zákl. přenesená",J1752,0)</f>
        <v>0</v>
      </c>
      <c r="BH1752" s="144">
        <f>IF(N1752="sníž. přenesená",J1752,0)</f>
        <v>0</v>
      </c>
      <c r="BI1752" s="144">
        <f>IF(N1752="nulová",J1752,0)</f>
        <v>0</v>
      </c>
      <c r="BJ1752" s="17" t="s">
        <v>87</v>
      </c>
      <c r="BK1752" s="144">
        <f>ROUND(I1752*H1752,2)</f>
        <v>0</v>
      </c>
      <c r="BL1752" s="17" t="s">
        <v>194</v>
      </c>
      <c r="BM1752" s="143" t="s">
        <v>1453</v>
      </c>
    </row>
    <row r="1753" spans="2:65" s="1" customFormat="1" ht="10">
      <c r="B1753" s="32"/>
      <c r="D1753" s="145" t="s">
        <v>149</v>
      </c>
      <c r="F1753" s="146" t="s">
        <v>1452</v>
      </c>
      <c r="I1753" s="147"/>
      <c r="L1753" s="32"/>
      <c r="M1753" s="148"/>
      <c r="T1753" s="56"/>
      <c r="AT1753" s="17" t="s">
        <v>149</v>
      </c>
      <c r="AU1753" s="17" t="s">
        <v>89</v>
      </c>
    </row>
    <row r="1754" spans="2:65" s="13" customFormat="1" ht="10">
      <c r="B1754" s="155"/>
      <c r="D1754" s="145" t="s">
        <v>150</v>
      </c>
      <c r="E1754" s="156" t="s">
        <v>1</v>
      </c>
      <c r="F1754" s="157" t="s">
        <v>1454</v>
      </c>
      <c r="H1754" s="158">
        <v>338.35200000000003</v>
      </c>
      <c r="I1754" s="159"/>
      <c r="L1754" s="155"/>
      <c r="M1754" s="160"/>
      <c r="T1754" s="161"/>
      <c r="AT1754" s="156" t="s">
        <v>150</v>
      </c>
      <c r="AU1754" s="156" t="s">
        <v>89</v>
      </c>
      <c r="AV1754" s="13" t="s">
        <v>89</v>
      </c>
      <c r="AW1754" s="13" t="s">
        <v>38</v>
      </c>
      <c r="AX1754" s="13" t="s">
        <v>12</v>
      </c>
      <c r="AY1754" s="156" t="s">
        <v>140</v>
      </c>
    </row>
    <row r="1755" spans="2:65" s="14" customFormat="1" ht="10">
      <c r="B1755" s="162"/>
      <c r="D1755" s="145" t="s">
        <v>150</v>
      </c>
      <c r="E1755" s="163" t="s">
        <v>1</v>
      </c>
      <c r="F1755" s="164" t="s">
        <v>157</v>
      </c>
      <c r="H1755" s="165">
        <v>338.35200000000003</v>
      </c>
      <c r="I1755" s="166"/>
      <c r="L1755" s="162"/>
      <c r="M1755" s="167"/>
      <c r="T1755" s="168"/>
      <c r="AT1755" s="163" t="s">
        <v>150</v>
      </c>
      <c r="AU1755" s="163" t="s">
        <v>89</v>
      </c>
      <c r="AV1755" s="14" t="s">
        <v>148</v>
      </c>
      <c r="AW1755" s="14" t="s">
        <v>38</v>
      </c>
      <c r="AX1755" s="14" t="s">
        <v>87</v>
      </c>
      <c r="AY1755" s="163" t="s">
        <v>140</v>
      </c>
    </row>
    <row r="1756" spans="2:65" s="1" customFormat="1" ht="44.25" customHeight="1">
      <c r="B1756" s="32"/>
      <c r="C1756" s="132" t="s">
        <v>986</v>
      </c>
      <c r="D1756" s="132" t="s">
        <v>143</v>
      </c>
      <c r="E1756" s="133" t="s">
        <v>1455</v>
      </c>
      <c r="F1756" s="134" t="s">
        <v>1456</v>
      </c>
      <c r="G1756" s="135" t="s">
        <v>146</v>
      </c>
      <c r="H1756" s="136">
        <v>122.124</v>
      </c>
      <c r="I1756" s="137"/>
      <c r="J1756" s="138">
        <f>ROUND(I1756*H1756,2)</f>
        <v>0</v>
      </c>
      <c r="K1756" s="134" t="s">
        <v>147</v>
      </c>
      <c r="L1756" s="32"/>
      <c r="M1756" s="139" t="s">
        <v>1</v>
      </c>
      <c r="N1756" s="140" t="s">
        <v>45</v>
      </c>
      <c r="P1756" s="141">
        <f>O1756*H1756</f>
        <v>0</v>
      </c>
      <c r="Q1756" s="141">
        <v>0</v>
      </c>
      <c r="R1756" s="141">
        <f>Q1756*H1756</f>
        <v>0</v>
      </c>
      <c r="S1756" s="141">
        <v>0</v>
      </c>
      <c r="T1756" s="142">
        <f>S1756*H1756</f>
        <v>0</v>
      </c>
      <c r="AR1756" s="143" t="s">
        <v>194</v>
      </c>
      <c r="AT1756" s="143" t="s">
        <v>143</v>
      </c>
      <c r="AU1756" s="143" t="s">
        <v>89</v>
      </c>
      <c r="AY1756" s="17" t="s">
        <v>140</v>
      </c>
      <c r="BE1756" s="144">
        <f>IF(N1756="základní",J1756,0)</f>
        <v>0</v>
      </c>
      <c r="BF1756" s="144">
        <f>IF(N1756="snížená",J1756,0)</f>
        <v>0</v>
      </c>
      <c r="BG1756" s="144">
        <f>IF(N1756="zákl. přenesená",J1756,0)</f>
        <v>0</v>
      </c>
      <c r="BH1756" s="144">
        <f>IF(N1756="sníž. přenesená",J1756,0)</f>
        <v>0</v>
      </c>
      <c r="BI1756" s="144">
        <f>IF(N1756="nulová",J1756,0)</f>
        <v>0</v>
      </c>
      <c r="BJ1756" s="17" t="s">
        <v>87</v>
      </c>
      <c r="BK1756" s="144">
        <f>ROUND(I1756*H1756,2)</f>
        <v>0</v>
      </c>
      <c r="BL1756" s="17" t="s">
        <v>194</v>
      </c>
      <c r="BM1756" s="143" t="s">
        <v>1457</v>
      </c>
    </row>
    <row r="1757" spans="2:65" s="1" customFormat="1" ht="27">
      <c r="B1757" s="32"/>
      <c r="D1757" s="145" t="s">
        <v>149</v>
      </c>
      <c r="F1757" s="146" t="s">
        <v>1456</v>
      </c>
      <c r="I1757" s="147"/>
      <c r="L1757" s="32"/>
      <c r="M1757" s="148"/>
      <c r="T1757" s="56"/>
      <c r="AT1757" s="17" t="s">
        <v>149</v>
      </c>
      <c r="AU1757" s="17" t="s">
        <v>89</v>
      </c>
    </row>
    <row r="1758" spans="2:65" s="12" customFormat="1" ht="10">
      <c r="B1758" s="149"/>
      <c r="D1758" s="145" t="s">
        <v>150</v>
      </c>
      <c r="E1758" s="150" t="s">
        <v>1</v>
      </c>
      <c r="F1758" s="151" t="s">
        <v>1458</v>
      </c>
      <c r="H1758" s="150" t="s">
        <v>1</v>
      </c>
      <c r="I1758" s="152"/>
      <c r="L1758" s="149"/>
      <c r="M1758" s="153"/>
      <c r="T1758" s="154"/>
      <c r="AT1758" s="150" t="s">
        <v>150</v>
      </c>
      <c r="AU1758" s="150" t="s">
        <v>89</v>
      </c>
      <c r="AV1758" s="12" t="s">
        <v>87</v>
      </c>
      <c r="AW1758" s="12" t="s">
        <v>38</v>
      </c>
      <c r="AX1758" s="12" t="s">
        <v>12</v>
      </c>
      <c r="AY1758" s="150" t="s">
        <v>140</v>
      </c>
    </row>
    <row r="1759" spans="2:65" s="13" customFormat="1" ht="10">
      <c r="B1759" s="155"/>
      <c r="D1759" s="145" t="s">
        <v>150</v>
      </c>
      <c r="E1759" s="156" t="s">
        <v>1</v>
      </c>
      <c r="F1759" s="157" t="s">
        <v>152</v>
      </c>
      <c r="H1759" s="158">
        <v>37.592000000000006</v>
      </c>
      <c r="I1759" s="159"/>
      <c r="L1759" s="155"/>
      <c r="M1759" s="160"/>
      <c r="T1759" s="161"/>
      <c r="AT1759" s="156" t="s">
        <v>150</v>
      </c>
      <c r="AU1759" s="156" t="s">
        <v>89</v>
      </c>
      <c r="AV1759" s="13" t="s">
        <v>89</v>
      </c>
      <c r="AW1759" s="13" t="s">
        <v>38</v>
      </c>
      <c r="AX1759" s="13" t="s">
        <v>12</v>
      </c>
      <c r="AY1759" s="156" t="s">
        <v>140</v>
      </c>
    </row>
    <row r="1760" spans="2:65" s="13" customFormat="1" ht="10">
      <c r="B1760" s="155"/>
      <c r="D1760" s="145" t="s">
        <v>150</v>
      </c>
      <c r="E1760" s="156" t="s">
        <v>1</v>
      </c>
      <c r="F1760" s="157" t="s">
        <v>154</v>
      </c>
      <c r="H1760" s="158">
        <v>12.036</v>
      </c>
      <c r="I1760" s="159"/>
      <c r="L1760" s="155"/>
      <c r="M1760" s="160"/>
      <c r="T1760" s="161"/>
      <c r="AT1760" s="156" t="s">
        <v>150</v>
      </c>
      <c r="AU1760" s="156" t="s">
        <v>89</v>
      </c>
      <c r="AV1760" s="13" t="s">
        <v>89</v>
      </c>
      <c r="AW1760" s="13" t="s">
        <v>38</v>
      </c>
      <c r="AX1760" s="13" t="s">
        <v>12</v>
      </c>
      <c r="AY1760" s="156" t="s">
        <v>140</v>
      </c>
    </row>
    <row r="1761" spans="2:65" s="12" customFormat="1" ht="10">
      <c r="B1761" s="149"/>
      <c r="D1761" s="145" t="s">
        <v>150</v>
      </c>
      <c r="E1761" s="150" t="s">
        <v>1</v>
      </c>
      <c r="F1761" s="151" t="s">
        <v>1459</v>
      </c>
      <c r="H1761" s="150" t="s">
        <v>1</v>
      </c>
      <c r="I1761" s="152"/>
      <c r="L1761" s="149"/>
      <c r="M1761" s="153"/>
      <c r="T1761" s="154"/>
      <c r="AT1761" s="150" t="s">
        <v>150</v>
      </c>
      <c r="AU1761" s="150" t="s">
        <v>89</v>
      </c>
      <c r="AV1761" s="12" t="s">
        <v>87</v>
      </c>
      <c r="AW1761" s="12" t="s">
        <v>38</v>
      </c>
      <c r="AX1761" s="12" t="s">
        <v>12</v>
      </c>
      <c r="AY1761" s="150" t="s">
        <v>140</v>
      </c>
    </row>
    <row r="1762" spans="2:65" s="13" customFormat="1" ht="10">
      <c r="B1762" s="155"/>
      <c r="D1762" s="145" t="s">
        <v>150</v>
      </c>
      <c r="E1762" s="156" t="s">
        <v>1</v>
      </c>
      <c r="F1762" s="157" t="s">
        <v>1460</v>
      </c>
      <c r="H1762" s="158">
        <v>35.46</v>
      </c>
      <c r="I1762" s="159"/>
      <c r="L1762" s="155"/>
      <c r="M1762" s="160"/>
      <c r="T1762" s="161"/>
      <c r="AT1762" s="156" t="s">
        <v>150</v>
      </c>
      <c r="AU1762" s="156" t="s">
        <v>89</v>
      </c>
      <c r="AV1762" s="13" t="s">
        <v>89</v>
      </c>
      <c r="AW1762" s="13" t="s">
        <v>38</v>
      </c>
      <c r="AX1762" s="13" t="s">
        <v>12</v>
      </c>
      <c r="AY1762" s="156" t="s">
        <v>140</v>
      </c>
    </row>
    <row r="1763" spans="2:65" s="13" customFormat="1" ht="10">
      <c r="B1763" s="155"/>
      <c r="D1763" s="145" t="s">
        <v>150</v>
      </c>
      <c r="E1763" s="156" t="s">
        <v>1</v>
      </c>
      <c r="F1763" s="157" t="s">
        <v>1461</v>
      </c>
      <c r="H1763" s="158">
        <v>15.760000000000002</v>
      </c>
      <c r="I1763" s="159"/>
      <c r="L1763" s="155"/>
      <c r="M1763" s="160"/>
      <c r="T1763" s="161"/>
      <c r="AT1763" s="156" t="s">
        <v>150</v>
      </c>
      <c r="AU1763" s="156" t="s">
        <v>89</v>
      </c>
      <c r="AV1763" s="13" t="s">
        <v>89</v>
      </c>
      <c r="AW1763" s="13" t="s">
        <v>38</v>
      </c>
      <c r="AX1763" s="13" t="s">
        <v>12</v>
      </c>
      <c r="AY1763" s="156" t="s">
        <v>140</v>
      </c>
    </row>
    <row r="1764" spans="2:65" s="13" customFormat="1" ht="10">
      <c r="B1764" s="155"/>
      <c r="D1764" s="145" t="s">
        <v>150</v>
      </c>
      <c r="E1764" s="156" t="s">
        <v>1</v>
      </c>
      <c r="F1764" s="157" t="s">
        <v>1462</v>
      </c>
      <c r="H1764" s="158">
        <v>5.516</v>
      </c>
      <c r="I1764" s="159"/>
      <c r="L1764" s="155"/>
      <c r="M1764" s="160"/>
      <c r="T1764" s="161"/>
      <c r="AT1764" s="156" t="s">
        <v>150</v>
      </c>
      <c r="AU1764" s="156" t="s">
        <v>89</v>
      </c>
      <c r="AV1764" s="13" t="s">
        <v>89</v>
      </c>
      <c r="AW1764" s="13" t="s">
        <v>38</v>
      </c>
      <c r="AX1764" s="13" t="s">
        <v>12</v>
      </c>
      <c r="AY1764" s="156" t="s">
        <v>140</v>
      </c>
    </row>
    <row r="1765" spans="2:65" s="13" customFormat="1" ht="10">
      <c r="B1765" s="155"/>
      <c r="D1765" s="145" t="s">
        <v>150</v>
      </c>
      <c r="E1765" s="156" t="s">
        <v>1</v>
      </c>
      <c r="F1765" s="157" t="s">
        <v>1463</v>
      </c>
      <c r="H1765" s="158">
        <v>4.3340000000000005</v>
      </c>
      <c r="I1765" s="159"/>
      <c r="L1765" s="155"/>
      <c r="M1765" s="160"/>
      <c r="T1765" s="161"/>
      <c r="AT1765" s="156" t="s">
        <v>150</v>
      </c>
      <c r="AU1765" s="156" t="s">
        <v>89</v>
      </c>
      <c r="AV1765" s="13" t="s">
        <v>89</v>
      </c>
      <c r="AW1765" s="13" t="s">
        <v>38</v>
      </c>
      <c r="AX1765" s="13" t="s">
        <v>12</v>
      </c>
      <c r="AY1765" s="156" t="s">
        <v>140</v>
      </c>
    </row>
    <row r="1766" spans="2:65" s="13" customFormat="1" ht="10">
      <c r="B1766" s="155"/>
      <c r="D1766" s="145" t="s">
        <v>150</v>
      </c>
      <c r="E1766" s="156" t="s">
        <v>1</v>
      </c>
      <c r="F1766" s="157" t="s">
        <v>1464</v>
      </c>
      <c r="H1766" s="158">
        <v>6.5009999999999994</v>
      </c>
      <c r="I1766" s="159"/>
      <c r="L1766" s="155"/>
      <c r="M1766" s="160"/>
      <c r="T1766" s="161"/>
      <c r="AT1766" s="156" t="s">
        <v>150</v>
      </c>
      <c r="AU1766" s="156" t="s">
        <v>89</v>
      </c>
      <c r="AV1766" s="13" t="s">
        <v>89</v>
      </c>
      <c r="AW1766" s="13" t="s">
        <v>38</v>
      </c>
      <c r="AX1766" s="13" t="s">
        <v>12</v>
      </c>
      <c r="AY1766" s="156" t="s">
        <v>140</v>
      </c>
    </row>
    <row r="1767" spans="2:65" s="13" customFormat="1" ht="10">
      <c r="B1767" s="155"/>
      <c r="D1767" s="145" t="s">
        <v>150</v>
      </c>
      <c r="E1767" s="156" t="s">
        <v>1</v>
      </c>
      <c r="F1767" s="157" t="s">
        <v>1465</v>
      </c>
      <c r="H1767" s="158">
        <v>4.9249999999999998</v>
      </c>
      <c r="I1767" s="159"/>
      <c r="L1767" s="155"/>
      <c r="M1767" s="160"/>
      <c r="T1767" s="161"/>
      <c r="AT1767" s="156" t="s">
        <v>150</v>
      </c>
      <c r="AU1767" s="156" t="s">
        <v>89</v>
      </c>
      <c r="AV1767" s="13" t="s">
        <v>89</v>
      </c>
      <c r="AW1767" s="13" t="s">
        <v>38</v>
      </c>
      <c r="AX1767" s="13" t="s">
        <v>12</v>
      </c>
      <c r="AY1767" s="156" t="s">
        <v>140</v>
      </c>
    </row>
    <row r="1768" spans="2:65" s="14" customFormat="1" ht="10">
      <c r="B1768" s="162"/>
      <c r="D1768" s="145" t="s">
        <v>150</v>
      </c>
      <c r="E1768" s="163" t="s">
        <v>1</v>
      </c>
      <c r="F1768" s="164" t="s">
        <v>157</v>
      </c>
      <c r="H1768" s="165">
        <v>122.12400000000002</v>
      </c>
      <c r="I1768" s="166"/>
      <c r="L1768" s="162"/>
      <c r="M1768" s="167"/>
      <c r="T1768" s="168"/>
      <c r="AT1768" s="163" t="s">
        <v>150</v>
      </c>
      <c r="AU1768" s="163" t="s">
        <v>89</v>
      </c>
      <c r="AV1768" s="14" t="s">
        <v>148</v>
      </c>
      <c r="AW1768" s="14" t="s">
        <v>38</v>
      </c>
      <c r="AX1768" s="14" t="s">
        <v>87</v>
      </c>
      <c r="AY1768" s="163" t="s">
        <v>140</v>
      </c>
    </row>
    <row r="1769" spans="2:65" s="1" customFormat="1" ht="16.5" customHeight="1">
      <c r="B1769" s="32"/>
      <c r="C1769" s="179" t="s">
        <v>1466</v>
      </c>
      <c r="D1769" s="179" t="s">
        <v>645</v>
      </c>
      <c r="E1769" s="180" t="s">
        <v>1451</v>
      </c>
      <c r="F1769" s="181" t="s">
        <v>1452</v>
      </c>
      <c r="G1769" s="182" t="s">
        <v>146</v>
      </c>
      <c r="H1769" s="183">
        <v>128.2302</v>
      </c>
      <c r="I1769" s="184"/>
      <c r="J1769" s="185">
        <f>ROUND(I1769*H1769,2)</f>
        <v>0</v>
      </c>
      <c r="K1769" s="181" t="s">
        <v>147</v>
      </c>
      <c r="L1769" s="186"/>
      <c r="M1769" s="187" t="s">
        <v>1</v>
      </c>
      <c r="N1769" s="188" t="s">
        <v>45</v>
      </c>
      <c r="P1769" s="141">
        <f>O1769*H1769</f>
        <v>0</v>
      </c>
      <c r="Q1769" s="141">
        <v>0</v>
      </c>
      <c r="R1769" s="141">
        <f>Q1769*H1769</f>
        <v>0</v>
      </c>
      <c r="S1769" s="141">
        <v>0</v>
      </c>
      <c r="T1769" s="142">
        <f>S1769*H1769</f>
        <v>0</v>
      </c>
      <c r="AR1769" s="143" t="s">
        <v>256</v>
      </c>
      <c r="AT1769" s="143" t="s">
        <v>645</v>
      </c>
      <c r="AU1769" s="143" t="s">
        <v>89</v>
      </c>
      <c r="AY1769" s="17" t="s">
        <v>140</v>
      </c>
      <c r="BE1769" s="144">
        <f>IF(N1769="základní",J1769,0)</f>
        <v>0</v>
      </c>
      <c r="BF1769" s="144">
        <f>IF(N1769="snížená",J1769,0)</f>
        <v>0</v>
      </c>
      <c r="BG1769" s="144">
        <f>IF(N1769="zákl. přenesená",J1769,0)</f>
        <v>0</v>
      </c>
      <c r="BH1769" s="144">
        <f>IF(N1769="sníž. přenesená",J1769,0)</f>
        <v>0</v>
      </c>
      <c r="BI1769" s="144">
        <f>IF(N1769="nulová",J1769,0)</f>
        <v>0</v>
      </c>
      <c r="BJ1769" s="17" t="s">
        <v>87</v>
      </c>
      <c r="BK1769" s="144">
        <f>ROUND(I1769*H1769,2)</f>
        <v>0</v>
      </c>
      <c r="BL1769" s="17" t="s">
        <v>194</v>
      </c>
      <c r="BM1769" s="143" t="s">
        <v>1467</v>
      </c>
    </row>
    <row r="1770" spans="2:65" s="1" customFormat="1" ht="10">
      <c r="B1770" s="32"/>
      <c r="D1770" s="145" t="s">
        <v>149</v>
      </c>
      <c r="F1770" s="146" t="s">
        <v>1452</v>
      </c>
      <c r="I1770" s="147"/>
      <c r="L1770" s="32"/>
      <c r="M1770" s="148"/>
      <c r="T1770" s="56"/>
      <c r="AT1770" s="17" t="s">
        <v>149</v>
      </c>
      <c r="AU1770" s="17" t="s">
        <v>89</v>
      </c>
    </row>
    <row r="1771" spans="2:65" s="13" customFormat="1" ht="10">
      <c r="B1771" s="155"/>
      <c r="D1771" s="145" t="s">
        <v>150</v>
      </c>
      <c r="E1771" s="156" t="s">
        <v>1</v>
      </c>
      <c r="F1771" s="157" t="s">
        <v>1468</v>
      </c>
      <c r="H1771" s="158">
        <v>128.2302</v>
      </c>
      <c r="I1771" s="159"/>
      <c r="L1771" s="155"/>
      <c r="M1771" s="160"/>
      <c r="T1771" s="161"/>
      <c r="AT1771" s="156" t="s">
        <v>150</v>
      </c>
      <c r="AU1771" s="156" t="s">
        <v>89</v>
      </c>
      <c r="AV1771" s="13" t="s">
        <v>89</v>
      </c>
      <c r="AW1771" s="13" t="s">
        <v>38</v>
      </c>
      <c r="AX1771" s="13" t="s">
        <v>12</v>
      </c>
      <c r="AY1771" s="156" t="s">
        <v>140</v>
      </c>
    </row>
    <row r="1772" spans="2:65" s="14" customFormat="1" ht="10">
      <c r="B1772" s="162"/>
      <c r="D1772" s="145" t="s">
        <v>150</v>
      </c>
      <c r="E1772" s="163" t="s">
        <v>1</v>
      </c>
      <c r="F1772" s="164" t="s">
        <v>157</v>
      </c>
      <c r="H1772" s="165">
        <v>128.2302</v>
      </c>
      <c r="I1772" s="166"/>
      <c r="L1772" s="162"/>
      <c r="M1772" s="167"/>
      <c r="T1772" s="168"/>
      <c r="AT1772" s="163" t="s">
        <v>150</v>
      </c>
      <c r="AU1772" s="163" t="s">
        <v>89</v>
      </c>
      <c r="AV1772" s="14" t="s">
        <v>148</v>
      </c>
      <c r="AW1772" s="14" t="s">
        <v>38</v>
      </c>
      <c r="AX1772" s="14" t="s">
        <v>87</v>
      </c>
      <c r="AY1772" s="163" t="s">
        <v>140</v>
      </c>
    </row>
    <row r="1773" spans="2:65" s="1" customFormat="1" ht="33" customHeight="1">
      <c r="B1773" s="32"/>
      <c r="C1773" s="132" t="s">
        <v>990</v>
      </c>
      <c r="D1773" s="132" t="s">
        <v>143</v>
      </c>
      <c r="E1773" s="133" t="s">
        <v>1469</v>
      </c>
      <c r="F1773" s="134" t="s">
        <v>1470</v>
      </c>
      <c r="G1773" s="135" t="s">
        <v>146</v>
      </c>
      <c r="H1773" s="136">
        <v>1251.2913000000001</v>
      </c>
      <c r="I1773" s="137"/>
      <c r="J1773" s="138">
        <f>ROUND(I1773*H1773,2)</f>
        <v>0</v>
      </c>
      <c r="K1773" s="134" t="s">
        <v>147</v>
      </c>
      <c r="L1773" s="32"/>
      <c r="M1773" s="139" t="s">
        <v>1</v>
      </c>
      <c r="N1773" s="140" t="s">
        <v>45</v>
      </c>
      <c r="P1773" s="141">
        <f>O1773*H1773</f>
        <v>0</v>
      </c>
      <c r="Q1773" s="141">
        <v>0</v>
      </c>
      <c r="R1773" s="141">
        <f>Q1773*H1773</f>
        <v>0</v>
      </c>
      <c r="S1773" s="141">
        <v>0</v>
      </c>
      <c r="T1773" s="142">
        <f>S1773*H1773</f>
        <v>0</v>
      </c>
      <c r="AR1773" s="143" t="s">
        <v>194</v>
      </c>
      <c r="AT1773" s="143" t="s">
        <v>143</v>
      </c>
      <c r="AU1773" s="143" t="s">
        <v>89</v>
      </c>
      <c r="AY1773" s="17" t="s">
        <v>140</v>
      </c>
      <c r="BE1773" s="144">
        <f>IF(N1773="základní",J1773,0)</f>
        <v>0</v>
      </c>
      <c r="BF1773" s="144">
        <f>IF(N1773="snížená",J1773,0)</f>
        <v>0</v>
      </c>
      <c r="BG1773" s="144">
        <f>IF(N1773="zákl. přenesená",J1773,0)</f>
        <v>0</v>
      </c>
      <c r="BH1773" s="144">
        <f>IF(N1773="sníž. přenesená",J1773,0)</f>
        <v>0</v>
      </c>
      <c r="BI1773" s="144">
        <f>IF(N1773="nulová",J1773,0)</f>
        <v>0</v>
      </c>
      <c r="BJ1773" s="17" t="s">
        <v>87</v>
      </c>
      <c r="BK1773" s="144">
        <f>ROUND(I1773*H1773,2)</f>
        <v>0</v>
      </c>
      <c r="BL1773" s="17" t="s">
        <v>194</v>
      </c>
      <c r="BM1773" s="143" t="s">
        <v>1471</v>
      </c>
    </row>
    <row r="1774" spans="2:65" s="1" customFormat="1" ht="18">
      <c r="B1774" s="32"/>
      <c r="D1774" s="145" t="s">
        <v>149</v>
      </c>
      <c r="F1774" s="146" t="s">
        <v>1470</v>
      </c>
      <c r="I1774" s="147"/>
      <c r="L1774" s="32"/>
      <c r="M1774" s="148"/>
      <c r="T1774" s="56"/>
      <c r="AT1774" s="17" t="s">
        <v>149</v>
      </c>
      <c r="AU1774" s="17" t="s">
        <v>89</v>
      </c>
    </row>
    <row r="1775" spans="2:65" s="13" customFormat="1" ht="10">
      <c r="B1775" s="155"/>
      <c r="D1775" s="145" t="s">
        <v>150</v>
      </c>
      <c r="E1775" s="156" t="s">
        <v>1</v>
      </c>
      <c r="F1775" s="157" t="s">
        <v>1472</v>
      </c>
      <c r="H1775" s="158">
        <v>1251.2912999999999</v>
      </c>
      <c r="I1775" s="159"/>
      <c r="L1775" s="155"/>
      <c r="M1775" s="160"/>
      <c r="T1775" s="161"/>
      <c r="AT1775" s="156" t="s">
        <v>150</v>
      </c>
      <c r="AU1775" s="156" t="s">
        <v>89</v>
      </c>
      <c r="AV1775" s="13" t="s">
        <v>89</v>
      </c>
      <c r="AW1775" s="13" t="s">
        <v>38</v>
      </c>
      <c r="AX1775" s="13" t="s">
        <v>12</v>
      </c>
      <c r="AY1775" s="156" t="s">
        <v>140</v>
      </c>
    </row>
    <row r="1776" spans="2:65" s="14" customFormat="1" ht="10">
      <c r="B1776" s="162"/>
      <c r="D1776" s="145" t="s">
        <v>150</v>
      </c>
      <c r="E1776" s="163" t="s">
        <v>1</v>
      </c>
      <c r="F1776" s="164" t="s">
        <v>157</v>
      </c>
      <c r="H1776" s="165">
        <v>1251.2912999999999</v>
      </c>
      <c r="I1776" s="166"/>
      <c r="L1776" s="162"/>
      <c r="M1776" s="167"/>
      <c r="T1776" s="168"/>
      <c r="AT1776" s="163" t="s">
        <v>150</v>
      </c>
      <c r="AU1776" s="163" t="s">
        <v>89</v>
      </c>
      <c r="AV1776" s="14" t="s">
        <v>148</v>
      </c>
      <c r="AW1776" s="14" t="s">
        <v>38</v>
      </c>
      <c r="AX1776" s="14" t="s">
        <v>87</v>
      </c>
      <c r="AY1776" s="163" t="s">
        <v>140</v>
      </c>
    </row>
    <row r="1777" spans="2:65" s="1" customFormat="1" ht="37.75" customHeight="1">
      <c r="B1777" s="32"/>
      <c r="C1777" s="132" t="s">
        <v>1473</v>
      </c>
      <c r="D1777" s="132" t="s">
        <v>143</v>
      </c>
      <c r="E1777" s="133" t="s">
        <v>1474</v>
      </c>
      <c r="F1777" s="134" t="s">
        <v>1475</v>
      </c>
      <c r="G1777" s="135" t="s">
        <v>146</v>
      </c>
      <c r="H1777" s="136">
        <v>1251.2913000000001</v>
      </c>
      <c r="I1777" s="137"/>
      <c r="J1777" s="138">
        <f>ROUND(I1777*H1777,2)</f>
        <v>0</v>
      </c>
      <c r="K1777" s="134" t="s">
        <v>147</v>
      </c>
      <c r="L1777" s="32"/>
      <c r="M1777" s="139" t="s">
        <v>1</v>
      </c>
      <c r="N1777" s="140" t="s">
        <v>45</v>
      </c>
      <c r="P1777" s="141">
        <f>O1777*H1777</f>
        <v>0</v>
      </c>
      <c r="Q1777" s="141">
        <v>0</v>
      </c>
      <c r="R1777" s="141">
        <f>Q1777*H1777</f>
        <v>0</v>
      </c>
      <c r="S1777" s="141">
        <v>0</v>
      </c>
      <c r="T1777" s="142">
        <f>S1777*H1777</f>
        <v>0</v>
      </c>
      <c r="AR1777" s="143" t="s">
        <v>194</v>
      </c>
      <c r="AT1777" s="143" t="s">
        <v>143</v>
      </c>
      <c r="AU1777" s="143" t="s">
        <v>89</v>
      </c>
      <c r="AY1777" s="17" t="s">
        <v>140</v>
      </c>
      <c r="BE1777" s="144">
        <f>IF(N1777="základní",J1777,0)</f>
        <v>0</v>
      </c>
      <c r="BF1777" s="144">
        <f>IF(N1777="snížená",J1777,0)</f>
        <v>0</v>
      </c>
      <c r="BG1777" s="144">
        <f>IF(N1777="zákl. přenesená",J1777,0)</f>
        <v>0</v>
      </c>
      <c r="BH1777" s="144">
        <f>IF(N1777="sníž. přenesená",J1777,0)</f>
        <v>0</v>
      </c>
      <c r="BI1777" s="144">
        <f>IF(N1777="nulová",J1777,0)</f>
        <v>0</v>
      </c>
      <c r="BJ1777" s="17" t="s">
        <v>87</v>
      </c>
      <c r="BK1777" s="144">
        <f>ROUND(I1777*H1777,2)</f>
        <v>0</v>
      </c>
      <c r="BL1777" s="17" t="s">
        <v>194</v>
      </c>
      <c r="BM1777" s="143" t="s">
        <v>1476</v>
      </c>
    </row>
    <row r="1778" spans="2:65" s="1" customFormat="1" ht="18">
      <c r="B1778" s="32"/>
      <c r="D1778" s="145" t="s">
        <v>149</v>
      </c>
      <c r="F1778" s="146" t="s">
        <v>1475</v>
      </c>
      <c r="I1778" s="147"/>
      <c r="L1778" s="32"/>
      <c r="M1778" s="148"/>
      <c r="T1778" s="56"/>
      <c r="AT1778" s="17" t="s">
        <v>149</v>
      </c>
      <c r="AU1778" s="17" t="s">
        <v>89</v>
      </c>
    </row>
    <row r="1779" spans="2:65" s="13" customFormat="1" ht="10">
      <c r="B1779" s="155"/>
      <c r="D1779" s="145" t="s">
        <v>150</v>
      </c>
      <c r="E1779" s="156" t="s">
        <v>1</v>
      </c>
      <c r="F1779" s="157" t="s">
        <v>1472</v>
      </c>
      <c r="H1779" s="158">
        <v>1251.2912999999999</v>
      </c>
      <c r="I1779" s="159"/>
      <c r="L1779" s="155"/>
      <c r="M1779" s="160"/>
      <c r="T1779" s="161"/>
      <c r="AT1779" s="156" t="s">
        <v>150</v>
      </c>
      <c r="AU1779" s="156" t="s">
        <v>89</v>
      </c>
      <c r="AV1779" s="13" t="s">
        <v>89</v>
      </c>
      <c r="AW1779" s="13" t="s">
        <v>38</v>
      </c>
      <c r="AX1779" s="13" t="s">
        <v>12</v>
      </c>
      <c r="AY1779" s="156" t="s">
        <v>140</v>
      </c>
    </row>
    <row r="1780" spans="2:65" s="14" customFormat="1" ht="10">
      <c r="B1780" s="162"/>
      <c r="D1780" s="145" t="s">
        <v>150</v>
      </c>
      <c r="E1780" s="163" t="s">
        <v>1</v>
      </c>
      <c r="F1780" s="164" t="s">
        <v>157</v>
      </c>
      <c r="H1780" s="165">
        <v>1251.2912999999999</v>
      </c>
      <c r="I1780" s="166"/>
      <c r="L1780" s="162"/>
      <c r="M1780" s="167"/>
      <c r="T1780" s="168"/>
      <c r="AT1780" s="163" t="s">
        <v>150</v>
      </c>
      <c r="AU1780" s="163" t="s">
        <v>89</v>
      </c>
      <c r="AV1780" s="14" t="s">
        <v>148</v>
      </c>
      <c r="AW1780" s="14" t="s">
        <v>38</v>
      </c>
      <c r="AX1780" s="14" t="s">
        <v>87</v>
      </c>
      <c r="AY1780" s="163" t="s">
        <v>140</v>
      </c>
    </row>
    <row r="1781" spans="2:65" s="11" customFormat="1" ht="22.75" customHeight="1">
      <c r="B1781" s="120"/>
      <c r="D1781" s="121" t="s">
        <v>79</v>
      </c>
      <c r="E1781" s="130" t="s">
        <v>1477</v>
      </c>
      <c r="F1781" s="130" t="s">
        <v>1478</v>
      </c>
      <c r="I1781" s="123"/>
      <c r="J1781" s="131">
        <f>BK1781</f>
        <v>0</v>
      </c>
      <c r="L1781" s="120"/>
      <c r="M1781" s="125"/>
      <c r="P1781" s="126">
        <f>SUM(P1782:P1789)</f>
        <v>0</v>
      </c>
      <c r="R1781" s="126">
        <f>SUM(R1782:R1789)</f>
        <v>0</v>
      </c>
      <c r="T1781" s="127">
        <f>SUM(T1782:T1789)</f>
        <v>0</v>
      </c>
      <c r="AR1781" s="121" t="s">
        <v>89</v>
      </c>
      <c r="AT1781" s="128" t="s">
        <v>79</v>
      </c>
      <c r="AU1781" s="128" t="s">
        <v>87</v>
      </c>
      <c r="AY1781" s="121" t="s">
        <v>140</v>
      </c>
      <c r="BK1781" s="129">
        <f>SUM(BK1782:BK1789)</f>
        <v>0</v>
      </c>
    </row>
    <row r="1782" spans="2:65" s="1" customFormat="1" ht="24.15" customHeight="1">
      <c r="B1782" s="32"/>
      <c r="C1782" s="132" t="s">
        <v>993</v>
      </c>
      <c r="D1782" s="132" t="s">
        <v>143</v>
      </c>
      <c r="E1782" s="133" t="s">
        <v>1479</v>
      </c>
      <c r="F1782" s="134" t="s">
        <v>1480</v>
      </c>
      <c r="G1782" s="135" t="s">
        <v>146</v>
      </c>
      <c r="H1782" s="136">
        <v>40.896299999999997</v>
      </c>
      <c r="I1782" s="137"/>
      <c r="J1782" s="138">
        <f>ROUND(I1782*H1782,2)</f>
        <v>0</v>
      </c>
      <c r="K1782" s="134" t="s">
        <v>1</v>
      </c>
      <c r="L1782" s="32"/>
      <c r="M1782" s="139" t="s">
        <v>1</v>
      </c>
      <c r="N1782" s="140" t="s">
        <v>45</v>
      </c>
      <c r="P1782" s="141">
        <f>O1782*H1782</f>
        <v>0</v>
      </c>
      <c r="Q1782" s="141">
        <v>0</v>
      </c>
      <c r="R1782" s="141">
        <f>Q1782*H1782</f>
        <v>0</v>
      </c>
      <c r="S1782" s="141">
        <v>0</v>
      </c>
      <c r="T1782" s="142">
        <f>S1782*H1782</f>
        <v>0</v>
      </c>
      <c r="AR1782" s="143" t="s">
        <v>194</v>
      </c>
      <c r="AT1782" s="143" t="s">
        <v>143</v>
      </c>
      <c r="AU1782" s="143" t="s">
        <v>89</v>
      </c>
      <c r="AY1782" s="17" t="s">
        <v>140</v>
      </c>
      <c r="BE1782" s="144">
        <f>IF(N1782="základní",J1782,0)</f>
        <v>0</v>
      </c>
      <c r="BF1782" s="144">
        <f>IF(N1782="snížená",J1782,0)</f>
        <v>0</v>
      </c>
      <c r="BG1782" s="144">
        <f>IF(N1782="zákl. přenesená",J1782,0)</f>
        <v>0</v>
      </c>
      <c r="BH1782" s="144">
        <f>IF(N1782="sníž. přenesená",J1782,0)</f>
        <v>0</v>
      </c>
      <c r="BI1782" s="144">
        <f>IF(N1782="nulová",J1782,0)</f>
        <v>0</v>
      </c>
      <c r="BJ1782" s="17" t="s">
        <v>87</v>
      </c>
      <c r="BK1782" s="144">
        <f>ROUND(I1782*H1782,2)</f>
        <v>0</v>
      </c>
      <c r="BL1782" s="17" t="s">
        <v>194</v>
      </c>
      <c r="BM1782" s="143" t="s">
        <v>1481</v>
      </c>
    </row>
    <row r="1783" spans="2:65" s="1" customFormat="1" ht="18">
      <c r="B1783" s="32"/>
      <c r="D1783" s="145" t="s">
        <v>149</v>
      </c>
      <c r="F1783" s="146" t="s">
        <v>1480</v>
      </c>
      <c r="I1783" s="147"/>
      <c r="L1783" s="32"/>
      <c r="M1783" s="148"/>
      <c r="T1783" s="56"/>
      <c r="AT1783" s="17" t="s">
        <v>149</v>
      </c>
      <c r="AU1783" s="17" t="s">
        <v>89</v>
      </c>
    </row>
    <row r="1784" spans="2:65" s="13" customFormat="1" ht="10">
      <c r="B1784" s="155"/>
      <c r="D1784" s="145" t="s">
        <v>150</v>
      </c>
      <c r="E1784" s="156" t="s">
        <v>1</v>
      </c>
      <c r="F1784" s="157" t="s">
        <v>1482</v>
      </c>
      <c r="H1784" s="158">
        <v>40.896299999999997</v>
      </c>
      <c r="I1784" s="159"/>
      <c r="L1784" s="155"/>
      <c r="M1784" s="160"/>
      <c r="T1784" s="161"/>
      <c r="AT1784" s="156" t="s">
        <v>150</v>
      </c>
      <c r="AU1784" s="156" t="s">
        <v>89</v>
      </c>
      <c r="AV1784" s="13" t="s">
        <v>89</v>
      </c>
      <c r="AW1784" s="13" t="s">
        <v>38</v>
      </c>
      <c r="AX1784" s="13" t="s">
        <v>12</v>
      </c>
      <c r="AY1784" s="156" t="s">
        <v>140</v>
      </c>
    </row>
    <row r="1785" spans="2:65" s="14" customFormat="1" ht="10">
      <c r="B1785" s="162"/>
      <c r="D1785" s="145" t="s">
        <v>150</v>
      </c>
      <c r="E1785" s="163" t="s">
        <v>1</v>
      </c>
      <c r="F1785" s="164" t="s">
        <v>157</v>
      </c>
      <c r="H1785" s="165">
        <v>40.896299999999997</v>
      </c>
      <c r="I1785" s="166"/>
      <c r="L1785" s="162"/>
      <c r="M1785" s="167"/>
      <c r="T1785" s="168"/>
      <c r="AT1785" s="163" t="s">
        <v>150</v>
      </c>
      <c r="AU1785" s="163" t="s">
        <v>89</v>
      </c>
      <c r="AV1785" s="14" t="s">
        <v>148</v>
      </c>
      <c r="AW1785" s="14" t="s">
        <v>38</v>
      </c>
      <c r="AX1785" s="14" t="s">
        <v>87</v>
      </c>
      <c r="AY1785" s="163" t="s">
        <v>140</v>
      </c>
    </row>
    <row r="1786" spans="2:65" s="1" customFormat="1" ht="21.75" customHeight="1">
      <c r="B1786" s="32"/>
      <c r="C1786" s="132" t="s">
        <v>1483</v>
      </c>
      <c r="D1786" s="132" t="s">
        <v>143</v>
      </c>
      <c r="E1786" s="133" t="s">
        <v>1484</v>
      </c>
      <c r="F1786" s="134" t="s">
        <v>1485</v>
      </c>
      <c r="G1786" s="135" t="s">
        <v>359</v>
      </c>
      <c r="H1786" s="136">
        <v>1</v>
      </c>
      <c r="I1786" s="137"/>
      <c r="J1786" s="138">
        <f>ROUND(I1786*H1786,2)</f>
        <v>0</v>
      </c>
      <c r="K1786" s="134" t="s">
        <v>1</v>
      </c>
      <c r="L1786" s="32"/>
      <c r="M1786" s="139" t="s">
        <v>1</v>
      </c>
      <c r="N1786" s="140" t="s">
        <v>45</v>
      </c>
      <c r="P1786" s="141">
        <f>O1786*H1786</f>
        <v>0</v>
      </c>
      <c r="Q1786" s="141">
        <v>0</v>
      </c>
      <c r="R1786" s="141">
        <f>Q1786*H1786</f>
        <v>0</v>
      </c>
      <c r="S1786" s="141">
        <v>0</v>
      </c>
      <c r="T1786" s="142">
        <f>S1786*H1786</f>
        <v>0</v>
      </c>
      <c r="AR1786" s="143" t="s">
        <v>194</v>
      </c>
      <c r="AT1786" s="143" t="s">
        <v>143</v>
      </c>
      <c r="AU1786" s="143" t="s">
        <v>89</v>
      </c>
      <c r="AY1786" s="17" t="s">
        <v>140</v>
      </c>
      <c r="BE1786" s="144">
        <f>IF(N1786="základní",J1786,0)</f>
        <v>0</v>
      </c>
      <c r="BF1786" s="144">
        <f>IF(N1786="snížená",J1786,0)</f>
        <v>0</v>
      </c>
      <c r="BG1786" s="144">
        <f>IF(N1786="zákl. přenesená",J1786,0)</f>
        <v>0</v>
      </c>
      <c r="BH1786" s="144">
        <f>IF(N1786="sníž. přenesená",J1786,0)</f>
        <v>0</v>
      </c>
      <c r="BI1786" s="144">
        <f>IF(N1786="nulová",J1786,0)</f>
        <v>0</v>
      </c>
      <c r="BJ1786" s="17" t="s">
        <v>87</v>
      </c>
      <c r="BK1786" s="144">
        <f>ROUND(I1786*H1786,2)</f>
        <v>0</v>
      </c>
      <c r="BL1786" s="17" t="s">
        <v>194</v>
      </c>
      <c r="BM1786" s="143" t="s">
        <v>1486</v>
      </c>
    </row>
    <row r="1787" spans="2:65" s="1" customFormat="1" ht="10">
      <c r="B1787" s="32"/>
      <c r="D1787" s="145" t="s">
        <v>149</v>
      </c>
      <c r="F1787" s="146" t="s">
        <v>1485</v>
      </c>
      <c r="I1787" s="147"/>
      <c r="L1787" s="32"/>
      <c r="M1787" s="148"/>
      <c r="T1787" s="56"/>
      <c r="AT1787" s="17" t="s">
        <v>149</v>
      </c>
      <c r="AU1787" s="17" t="s">
        <v>89</v>
      </c>
    </row>
    <row r="1788" spans="2:65" s="13" customFormat="1" ht="10">
      <c r="B1788" s="155"/>
      <c r="D1788" s="145" t="s">
        <v>150</v>
      </c>
      <c r="E1788" s="156" t="s">
        <v>1</v>
      </c>
      <c r="F1788" s="157" t="s">
        <v>87</v>
      </c>
      <c r="H1788" s="158">
        <v>1</v>
      </c>
      <c r="I1788" s="159"/>
      <c r="L1788" s="155"/>
      <c r="M1788" s="160"/>
      <c r="T1788" s="161"/>
      <c r="AT1788" s="156" t="s">
        <v>150</v>
      </c>
      <c r="AU1788" s="156" t="s">
        <v>89</v>
      </c>
      <c r="AV1788" s="13" t="s">
        <v>89</v>
      </c>
      <c r="AW1788" s="13" t="s">
        <v>38</v>
      </c>
      <c r="AX1788" s="13" t="s">
        <v>12</v>
      </c>
      <c r="AY1788" s="156" t="s">
        <v>140</v>
      </c>
    </row>
    <row r="1789" spans="2:65" s="14" customFormat="1" ht="10">
      <c r="B1789" s="162"/>
      <c r="D1789" s="145" t="s">
        <v>150</v>
      </c>
      <c r="E1789" s="163" t="s">
        <v>1</v>
      </c>
      <c r="F1789" s="164" t="s">
        <v>157</v>
      </c>
      <c r="H1789" s="165">
        <v>1</v>
      </c>
      <c r="I1789" s="166"/>
      <c r="L1789" s="162"/>
      <c r="M1789" s="167"/>
      <c r="T1789" s="168"/>
      <c r="AT1789" s="163" t="s">
        <v>150</v>
      </c>
      <c r="AU1789" s="163" t="s">
        <v>89</v>
      </c>
      <c r="AV1789" s="14" t="s">
        <v>148</v>
      </c>
      <c r="AW1789" s="14" t="s">
        <v>38</v>
      </c>
      <c r="AX1789" s="14" t="s">
        <v>87</v>
      </c>
      <c r="AY1789" s="163" t="s">
        <v>140</v>
      </c>
    </row>
    <row r="1790" spans="2:65" s="11" customFormat="1" ht="25.9" customHeight="1">
      <c r="B1790" s="120"/>
      <c r="D1790" s="121" t="s">
        <v>79</v>
      </c>
      <c r="E1790" s="122" t="s">
        <v>396</v>
      </c>
      <c r="F1790" s="122" t="s">
        <v>397</v>
      </c>
      <c r="I1790" s="123"/>
      <c r="J1790" s="124">
        <f>BK1790</f>
        <v>0</v>
      </c>
      <c r="L1790" s="120"/>
      <c r="M1790" s="125"/>
      <c r="P1790" s="126">
        <f>SUM(P1791:P1795)</f>
        <v>0</v>
      </c>
      <c r="R1790" s="126">
        <f>SUM(R1791:R1795)</f>
        <v>0</v>
      </c>
      <c r="T1790" s="127">
        <f>SUM(T1791:T1795)</f>
        <v>0</v>
      </c>
      <c r="AR1790" s="121" t="s">
        <v>148</v>
      </c>
      <c r="AT1790" s="128" t="s">
        <v>79</v>
      </c>
      <c r="AU1790" s="128" t="s">
        <v>12</v>
      </c>
      <c r="AY1790" s="121" t="s">
        <v>140</v>
      </c>
      <c r="BK1790" s="129">
        <f>SUM(BK1791:BK1795)</f>
        <v>0</v>
      </c>
    </row>
    <row r="1791" spans="2:65" s="1" customFormat="1" ht="24.15" customHeight="1">
      <c r="B1791" s="32"/>
      <c r="C1791" s="132" t="s">
        <v>997</v>
      </c>
      <c r="D1791" s="132" t="s">
        <v>143</v>
      </c>
      <c r="E1791" s="133" t="s">
        <v>399</v>
      </c>
      <c r="F1791" s="134" t="s">
        <v>400</v>
      </c>
      <c r="G1791" s="135" t="s">
        <v>401</v>
      </c>
      <c r="H1791" s="136">
        <v>260</v>
      </c>
      <c r="I1791" s="137"/>
      <c r="J1791" s="138">
        <f>ROUND(I1791*H1791,2)</f>
        <v>0</v>
      </c>
      <c r="K1791" s="134" t="s">
        <v>147</v>
      </c>
      <c r="L1791" s="32"/>
      <c r="M1791" s="139" t="s">
        <v>1</v>
      </c>
      <c r="N1791" s="140" t="s">
        <v>45</v>
      </c>
      <c r="P1791" s="141">
        <f>O1791*H1791</f>
        <v>0</v>
      </c>
      <c r="Q1791" s="141">
        <v>0</v>
      </c>
      <c r="R1791" s="141">
        <f>Q1791*H1791</f>
        <v>0</v>
      </c>
      <c r="S1791" s="141">
        <v>0</v>
      </c>
      <c r="T1791" s="142">
        <f>S1791*H1791</f>
        <v>0</v>
      </c>
      <c r="AR1791" s="143" t="s">
        <v>402</v>
      </c>
      <c r="AT1791" s="143" t="s">
        <v>143</v>
      </c>
      <c r="AU1791" s="143" t="s">
        <v>87</v>
      </c>
      <c r="AY1791" s="17" t="s">
        <v>140</v>
      </c>
      <c r="BE1791" s="144">
        <f>IF(N1791="základní",J1791,0)</f>
        <v>0</v>
      </c>
      <c r="BF1791" s="144">
        <f>IF(N1791="snížená",J1791,0)</f>
        <v>0</v>
      </c>
      <c r="BG1791" s="144">
        <f>IF(N1791="zákl. přenesená",J1791,0)</f>
        <v>0</v>
      </c>
      <c r="BH1791" s="144">
        <f>IF(N1791="sníž. přenesená",J1791,0)</f>
        <v>0</v>
      </c>
      <c r="BI1791" s="144">
        <f>IF(N1791="nulová",J1791,0)</f>
        <v>0</v>
      </c>
      <c r="BJ1791" s="17" t="s">
        <v>87</v>
      </c>
      <c r="BK1791" s="144">
        <f>ROUND(I1791*H1791,2)</f>
        <v>0</v>
      </c>
      <c r="BL1791" s="17" t="s">
        <v>402</v>
      </c>
      <c r="BM1791" s="143" t="s">
        <v>1487</v>
      </c>
    </row>
    <row r="1792" spans="2:65" s="1" customFormat="1" ht="18">
      <c r="B1792" s="32"/>
      <c r="D1792" s="145" t="s">
        <v>149</v>
      </c>
      <c r="F1792" s="146" t="s">
        <v>400</v>
      </c>
      <c r="I1792" s="147"/>
      <c r="L1792" s="32"/>
      <c r="M1792" s="148"/>
      <c r="T1792" s="56"/>
      <c r="AT1792" s="17" t="s">
        <v>149</v>
      </c>
      <c r="AU1792" s="17" t="s">
        <v>87</v>
      </c>
    </row>
    <row r="1793" spans="2:51" s="12" customFormat="1" ht="10">
      <c r="B1793" s="149"/>
      <c r="D1793" s="145" t="s">
        <v>150</v>
      </c>
      <c r="E1793" s="150" t="s">
        <v>1</v>
      </c>
      <c r="F1793" s="151" t="s">
        <v>1488</v>
      </c>
      <c r="H1793" s="150" t="s">
        <v>1</v>
      </c>
      <c r="I1793" s="152"/>
      <c r="L1793" s="149"/>
      <c r="M1793" s="153"/>
      <c r="T1793" s="154"/>
      <c r="AT1793" s="150" t="s">
        <v>150</v>
      </c>
      <c r="AU1793" s="150" t="s">
        <v>87</v>
      </c>
      <c r="AV1793" s="12" t="s">
        <v>87</v>
      </c>
      <c r="AW1793" s="12" t="s">
        <v>38</v>
      </c>
      <c r="AX1793" s="12" t="s">
        <v>12</v>
      </c>
      <c r="AY1793" s="150" t="s">
        <v>140</v>
      </c>
    </row>
    <row r="1794" spans="2:51" s="13" customFormat="1" ht="10">
      <c r="B1794" s="155"/>
      <c r="D1794" s="145" t="s">
        <v>150</v>
      </c>
      <c r="E1794" s="156" t="s">
        <v>1</v>
      </c>
      <c r="F1794" s="157" t="s">
        <v>1057</v>
      </c>
      <c r="H1794" s="158">
        <v>260</v>
      </c>
      <c r="I1794" s="159"/>
      <c r="L1794" s="155"/>
      <c r="M1794" s="160"/>
      <c r="T1794" s="161"/>
      <c r="AT1794" s="156" t="s">
        <v>150</v>
      </c>
      <c r="AU1794" s="156" t="s">
        <v>87</v>
      </c>
      <c r="AV1794" s="13" t="s">
        <v>89</v>
      </c>
      <c r="AW1794" s="13" t="s">
        <v>38</v>
      </c>
      <c r="AX1794" s="13" t="s">
        <v>12</v>
      </c>
      <c r="AY1794" s="156" t="s">
        <v>140</v>
      </c>
    </row>
    <row r="1795" spans="2:51" s="14" customFormat="1" ht="10">
      <c r="B1795" s="162"/>
      <c r="D1795" s="145" t="s">
        <v>150</v>
      </c>
      <c r="E1795" s="163" t="s">
        <v>1</v>
      </c>
      <c r="F1795" s="164" t="s">
        <v>157</v>
      </c>
      <c r="H1795" s="165">
        <v>260</v>
      </c>
      <c r="I1795" s="166"/>
      <c r="L1795" s="162"/>
      <c r="M1795" s="169"/>
      <c r="N1795" s="170"/>
      <c r="O1795" s="170"/>
      <c r="P1795" s="170"/>
      <c r="Q1795" s="170"/>
      <c r="R1795" s="170"/>
      <c r="S1795" s="170"/>
      <c r="T1795" s="171"/>
      <c r="AT1795" s="163" t="s">
        <v>150</v>
      </c>
      <c r="AU1795" s="163" t="s">
        <v>87</v>
      </c>
      <c r="AV1795" s="14" t="s">
        <v>148</v>
      </c>
      <c r="AW1795" s="14" t="s">
        <v>38</v>
      </c>
      <c r="AX1795" s="14" t="s">
        <v>87</v>
      </c>
      <c r="AY1795" s="163" t="s">
        <v>140</v>
      </c>
    </row>
    <row r="1796" spans="2:51" s="1" customFormat="1" ht="7" customHeight="1">
      <c r="B1796" s="44"/>
      <c r="C1796" s="45"/>
      <c r="D1796" s="45"/>
      <c r="E1796" s="45"/>
      <c r="F1796" s="45"/>
      <c r="G1796" s="45"/>
      <c r="H1796" s="45"/>
      <c r="I1796" s="45"/>
      <c r="J1796" s="45"/>
      <c r="K1796" s="45"/>
      <c r="L1796" s="32"/>
    </row>
  </sheetData>
  <sheetProtection algorithmName="SHA-512" hashValue="OOz1odryEf3ksqQSpd+Iafb5/AK67yhnpNKVqFQNdMLMKactTlZugc3rgvcfY4jDREhzEQM7FY0jbLogTM7HsQ==" saltValue="6tlzlTc0qmaMoYl6TNLdK/Z/E6Jxdpw85eCBUYvTja50Ws/p9PzipfzN0sTB8C30P5LPk2oJHTSg4Ann0ds8rw==" spinCount="100000" sheet="1" objects="1" scenarios="1" formatColumns="0" formatRows="0" autoFilter="0"/>
  <autoFilter ref="C134:K1795" xr:uid="{00000000-0009-0000-0000-000002000000}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90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95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2:46" ht="25" customHeight="1">
      <c r="B4" s="20"/>
      <c r="D4" s="21" t="s">
        <v>105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2" t="str">
        <f>'Rekapitulace stavby'!K6</f>
        <v>Změna užívání se stavebními úpravami prostor - Kollárova ulice</v>
      </c>
      <c r="F7" s="233"/>
      <c r="G7" s="233"/>
      <c r="H7" s="233"/>
      <c r="L7" s="20"/>
    </row>
    <row r="8" spans="2:46" s="1" customFormat="1" ht="12" customHeight="1">
      <c r="B8" s="32"/>
      <c r="D8" s="27" t="s">
        <v>106</v>
      </c>
      <c r="L8" s="32"/>
    </row>
    <row r="9" spans="2:46" s="1" customFormat="1" ht="16.5" customHeight="1">
      <c r="B9" s="32"/>
      <c r="E9" s="194" t="s">
        <v>1489</v>
      </c>
      <c r="F9" s="234"/>
      <c r="G9" s="234"/>
      <c r="H9" s="234"/>
      <c r="L9" s="32"/>
    </row>
    <row r="10" spans="2:46" s="1" customFormat="1" ht="10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12. 4. 2024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29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5" t="str">
        <f>'Rekapitulace stavby'!E14</f>
        <v>Vyplň údaj</v>
      </c>
      <c r="F18" s="216"/>
      <c r="G18" s="216"/>
      <c r="H18" s="216"/>
      <c r="I18" s="27" t="s">
        <v>28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25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28</v>
      </c>
      <c r="J21" s="25" t="s">
        <v>35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39</v>
      </c>
      <c r="L26" s="32"/>
    </row>
    <row r="27" spans="2:12" s="7" customFormat="1" ht="16.5" customHeight="1">
      <c r="B27" s="89"/>
      <c r="E27" s="221" t="s">
        <v>1</v>
      </c>
      <c r="F27" s="221"/>
      <c r="G27" s="221"/>
      <c r="H27" s="221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0" t="s">
        <v>40</v>
      </c>
      <c r="J30" s="66">
        <f>ROUND(J119,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42</v>
      </c>
      <c r="I32" s="35" t="s">
        <v>41</v>
      </c>
      <c r="J32" s="35" t="s">
        <v>43</v>
      </c>
      <c r="L32" s="32"/>
    </row>
    <row r="33" spans="2:12" s="1" customFormat="1" ht="14.4" customHeight="1">
      <c r="B33" s="32"/>
      <c r="D33" s="55" t="s">
        <v>44</v>
      </c>
      <c r="E33" s="27" t="s">
        <v>45</v>
      </c>
      <c r="F33" s="91">
        <f>ROUND((SUM(BE119:BE389)),  2)</f>
        <v>0</v>
      </c>
      <c r="I33" s="92">
        <v>0.21</v>
      </c>
      <c r="J33" s="91">
        <f>ROUND(((SUM(BE119:BE389))*I33),  2)</f>
        <v>0</v>
      </c>
      <c r="L33" s="32"/>
    </row>
    <row r="34" spans="2:12" s="1" customFormat="1" ht="14.4" customHeight="1">
      <c r="B34" s="32"/>
      <c r="E34" s="27" t="s">
        <v>46</v>
      </c>
      <c r="F34" s="91">
        <f>ROUND((SUM(BF119:BF389)),  2)</f>
        <v>0</v>
      </c>
      <c r="I34" s="92">
        <v>0.12</v>
      </c>
      <c r="J34" s="91">
        <f>ROUND(((SUM(BF119:BF389))*I34),  2)</f>
        <v>0</v>
      </c>
      <c r="L34" s="32"/>
    </row>
    <row r="35" spans="2:12" s="1" customFormat="1" ht="14.4" hidden="1" customHeight="1">
      <c r="B35" s="32"/>
      <c r="E35" s="27" t="s">
        <v>47</v>
      </c>
      <c r="F35" s="91">
        <f>ROUND((SUM(BG119:BG389)),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48</v>
      </c>
      <c r="F36" s="91">
        <f>ROUND((SUM(BH119:BH389)),  2)</f>
        <v>0</v>
      </c>
      <c r="I36" s="92">
        <v>0.12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49</v>
      </c>
      <c r="F37" s="91">
        <f>ROUND((SUM(BI119:BI389)),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3"/>
      <c r="D39" s="94" t="s">
        <v>50</v>
      </c>
      <c r="E39" s="57"/>
      <c r="F39" s="57"/>
      <c r="G39" s="95" t="s">
        <v>51</v>
      </c>
      <c r="H39" s="96" t="s">
        <v>52</v>
      </c>
      <c r="I39" s="57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53</v>
      </c>
      <c r="E50" s="42"/>
      <c r="F50" s="42"/>
      <c r="G50" s="41" t="s">
        <v>54</v>
      </c>
      <c r="H50" s="42"/>
      <c r="I50" s="42"/>
      <c r="J50" s="42"/>
      <c r="K50" s="42"/>
      <c r="L50" s="32"/>
    </row>
    <row r="51" spans="2:12" ht="10">
      <c r="B51" s="20"/>
      <c r="L51" s="20"/>
    </row>
    <row r="52" spans="2:12" ht="10">
      <c r="B52" s="20"/>
      <c r="L52" s="20"/>
    </row>
    <row r="53" spans="2:12" ht="10">
      <c r="B53" s="20"/>
      <c r="L53" s="20"/>
    </row>
    <row r="54" spans="2:12" ht="10">
      <c r="B54" s="20"/>
      <c r="L54" s="20"/>
    </row>
    <row r="55" spans="2:12" ht="10">
      <c r="B55" s="20"/>
      <c r="L55" s="20"/>
    </row>
    <row r="56" spans="2:12" ht="10">
      <c r="B56" s="20"/>
      <c r="L56" s="20"/>
    </row>
    <row r="57" spans="2:12" ht="10">
      <c r="B57" s="20"/>
      <c r="L57" s="20"/>
    </row>
    <row r="58" spans="2:12" ht="10">
      <c r="B58" s="20"/>
      <c r="L58" s="20"/>
    </row>
    <row r="59" spans="2:12" ht="10">
      <c r="B59" s="20"/>
      <c r="L59" s="20"/>
    </row>
    <row r="60" spans="2:12" ht="10">
      <c r="B60" s="20"/>
      <c r="L60" s="20"/>
    </row>
    <row r="61" spans="2:12" s="1" customFormat="1" ht="12.5">
      <c r="B61" s="32"/>
      <c r="D61" s="43" t="s">
        <v>55</v>
      </c>
      <c r="E61" s="34"/>
      <c r="F61" s="99" t="s">
        <v>56</v>
      </c>
      <c r="G61" s="43" t="s">
        <v>55</v>
      </c>
      <c r="H61" s="34"/>
      <c r="I61" s="34"/>
      <c r="J61" s="100" t="s">
        <v>56</v>
      </c>
      <c r="K61" s="34"/>
      <c r="L61" s="32"/>
    </row>
    <row r="62" spans="2:12" ht="10">
      <c r="B62" s="20"/>
      <c r="L62" s="20"/>
    </row>
    <row r="63" spans="2:12" ht="10">
      <c r="B63" s="20"/>
      <c r="L63" s="20"/>
    </row>
    <row r="64" spans="2:12" ht="10">
      <c r="B64" s="20"/>
      <c r="L64" s="20"/>
    </row>
    <row r="65" spans="2:12" s="1" customFormat="1" ht="13">
      <c r="B65" s="32"/>
      <c r="D65" s="41" t="s">
        <v>57</v>
      </c>
      <c r="E65" s="42"/>
      <c r="F65" s="42"/>
      <c r="G65" s="41" t="s">
        <v>58</v>
      </c>
      <c r="H65" s="42"/>
      <c r="I65" s="42"/>
      <c r="J65" s="42"/>
      <c r="K65" s="42"/>
      <c r="L65" s="32"/>
    </row>
    <row r="66" spans="2:12" ht="10">
      <c r="B66" s="20"/>
      <c r="L66" s="20"/>
    </row>
    <row r="67" spans="2:12" ht="10">
      <c r="B67" s="20"/>
      <c r="L67" s="20"/>
    </row>
    <row r="68" spans="2:12" ht="10">
      <c r="B68" s="20"/>
      <c r="L68" s="20"/>
    </row>
    <row r="69" spans="2:12" ht="10">
      <c r="B69" s="20"/>
      <c r="L69" s="20"/>
    </row>
    <row r="70" spans="2:12" ht="10">
      <c r="B70" s="20"/>
      <c r="L70" s="20"/>
    </row>
    <row r="71" spans="2:12" ht="10">
      <c r="B71" s="20"/>
      <c r="L71" s="20"/>
    </row>
    <row r="72" spans="2:12" ht="10">
      <c r="B72" s="20"/>
      <c r="L72" s="20"/>
    </row>
    <row r="73" spans="2:12" ht="10">
      <c r="B73" s="20"/>
      <c r="L73" s="20"/>
    </row>
    <row r="74" spans="2:12" ht="10">
      <c r="B74" s="20"/>
      <c r="L74" s="20"/>
    </row>
    <row r="75" spans="2:12" ht="10">
      <c r="B75" s="20"/>
      <c r="L75" s="20"/>
    </row>
    <row r="76" spans="2:12" s="1" customFormat="1" ht="12.5">
      <c r="B76" s="32"/>
      <c r="D76" s="43" t="s">
        <v>55</v>
      </c>
      <c r="E76" s="34"/>
      <c r="F76" s="99" t="s">
        <v>56</v>
      </c>
      <c r="G76" s="43" t="s">
        <v>55</v>
      </c>
      <c r="H76" s="34"/>
      <c r="I76" s="34"/>
      <c r="J76" s="100" t="s">
        <v>56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hidden="1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hidden="1" customHeight="1">
      <c r="B82" s="32"/>
      <c r="C82" s="21" t="s">
        <v>108</v>
      </c>
      <c r="L82" s="32"/>
    </row>
    <row r="83" spans="2:47" s="1" customFormat="1" ht="7" hidden="1" customHeight="1">
      <c r="B83" s="32"/>
      <c r="L83" s="32"/>
    </row>
    <row r="84" spans="2:47" s="1" customFormat="1" ht="12" hidden="1" customHeight="1">
      <c r="B84" s="32"/>
      <c r="C84" s="27" t="s">
        <v>16</v>
      </c>
      <c r="L84" s="32"/>
    </row>
    <row r="85" spans="2:47" s="1" customFormat="1" ht="16.5" hidden="1" customHeight="1">
      <c r="B85" s="32"/>
      <c r="E85" s="232" t="str">
        <f>E7</f>
        <v>Změna užívání se stavebními úpravami prostor - Kollárova ulice</v>
      </c>
      <c r="F85" s="233"/>
      <c r="G85" s="233"/>
      <c r="H85" s="233"/>
      <c r="L85" s="32"/>
    </row>
    <row r="86" spans="2:47" s="1" customFormat="1" ht="12" hidden="1" customHeight="1">
      <c r="B86" s="32"/>
      <c r="C86" s="27" t="s">
        <v>106</v>
      </c>
      <c r="L86" s="32"/>
    </row>
    <row r="87" spans="2:47" s="1" customFormat="1" ht="16.5" hidden="1" customHeight="1">
      <c r="B87" s="32"/>
      <c r="E87" s="194" t="str">
        <f>E9</f>
        <v>D.3. - Elektroinstalace</v>
      </c>
      <c r="F87" s="234"/>
      <c r="G87" s="234"/>
      <c r="H87" s="234"/>
      <c r="L87" s="32"/>
    </row>
    <row r="88" spans="2:47" s="1" customFormat="1" ht="7" hidden="1" customHeight="1">
      <c r="B88" s="32"/>
      <c r="L88" s="32"/>
    </row>
    <row r="89" spans="2:47" s="1" customFormat="1" ht="12" hidden="1" customHeight="1">
      <c r="B89" s="32"/>
      <c r="C89" s="27" t="s">
        <v>20</v>
      </c>
      <c r="F89" s="25" t="str">
        <f>F12</f>
        <v>ul. Kollárova 1239/19</v>
      </c>
      <c r="I89" s="27" t="s">
        <v>22</v>
      </c>
      <c r="J89" s="52" t="str">
        <f>IF(J12="","",J12)</f>
        <v>12. 4. 2024</v>
      </c>
      <c r="L89" s="32"/>
    </row>
    <row r="90" spans="2:47" s="1" customFormat="1" ht="7" hidden="1" customHeight="1">
      <c r="B90" s="32"/>
      <c r="L90" s="32"/>
    </row>
    <row r="91" spans="2:47" s="1" customFormat="1" ht="15.15" hidden="1" customHeight="1">
      <c r="B91" s="32"/>
      <c r="C91" s="27" t="s">
        <v>24</v>
      </c>
      <c r="F91" s="25" t="str">
        <f>E15</f>
        <v>Západočeská univerzita v Plzni, Univerzitní 2732/8</v>
      </c>
      <c r="I91" s="27" t="s">
        <v>32</v>
      </c>
      <c r="J91" s="30" t="str">
        <f>E21</f>
        <v>Arterias s.r.o.</v>
      </c>
      <c r="L91" s="32"/>
    </row>
    <row r="92" spans="2:47" s="1" customFormat="1" ht="15.15" hidden="1" customHeight="1">
      <c r="B92" s="32"/>
      <c r="C92" s="27" t="s">
        <v>30</v>
      </c>
      <c r="F92" s="25" t="str">
        <f>IF(E18="","",E18)</f>
        <v>Vyplň údaj</v>
      </c>
      <c r="I92" s="27" t="s">
        <v>36</v>
      </c>
      <c r="J92" s="30" t="str">
        <f>E24</f>
        <v xml:space="preserve"> </v>
      </c>
      <c r="L92" s="32"/>
    </row>
    <row r="93" spans="2:47" s="1" customFormat="1" ht="10.25" hidden="1" customHeight="1">
      <c r="B93" s="32"/>
      <c r="L93" s="32"/>
    </row>
    <row r="94" spans="2:47" s="1" customFormat="1" ht="29.25" hidden="1" customHeight="1">
      <c r="B94" s="32"/>
      <c r="C94" s="101" t="s">
        <v>109</v>
      </c>
      <c r="D94" s="93"/>
      <c r="E94" s="93"/>
      <c r="F94" s="93"/>
      <c r="G94" s="93"/>
      <c r="H94" s="93"/>
      <c r="I94" s="93"/>
      <c r="J94" s="102" t="s">
        <v>110</v>
      </c>
      <c r="K94" s="93"/>
      <c r="L94" s="32"/>
    </row>
    <row r="95" spans="2:47" s="1" customFormat="1" ht="10.25" hidden="1" customHeight="1">
      <c r="B95" s="32"/>
      <c r="L95" s="32"/>
    </row>
    <row r="96" spans="2:47" s="1" customFormat="1" ht="22.75" hidden="1" customHeight="1">
      <c r="B96" s="32"/>
      <c r="C96" s="103" t="s">
        <v>111</v>
      </c>
      <c r="J96" s="66">
        <f>J119</f>
        <v>0</v>
      </c>
      <c r="L96" s="32"/>
      <c r="AU96" s="17" t="s">
        <v>112</v>
      </c>
    </row>
    <row r="97" spans="2:12" s="8" customFormat="1" ht="25" hidden="1" customHeight="1">
      <c r="B97" s="104"/>
      <c r="D97" s="105" t="s">
        <v>1490</v>
      </c>
      <c r="E97" s="106"/>
      <c r="F97" s="106"/>
      <c r="G97" s="106"/>
      <c r="H97" s="106"/>
      <c r="I97" s="106"/>
      <c r="J97" s="107">
        <f>J120</f>
        <v>0</v>
      </c>
      <c r="L97" s="104"/>
    </row>
    <row r="98" spans="2:12" s="8" customFormat="1" ht="25" hidden="1" customHeight="1">
      <c r="B98" s="104"/>
      <c r="D98" s="105" t="s">
        <v>1491</v>
      </c>
      <c r="E98" s="106"/>
      <c r="F98" s="106"/>
      <c r="G98" s="106"/>
      <c r="H98" s="106"/>
      <c r="I98" s="106"/>
      <c r="J98" s="107">
        <f>J121</f>
        <v>0</v>
      </c>
      <c r="L98" s="104"/>
    </row>
    <row r="99" spans="2:12" s="8" customFormat="1" ht="25" hidden="1" customHeight="1">
      <c r="B99" s="104"/>
      <c r="D99" s="105" t="s">
        <v>124</v>
      </c>
      <c r="E99" s="106"/>
      <c r="F99" s="106"/>
      <c r="G99" s="106"/>
      <c r="H99" s="106"/>
      <c r="I99" s="106"/>
      <c r="J99" s="107">
        <f>J384</f>
        <v>0</v>
      </c>
      <c r="L99" s="104"/>
    </row>
    <row r="100" spans="2:12" s="1" customFormat="1" ht="21.75" hidden="1" customHeight="1">
      <c r="B100" s="32"/>
      <c r="L100" s="32"/>
    </row>
    <row r="101" spans="2:12" s="1" customFormat="1" ht="7" hidden="1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2" spans="2:12" ht="10" hidden="1"/>
    <row r="103" spans="2:12" ht="10" hidden="1"/>
    <row r="104" spans="2:12" ht="10" hidden="1"/>
    <row r="105" spans="2:12" s="1" customFormat="1" ht="7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5" customHeight="1">
      <c r="B106" s="32"/>
      <c r="C106" s="21" t="s">
        <v>125</v>
      </c>
      <c r="L106" s="32"/>
    </row>
    <row r="107" spans="2:12" s="1" customFormat="1" ht="7" customHeight="1">
      <c r="B107" s="32"/>
      <c r="L107" s="32"/>
    </row>
    <row r="108" spans="2:12" s="1" customFormat="1" ht="12" customHeight="1">
      <c r="B108" s="32"/>
      <c r="C108" s="27" t="s">
        <v>16</v>
      </c>
      <c r="L108" s="32"/>
    </row>
    <row r="109" spans="2:12" s="1" customFormat="1" ht="16.5" customHeight="1">
      <c r="B109" s="32"/>
      <c r="E109" s="232" t="str">
        <f>E7</f>
        <v>Změna užívání se stavebními úpravami prostor - Kollárova ulice</v>
      </c>
      <c r="F109" s="233"/>
      <c r="G109" s="233"/>
      <c r="H109" s="233"/>
      <c r="L109" s="32"/>
    </row>
    <row r="110" spans="2:12" s="1" customFormat="1" ht="12" customHeight="1">
      <c r="B110" s="32"/>
      <c r="C110" s="27" t="s">
        <v>106</v>
      </c>
      <c r="L110" s="32"/>
    </row>
    <row r="111" spans="2:12" s="1" customFormat="1" ht="16.5" customHeight="1">
      <c r="B111" s="32"/>
      <c r="E111" s="194" t="str">
        <f>E9</f>
        <v>D.3. - Elektroinstalace</v>
      </c>
      <c r="F111" s="234"/>
      <c r="G111" s="234"/>
      <c r="H111" s="234"/>
      <c r="L111" s="32"/>
    </row>
    <row r="112" spans="2:12" s="1" customFormat="1" ht="7" customHeight="1">
      <c r="B112" s="32"/>
      <c r="L112" s="32"/>
    </row>
    <row r="113" spans="2:65" s="1" customFormat="1" ht="12" customHeight="1">
      <c r="B113" s="32"/>
      <c r="C113" s="27" t="s">
        <v>20</v>
      </c>
      <c r="F113" s="25" t="str">
        <f>F12</f>
        <v>ul. Kollárova 1239/19</v>
      </c>
      <c r="I113" s="27" t="s">
        <v>22</v>
      </c>
      <c r="J113" s="52" t="str">
        <f>IF(J12="","",J12)</f>
        <v>12. 4. 2024</v>
      </c>
      <c r="L113" s="32"/>
    </row>
    <row r="114" spans="2:65" s="1" customFormat="1" ht="7" customHeight="1">
      <c r="B114" s="32"/>
      <c r="L114" s="32"/>
    </row>
    <row r="115" spans="2:65" s="1" customFormat="1" ht="15.15" customHeight="1">
      <c r="B115" s="32"/>
      <c r="C115" s="27" t="s">
        <v>24</v>
      </c>
      <c r="F115" s="25" t="str">
        <f>E15</f>
        <v>Západočeská univerzita v Plzni, Univerzitní 2732/8</v>
      </c>
      <c r="I115" s="27" t="s">
        <v>32</v>
      </c>
      <c r="J115" s="30" t="str">
        <f>E21</f>
        <v>Arterias s.r.o.</v>
      </c>
      <c r="L115" s="32"/>
    </row>
    <row r="116" spans="2:65" s="1" customFormat="1" ht="15.15" customHeight="1">
      <c r="B116" s="32"/>
      <c r="C116" s="27" t="s">
        <v>30</v>
      </c>
      <c r="F116" s="25" t="str">
        <f>IF(E18="","",E18)</f>
        <v>Vyplň údaj</v>
      </c>
      <c r="I116" s="27" t="s">
        <v>36</v>
      </c>
      <c r="J116" s="30" t="str">
        <f>E24</f>
        <v xml:space="preserve"> </v>
      </c>
      <c r="L116" s="32"/>
    </row>
    <row r="117" spans="2:65" s="1" customFormat="1" ht="10.25" customHeight="1">
      <c r="B117" s="32"/>
      <c r="L117" s="32"/>
    </row>
    <row r="118" spans="2:65" s="10" customFormat="1" ht="29.25" customHeight="1">
      <c r="B118" s="112"/>
      <c r="C118" s="113" t="s">
        <v>126</v>
      </c>
      <c r="D118" s="114" t="s">
        <v>65</v>
      </c>
      <c r="E118" s="114" t="s">
        <v>61</v>
      </c>
      <c r="F118" s="114" t="s">
        <v>62</v>
      </c>
      <c r="G118" s="114" t="s">
        <v>127</v>
      </c>
      <c r="H118" s="114" t="s">
        <v>128</v>
      </c>
      <c r="I118" s="114" t="s">
        <v>129</v>
      </c>
      <c r="J118" s="114" t="s">
        <v>110</v>
      </c>
      <c r="K118" s="115" t="s">
        <v>130</v>
      </c>
      <c r="L118" s="112"/>
      <c r="M118" s="59" t="s">
        <v>1</v>
      </c>
      <c r="N118" s="60" t="s">
        <v>44</v>
      </c>
      <c r="O118" s="60" t="s">
        <v>131</v>
      </c>
      <c r="P118" s="60" t="s">
        <v>132</v>
      </c>
      <c r="Q118" s="60" t="s">
        <v>133</v>
      </c>
      <c r="R118" s="60" t="s">
        <v>134</v>
      </c>
      <c r="S118" s="60" t="s">
        <v>135</v>
      </c>
      <c r="T118" s="61" t="s">
        <v>136</v>
      </c>
    </row>
    <row r="119" spans="2:65" s="1" customFormat="1" ht="22.75" customHeight="1">
      <c r="B119" s="32"/>
      <c r="C119" s="64" t="s">
        <v>137</v>
      </c>
      <c r="J119" s="116">
        <f>BK119</f>
        <v>0</v>
      </c>
      <c r="L119" s="32"/>
      <c r="M119" s="62"/>
      <c r="N119" s="53"/>
      <c r="O119" s="53"/>
      <c r="P119" s="117">
        <f>P120+P121+P384</f>
        <v>0</v>
      </c>
      <c r="Q119" s="53"/>
      <c r="R119" s="117">
        <f>R120+R121+R384</f>
        <v>0</v>
      </c>
      <c r="S119" s="53"/>
      <c r="T119" s="118">
        <f>T120+T121+T384</f>
        <v>0</v>
      </c>
      <c r="AT119" s="17" t="s">
        <v>79</v>
      </c>
      <c r="AU119" s="17" t="s">
        <v>112</v>
      </c>
      <c r="BK119" s="119">
        <f>BK120+BK121+BK384</f>
        <v>0</v>
      </c>
    </row>
    <row r="120" spans="2:65" s="11" customFormat="1" ht="25.9" customHeight="1">
      <c r="B120" s="120"/>
      <c r="D120" s="121" t="s">
        <v>79</v>
      </c>
      <c r="E120" s="122" t="s">
        <v>321</v>
      </c>
      <c r="F120" s="122" t="s">
        <v>321</v>
      </c>
      <c r="I120" s="123"/>
      <c r="J120" s="124">
        <f>BK120</f>
        <v>0</v>
      </c>
      <c r="L120" s="120"/>
      <c r="M120" s="125"/>
      <c r="P120" s="126">
        <v>0</v>
      </c>
      <c r="R120" s="126">
        <v>0</v>
      </c>
      <c r="T120" s="127">
        <v>0</v>
      </c>
      <c r="AR120" s="121" t="s">
        <v>89</v>
      </c>
      <c r="AT120" s="128" t="s">
        <v>79</v>
      </c>
      <c r="AU120" s="128" t="s">
        <v>12</v>
      </c>
      <c r="AY120" s="121" t="s">
        <v>140</v>
      </c>
      <c r="BK120" s="129">
        <v>0</v>
      </c>
    </row>
    <row r="121" spans="2:65" s="11" customFormat="1" ht="25.9" customHeight="1">
      <c r="B121" s="120"/>
      <c r="D121" s="121" t="s">
        <v>79</v>
      </c>
      <c r="E121" s="122" t="s">
        <v>1492</v>
      </c>
      <c r="F121" s="122" t="s">
        <v>94</v>
      </c>
      <c r="I121" s="123"/>
      <c r="J121" s="124">
        <f>BK121</f>
        <v>0</v>
      </c>
      <c r="L121" s="120"/>
      <c r="M121" s="125"/>
      <c r="P121" s="126">
        <f>SUM(P122:P383)</f>
        <v>0</v>
      </c>
      <c r="R121" s="126">
        <f>SUM(R122:R383)</f>
        <v>0</v>
      </c>
      <c r="T121" s="127">
        <f>SUM(T122:T383)</f>
        <v>0</v>
      </c>
      <c r="AR121" s="121" t="s">
        <v>87</v>
      </c>
      <c r="AT121" s="128" t="s">
        <v>79</v>
      </c>
      <c r="AU121" s="128" t="s">
        <v>12</v>
      </c>
      <c r="AY121" s="121" t="s">
        <v>140</v>
      </c>
      <c r="BK121" s="129">
        <f>SUM(BK122:BK383)</f>
        <v>0</v>
      </c>
    </row>
    <row r="122" spans="2:65" s="1" customFormat="1" ht="16.5" customHeight="1">
      <c r="B122" s="32"/>
      <c r="C122" s="179" t="s">
        <v>87</v>
      </c>
      <c r="D122" s="179" t="s">
        <v>645</v>
      </c>
      <c r="E122" s="180" t="s">
        <v>1493</v>
      </c>
      <c r="F122" s="181" t="s">
        <v>1494</v>
      </c>
      <c r="G122" s="182" t="s">
        <v>1495</v>
      </c>
      <c r="H122" s="183">
        <v>1</v>
      </c>
      <c r="I122" s="184"/>
      <c r="J122" s="185">
        <f>ROUND(I122*H122,2)</f>
        <v>0</v>
      </c>
      <c r="K122" s="181" t="s">
        <v>1</v>
      </c>
      <c r="L122" s="186"/>
      <c r="M122" s="187" t="s">
        <v>1</v>
      </c>
      <c r="N122" s="188" t="s">
        <v>45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170</v>
      </c>
      <c r="AT122" s="143" t="s">
        <v>645</v>
      </c>
      <c r="AU122" s="143" t="s">
        <v>87</v>
      </c>
      <c r="AY122" s="17" t="s">
        <v>140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7" t="s">
        <v>87</v>
      </c>
      <c r="BK122" s="144">
        <f>ROUND(I122*H122,2)</f>
        <v>0</v>
      </c>
      <c r="BL122" s="17" t="s">
        <v>148</v>
      </c>
      <c r="BM122" s="143" t="s">
        <v>89</v>
      </c>
    </row>
    <row r="123" spans="2:65" s="1" customFormat="1" ht="10">
      <c r="B123" s="32"/>
      <c r="D123" s="145" t="s">
        <v>149</v>
      </c>
      <c r="F123" s="146" t="s">
        <v>1494</v>
      </c>
      <c r="I123" s="147"/>
      <c r="L123" s="32"/>
      <c r="M123" s="148"/>
      <c r="T123" s="56"/>
      <c r="AT123" s="17" t="s">
        <v>149</v>
      </c>
      <c r="AU123" s="17" t="s">
        <v>87</v>
      </c>
    </row>
    <row r="124" spans="2:65" s="1" customFormat="1" ht="21.75" customHeight="1">
      <c r="B124" s="32"/>
      <c r="C124" s="132" t="s">
        <v>89</v>
      </c>
      <c r="D124" s="132" t="s">
        <v>143</v>
      </c>
      <c r="E124" s="133" t="s">
        <v>1496</v>
      </c>
      <c r="F124" s="134" t="s">
        <v>1497</v>
      </c>
      <c r="G124" s="135" t="s">
        <v>1495</v>
      </c>
      <c r="H124" s="136">
        <v>1</v>
      </c>
      <c r="I124" s="137"/>
      <c r="J124" s="138">
        <f>ROUND(I124*H124,2)</f>
        <v>0</v>
      </c>
      <c r="K124" s="134" t="s">
        <v>1</v>
      </c>
      <c r="L124" s="32"/>
      <c r="M124" s="139" t="s">
        <v>1</v>
      </c>
      <c r="N124" s="140" t="s">
        <v>45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148</v>
      </c>
      <c r="AT124" s="143" t="s">
        <v>143</v>
      </c>
      <c r="AU124" s="143" t="s">
        <v>87</v>
      </c>
      <c r="AY124" s="17" t="s">
        <v>140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7" t="s">
        <v>87</v>
      </c>
      <c r="BK124" s="144">
        <f>ROUND(I124*H124,2)</f>
        <v>0</v>
      </c>
      <c r="BL124" s="17" t="s">
        <v>148</v>
      </c>
      <c r="BM124" s="143" t="s">
        <v>148</v>
      </c>
    </row>
    <row r="125" spans="2:65" s="1" customFormat="1" ht="10">
      <c r="B125" s="32"/>
      <c r="D125" s="145" t="s">
        <v>149</v>
      </c>
      <c r="F125" s="146" t="s">
        <v>1497</v>
      </c>
      <c r="I125" s="147"/>
      <c r="L125" s="32"/>
      <c r="M125" s="148"/>
      <c r="T125" s="56"/>
      <c r="AT125" s="17" t="s">
        <v>149</v>
      </c>
      <c r="AU125" s="17" t="s">
        <v>87</v>
      </c>
    </row>
    <row r="126" spans="2:65" s="1" customFormat="1" ht="16.5" customHeight="1">
      <c r="B126" s="32"/>
      <c r="C126" s="132" t="s">
        <v>164</v>
      </c>
      <c r="D126" s="132" t="s">
        <v>143</v>
      </c>
      <c r="E126" s="133" t="s">
        <v>1498</v>
      </c>
      <c r="F126" s="134" t="s">
        <v>1499</v>
      </c>
      <c r="G126" s="135" t="s">
        <v>401</v>
      </c>
      <c r="H126" s="136">
        <v>40</v>
      </c>
      <c r="I126" s="137"/>
      <c r="J126" s="138">
        <f>ROUND(I126*H126,2)</f>
        <v>0</v>
      </c>
      <c r="K126" s="134" t="s">
        <v>1</v>
      </c>
      <c r="L126" s="32"/>
      <c r="M126" s="139" t="s">
        <v>1</v>
      </c>
      <c r="N126" s="140" t="s">
        <v>45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148</v>
      </c>
      <c r="AT126" s="143" t="s">
        <v>143</v>
      </c>
      <c r="AU126" s="143" t="s">
        <v>87</v>
      </c>
      <c r="AY126" s="17" t="s">
        <v>140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87</v>
      </c>
      <c r="BK126" s="144">
        <f>ROUND(I126*H126,2)</f>
        <v>0</v>
      </c>
      <c r="BL126" s="17" t="s">
        <v>148</v>
      </c>
      <c r="BM126" s="143" t="s">
        <v>141</v>
      </c>
    </row>
    <row r="127" spans="2:65" s="1" customFormat="1" ht="10">
      <c r="B127" s="32"/>
      <c r="D127" s="145" t="s">
        <v>149</v>
      </c>
      <c r="F127" s="146" t="s">
        <v>1499</v>
      </c>
      <c r="I127" s="147"/>
      <c r="L127" s="32"/>
      <c r="M127" s="148"/>
      <c r="T127" s="56"/>
      <c r="AT127" s="17" t="s">
        <v>149</v>
      </c>
      <c r="AU127" s="17" t="s">
        <v>87</v>
      </c>
    </row>
    <row r="128" spans="2:65" s="1" customFormat="1" ht="16.5" customHeight="1">
      <c r="B128" s="32"/>
      <c r="C128" s="132" t="s">
        <v>148</v>
      </c>
      <c r="D128" s="132" t="s">
        <v>143</v>
      </c>
      <c r="E128" s="133" t="s">
        <v>1500</v>
      </c>
      <c r="F128" s="134" t="s">
        <v>1501</v>
      </c>
      <c r="G128" s="135" t="s">
        <v>401</v>
      </c>
      <c r="H128" s="136">
        <v>60</v>
      </c>
      <c r="I128" s="137"/>
      <c r="J128" s="138">
        <f>ROUND(I128*H128,2)</f>
        <v>0</v>
      </c>
      <c r="K128" s="134" t="s">
        <v>1</v>
      </c>
      <c r="L128" s="32"/>
      <c r="M128" s="139" t="s">
        <v>1</v>
      </c>
      <c r="N128" s="140" t="s">
        <v>45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148</v>
      </c>
      <c r="AT128" s="143" t="s">
        <v>143</v>
      </c>
      <c r="AU128" s="143" t="s">
        <v>87</v>
      </c>
      <c r="AY128" s="17" t="s">
        <v>140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87</v>
      </c>
      <c r="BK128" s="144">
        <f>ROUND(I128*H128,2)</f>
        <v>0</v>
      </c>
      <c r="BL128" s="17" t="s">
        <v>148</v>
      </c>
      <c r="BM128" s="143" t="s">
        <v>170</v>
      </c>
    </row>
    <row r="129" spans="2:65" s="1" customFormat="1" ht="10">
      <c r="B129" s="32"/>
      <c r="D129" s="145" t="s">
        <v>149</v>
      </c>
      <c r="F129" s="146" t="s">
        <v>1501</v>
      </c>
      <c r="I129" s="147"/>
      <c r="L129" s="32"/>
      <c r="M129" s="148"/>
      <c r="T129" s="56"/>
      <c r="AT129" s="17" t="s">
        <v>149</v>
      </c>
      <c r="AU129" s="17" t="s">
        <v>87</v>
      </c>
    </row>
    <row r="130" spans="2:65" s="1" customFormat="1" ht="16.5" customHeight="1">
      <c r="B130" s="32"/>
      <c r="C130" s="132" t="s">
        <v>175</v>
      </c>
      <c r="D130" s="132" t="s">
        <v>143</v>
      </c>
      <c r="E130" s="133" t="s">
        <v>1502</v>
      </c>
      <c r="F130" s="134" t="s">
        <v>1503</v>
      </c>
      <c r="G130" s="135" t="s">
        <v>401</v>
      </c>
      <c r="H130" s="136">
        <v>100</v>
      </c>
      <c r="I130" s="137"/>
      <c r="J130" s="138">
        <f>ROUND(I130*H130,2)</f>
        <v>0</v>
      </c>
      <c r="K130" s="134" t="s">
        <v>1</v>
      </c>
      <c r="L130" s="32"/>
      <c r="M130" s="139" t="s">
        <v>1</v>
      </c>
      <c r="N130" s="140" t="s">
        <v>45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148</v>
      </c>
      <c r="AT130" s="143" t="s">
        <v>143</v>
      </c>
      <c r="AU130" s="143" t="s">
        <v>87</v>
      </c>
      <c r="AY130" s="17" t="s">
        <v>140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87</v>
      </c>
      <c r="BK130" s="144">
        <f>ROUND(I130*H130,2)</f>
        <v>0</v>
      </c>
      <c r="BL130" s="17" t="s">
        <v>148</v>
      </c>
      <c r="BM130" s="143" t="s">
        <v>178</v>
      </c>
    </row>
    <row r="131" spans="2:65" s="1" customFormat="1" ht="10">
      <c r="B131" s="32"/>
      <c r="D131" s="145" t="s">
        <v>149</v>
      </c>
      <c r="F131" s="146" t="s">
        <v>1503</v>
      </c>
      <c r="I131" s="147"/>
      <c r="L131" s="32"/>
      <c r="M131" s="148"/>
      <c r="T131" s="56"/>
      <c r="AT131" s="17" t="s">
        <v>149</v>
      </c>
      <c r="AU131" s="17" t="s">
        <v>87</v>
      </c>
    </row>
    <row r="132" spans="2:65" s="1" customFormat="1" ht="21.75" customHeight="1">
      <c r="B132" s="32"/>
      <c r="C132" s="132" t="s">
        <v>141</v>
      </c>
      <c r="D132" s="132" t="s">
        <v>143</v>
      </c>
      <c r="E132" s="133" t="s">
        <v>1504</v>
      </c>
      <c r="F132" s="134" t="s">
        <v>1505</v>
      </c>
      <c r="G132" s="135" t="s">
        <v>401</v>
      </c>
      <c r="H132" s="136">
        <v>40</v>
      </c>
      <c r="I132" s="137"/>
      <c r="J132" s="138">
        <f>ROUND(I132*H132,2)</f>
        <v>0</v>
      </c>
      <c r="K132" s="134" t="s">
        <v>1</v>
      </c>
      <c r="L132" s="32"/>
      <c r="M132" s="139" t="s">
        <v>1</v>
      </c>
      <c r="N132" s="140" t="s">
        <v>45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148</v>
      </c>
      <c r="AT132" s="143" t="s">
        <v>143</v>
      </c>
      <c r="AU132" s="143" t="s">
        <v>87</v>
      </c>
      <c r="AY132" s="17" t="s">
        <v>140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87</v>
      </c>
      <c r="BK132" s="144">
        <f>ROUND(I132*H132,2)</f>
        <v>0</v>
      </c>
      <c r="BL132" s="17" t="s">
        <v>148</v>
      </c>
      <c r="BM132" s="143" t="s">
        <v>8</v>
      </c>
    </row>
    <row r="133" spans="2:65" s="1" customFormat="1" ht="10">
      <c r="B133" s="32"/>
      <c r="D133" s="145" t="s">
        <v>149</v>
      </c>
      <c r="F133" s="146" t="s">
        <v>1505</v>
      </c>
      <c r="I133" s="147"/>
      <c r="L133" s="32"/>
      <c r="M133" s="148"/>
      <c r="T133" s="56"/>
      <c r="AT133" s="17" t="s">
        <v>149</v>
      </c>
      <c r="AU133" s="17" t="s">
        <v>87</v>
      </c>
    </row>
    <row r="134" spans="2:65" s="1" customFormat="1" ht="16.5" customHeight="1">
      <c r="B134" s="32"/>
      <c r="C134" s="132" t="s">
        <v>186</v>
      </c>
      <c r="D134" s="132" t="s">
        <v>143</v>
      </c>
      <c r="E134" s="133" t="s">
        <v>1506</v>
      </c>
      <c r="F134" s="134" t="s">
        <v>1507</v>
      </c>
      <c r="G134" s="135" t="s">
        <v>401</v>
      </c>
      <c r="H134" s="136">
        <v>30</v>
      </c>
      <c r="I134" s="137"/>
      <c r="J134" s="138">
        <f>ROUND(I134*H134,2)</f>
        <v>0</v>
      </c>
      <c r="K134" s="134" t="s">
        <v>1</v>
      </c>
      <c r="L134" s="32"/>
      <c r="M134" s="139" t="s">
        <v>1</v>
      </c>
      <c r="N134" s="140" t="s">
        <v>45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148</v>
      </c>
      <c r="AT134" s="143" t="s">
        <v>143</v>
      </c>
      <c r="AU134" s="143" t="s">
        <v>87</v>
      </c>
      <c r="AY134" s="17" t="s">
        <v>140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87</v>
      </c>
      <c r="BK134" s="144">
        <f>ROUND(I134*H134,2)</f>
        <v>0</v>
      </c>
      <c r="BL134" s="17" t="s">
        <v>148</v>
      </c>
      <c r="BM134" s="143" t="s">
        <v>189</v>
      </c>
    </row>
    <row r="135" spans="2:65" s="1" customFormat="1" ht="10">
      <c r="B135" s="32"/>
      <c r="D135" s="145" t="s">
        <v>149</v>
      </c>
      <c r="F135" s="146" t="s">
        <v>1507</v>
      </c>
      <c r="I135" s="147"/>
      <c r="L135" s="32"/>
      <c r="M135" s="148"/>
      <c r="T135" s="56"/>
      <c r="AT135" s="17" t="s">
        <v>149</v>
      </c>
      <c r="AU135" s="17" t="s">
        <v>87</v>
      </c>
    </row>
    <row r="136" spans="2:65" s="1" customFormat="1" ht="16.5" customHeight="1">
      <c r="B136" s="32"/>
      <c r="C136" s="132" t="s">
        <v>170</v>
      </c>
      <c r="D136" s="132" t="s">
        <v>143</v>
      </c>
      <c r="E136" s="133" t="s">
        <v>1508</v>
      </c>
      <c r="F136" s="134" t="s">
        <v>1509</v>
      </c>
      <c r="G136" s="135" t="s">
        <v>401</v>
      </c>
      <c r="H136" s="136">
        <v>80</v>
      </c>
      <c r="I136" s="137"/>
      <c r="J136" s="138">
        <f>ROUND(I136*H136,2)</f>
        <v>0</v>
      </c>
      <c r="K136" s="134" t="s">
        <v>1</v>
      </c>
      <c r="L136" s="32"/>
      <c r="M136" s="139" t="s">
        <v>1</v>
      </c>
      <c r="N136" s="140" t="s">
        <v>45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148</v>
      </c>
      <c r="AT136" s="143" t="s">
        <v>143</v>
      </c>
      <c r="AU136" s="143" t="s">
        <v>87</v>
      </c>
      <c r="AY136" s="17" t="s">
        <v>140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87</v>
      </c>
      <c r="BK136" s="144">
        <f>ROUND(I136*H136,2)</f>
        <v>0</v>
      </c>
      <c r="BL136" s="17" t="s">
        <v>148</v>
      </c>
      <c r="BM136" s="143" t="s">
        <v>194</v>
      </c>
    </row>
    <row r="137" spans="2:65" s="1" customFormat="1" ht="10">
      <c r="B137" s="32"/>
      <c r="D137" s="145" t="s">
        <v>149</v>
      </c>
      <c r="F137" s="146" t="s">
        <v>1509</v>
      </c>
      <c r="I137" s="147"/>
      <c r="L137" s="32"/>
      <c r="M137" s="148"/>
      <c r="T137" s="56"/>
      <c r="AT137" s="17" t="s">
        <v>149</v>
      </c>
      <c r="AU137" s="17" t="s">
        <v>87</v>
      </c>
    </row>
    <row r="138" spans="2:65" s="1" customFormat="1" ht="49" customHeight="1">
      <c r="B138" s="32"/>
      <c r="C138" s="132" t="s">
        <v>158</v>
      </c>
      <c r="D138" s="132" t="s">
        <v>143</v>
      </c>
      <c r="E138" s="133" t="s">
        <v>1510</v>
      </c>
      <c r="F138" s="134" t="s">
        <v>1511</v>
      </c>
      <c r="G138" s="135" t="s">
        <v>146</v>
      </c>
      <c r="H138" s="136">
        <v>1</v>
      </c>
      <c r="I138" s="137"/>
      <c r="J138" s="138">
        <f>ROUND(I138*H138,2)</f>
        <v>0</v>
      </c>
      <c r="K138" s="134" t="s">
        <v>147</v>
      </c>
      <c r="L138" s="32"/>
      <c r="M138" s="139" t="s">
        <v>1</v>
      </c>
      <c r="N138" s="140" t="s">
        <v>45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148</v>
      </c>
      <c r="AT138" s="143" t="s">
        <v>143</v>
      </c>
      <c r="AU138" s="143" t="s">
        <v>87</v>
      </c>
      <c r="AY138" s="17" t="s">
        <v>140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87</v>
      </c>
      <c r="BK138" s="144">
        <f>ROUND(I138*H138,2)</f>
        <v>0</v>
      </c>
      <c r="BL138" s="17" t="s">
        <v>148</v>
      </c>
      <c r="BM138" s="143" t="s">
        <v>207</v>
      </c>
    </row>
    <row r="139" spans="2:65" s="1" customFormat="1" ht="27">
      <c r="B139" s="32"/>
      <c r="D139" s="145" t="s">
        <v>149</v>
      </c>
      <c r="F139" s="146" t="s">
        <v>1511</v>
      </c>
      <c r="I139" s="147"/>
      <c r="L139" s="32"/>
      <c r="M139" s="148"/>
      <c r="T139" s="56"/>
      <c r="AT139" s="17" t="s">
        <v>149</v>
      </c>
      <c r="AU139" s="17" t="s">
        <v>87</v>
      </c>
    </row>
    <row r="140" spans="2:65" s="1" customFormat="1" ht="16.5" customHeight="1">
      <c r="B140" s="32"/>
      <c r="C140" s="179" t="s">
        <v>178</v>
      </c>
      <c r="D140" s="179" t="s">
        <v>645</v>
      </c>
      <c r="E140" s="180" t="s">
        <v>1512</v>
      </c>
      <c r="F140" s="181" t="s">
        <v>1513</v>
      </c>
      <c r="G140" s="182" t="s">
        <v>146</v>
      </c>
      <c r="H140" s="183">
        <v>1</v>
      </c>
      <c r="I140" s="184"/>
      <c r="J140" s="185">
        <f>ROUND(I140*H140,2)</f>
        <v>0</v>
      </c>
      <c r="K140" s="181" t="s">
        <v>1</v>
      </c>
      <c r="L140" s="186"/>
      <c r="M140" s="187" t="s">
        <v>1</v>
      </c>
      <c r="N140" s="188" t="s">
        <v>45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170</v>
      </c>
      <c r="AT140" s="143" t="s">
        <v>645</v>
      </c>
      <c r="AU140" s="143" t="s">
        <v>87</v>
      </c>
      <c r="AY140" s="17" t="s">
        <v>140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87</v>
      </c>
      <c r="BK140" s="144">
        <f>ROUND(I140*H140,2)</f>
        <v>0</v>
      </c>
      <c r="BL140" s="17" t="s">
        <v>148</v>
      </c>
      <c r="BM140" s="143" t="s">
        <v>225</v>
      </c>
    </row>
    <row r="141" spans="2:65" s="1" customFormat="1" ht="10">
      <c r="B141" s="32"/>
      <c r="D141" s="145" t="s">
        <v>149</v>
      </c>
      <c r="F141" s="146" t="s">
        <v>1513</v>
      </c>
      <c r="I141" s="147"/>
      <c r="L141" s="32"/>
      <c r="M141" s="148"/>
      <c r="T141" s="56"/>
      <c r="AT141" s="17" t="s">
        <v>149</v>
      </c>
      <c r="AU141" s="17" t="s">
        <v>87</v>
      </c>
    </row>
    <row r="142" spans="2:65" s="1" customFormat="1" ht="44.25" customHeight="1">
      <c r="B142" s="32"/>
      <c r="C142" s="132" t="s">
        <v>228</v>
      </c>
      <c r="D142" s="132" t="s">
        <v>143</v>
      </c>
      <c r="E142" s="133" t="s">
        <v>1514</v>
      </c>
      <c r="F142" s="134" t="s">
        <v>1515</v>
      </c>
      <c r="G142" s="135" t="s">
        <v>1495</v>
      </c>
      <c r="H142" s="136">
        <v>1</v>
      </c>
      <c r="I142" s="137"/>
      <c r="J142" s="138">
        <f>ROUND(I142*H142,2)</f>
        <v>0</v>
      </c>
      <c r="K142" s="134" t="s">
        <v>147</v>
      </c>
      <c r="L142" s="32"/>
      <c r="M142" s="139" t="s">
        <v>1</v>
      </c>
      <c r="N142" s="140" t="s">
        <v>45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148</v>
      </c>
      <c r="AT142" s="143" t="s">
        <v>143</v>
      </c>
      <c r="AU142" s="143" t="s">
        <v>87</v>
      </c>
      <c r="AY142" s="17" t="s">
        <v>140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87</v>
      </c>
      <c r="BK142" s="144">
        <f>ROUND(I142*H142,2)</f>
        <v>0</v>
      </c>
      <c r="BL142" s="17" t="s">
        <v>148</v>
      </c>
      <c r="BM142" s="143" t="s">
        <v>232</v>
      </c>
    </row>
    <row r="143" spans="2:65" s="1" customFormat="1" ht="27">
      <c r="B143" s="32"/>
      <c r="D143" s="145" t="s">
        <v>149</v>
      </c>
      <c r="F143" s="146" t="s">
        <v>1515</v>
      </c>
      <c r="I143" s="147"/>
      <c r="L143" s="32"/>
      <c r="M143" s="148"/>
      <c r="T143" s="56"/>
      <c r="AT143" s="17" t="s">
        <v>149</v>
      </c>
      <c r="AU143" s="17" t="s">
        <v>87</v>
      </c>
    </row>
    <row r="144" spans="2:65" s="1" customFormat="1" ht="55.5" customHeight="1">
      <c r="B144" s="32"/>
      <c r="C144" s="132" t="s">
        <v>8</v>
      </c>
      <c r="D144" s="132" t="s">
        <v>143</v>
      </c>
      <c r="E144" s="133" t="s">
        <v>1516</v>
      </c>
      <c r="F144" s="134" t="s">
        <v>1517</v>
      </c>
      <c r="G144" s="135" t="s">
        <v>1495</v>
      </c>
      <c r="H144" s="136">
        <v>4</v>
      </c>
      <c r="I144" s="137"/>
      <c r="J144" s="138">
        <f>ROUND(I144*H144,2)</f>
        <v>0</v>
      </c>
      <c r="K144" s="134" t="s">
        <v>147</v>
      </c>
      <c r="L144" s="32"/>
      <c r="M144" s="139" t="s">
        <v>1</v>
      </c>
      <c r="N144" s="140" t="s">
        <v>45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148</v>
      </c>
      <c r="AT144" s="143" t="s">
        <v>143</v>
      </c>
      <c r="AU144" s="143" t="s">
        <v>87</v>
      </c>
      <c r="AY144" s="17" t="s">
        <v>140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87</v>
      </c>
      <c r="BK144" s="144">
        <f>ROUND(I144*H144,2)</f>
        <v>0</v>
      </c>
      <c r="BL144" s="17" t="s">
        <v>148</v>
      </c>
      <c r="BM144" s="143" t="s">
        <v>236</v>
      </c>
    </row>
    <row r="145" spans="2:65" s="1" customFormat="1" ht="36">
      <c r="B145" s="32"/>
      <c r="D145" s="145" t="s">
        <v>149</v>
      </c>
      <c r="F145" s="146" t="s">
        <v>1517</v>
      </c>
      <c r="I145" s="147"/>
      <c r="L145" s="32"/>
      <c r="M145" s="148"/>
      <c r="T145" s="56"/>
      <c r="AT145" s="17" t="s">
        <v>149</v>
      </c>
      <c r="AU145" s="17" t="s">
        <v>87</v>
      </c>
    </row>
    <row r="146" spans="2:65" s="1" customFormat="1" ht="24.15" customHeight="1">
      <c r="B146" s="32"/>
      <c r="C146" s="132" t="s">
        <v>238</v>
      </c>
      <c r="D146" s="132" t="s">
        <v>143</v>
      </c>
      <c r="E146" s="133" t="s">
        <v>1518</v>
      </c>
      <c r="F146" s="134" t="s">
        <v>1519</v>
      </c>
      <c r="G146" s="135" t="s">
        <v>294</v>
      </c>
      <c r="H146" s="136">
        <v>5</v>
      </c>
      <c r="I146" s="137"/>
      <c r="J146" s="138">
        <f>ROUND(I146*H146,2)</f>
        <v>0</v>
      </c>
      <c r="K146" s="134" t="s">
        <v>147</v>
      </c>
      <c r="L146" s="32"/>
      <c r="M146" s="139" t="s">
        <v>1</v>
      </c>
      <c r="N146" s="140" t="s">
        <v>45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148</v>
      </c>
      <c r="AT146" s="143" t="s">
        <v>143</v>
      </c>
      <c r="AU146" s="143" t="s">
        <v>87</v>
      </c>
      <c r="AY146" s="17" t="s">
        <v>140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87</v>
      </c>
      <c r="BK146" s="144">
        <f>ROUND(I146*H146,2)</f>
        <v>0</v>
      </c>
      <c r="BL146" s="17" t="s">
        <v>148</v>
      </c>
      <c r="BM146" s="143" t="s">
        <v>241</v>
      </c>
    </row>
    <row r="147" spans="2:65" s="1" customFormat="1" ht="18">
      <c r="B147" s="32"/>
      <c r="D147" s="145" t="s">
        <v>149</v>
      </c>
      <c r="F147" s="146" t="s">
        <v>1519</v>
      </c>
      <c r="I147" s="147"/>
      <c r="L147" s="32"/>
      <c r="M147" s="148"/>
      <c r="T147" s="56"/>
      <c r="AT147" s="17" t="s">
        <v>149</v>
      </c>
      <c r="AU147" s="17" t="s">
        <v>87</v>
      </c>
    </row>
    <row r="148" spans="2:65" s="1" customFormat="1" ht="37.75" customHeight="1">
      <c r="B148" s="32"/>
      <c r="C148" s="132" t="s">
        <v>189</v>
      </c>
      <c r="D148" s="132" t="s">
        <v>143</v>
      </c>
      <c r="E148" s="133" t="s">
        <v>1520</v>
      </c>
      <c r="F148" s="134" t="s">
        <v>1521</v>
      </c>
      <c r="G148" s="135" t="s">
        <v>294</v>
      </c>
      <c r="H148" s="136">
        <v>50</v>
      </c>
      <c r="I148" s="137"/>
      <c r="J148" s="138">
        <f>ROUND(I148*H148,2)</f>
        <v>0</v>
      </c>
      <c r="K148" s="134" t="s">
        <v>147</v>
      </c>
      <c r="L148" s="32"/>
      <c r="M148" s="139" t="s">
        <v>1</v>
      </c>
      <c r="N148" s="140" t="s">
        <v>45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148</v>
      </c>
      <c r="AT148" s="143" t="s">
        <v>143</v>
      </c>
      <c r="AU148" s="143" t="s">
        <v>87</v>
      </c>
      <c r="AY148" s="17" t="s">
        <v>140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87</v>
      </c>
      <c r="BK148" s="144">
        <f>ROUND(I148*H148,2)</f>
        <v>0</v>
      </c>
      <c r="BL148" s="17" t="s">
        <v>148</v>
      </c>
      <c r="BM148" s="143" t="s">
        <v>246</v>
      </c>
    </row>
    <row r="149" spans="2:65" s="1" customFormat="1" ht="18">
      <c r="B149" s="32"/>
      <c r="D149" s="145" t="s">
        <v>149</v>
      </c>
      <c r="F149" s="146" t="s">
        <v>1521</v>
      </c>
      <c r="I149" s="147"/>
      <c r="L149" s="32"/>
      <c r="M149" s="148"/>
      <c r="T149" s="56"/>
      <c r="AT149" s="17" t="s">
        <v>149</v>
      </c>
      <c r="AU149" s="17" t="s">
        <v>87</v>
      </c>
    </row>
    <row r="150" spans="2:65" s="1" customFormat="1" ht="33" customHeight="1">
      <c r="B150" s="32"/>
      <c r="C150" s="132" t="s">
        <v>249</v>
      </c>
      <c r="D150" s="132" t="s">
        <v>143</v>
      </c>
      <c r="E150" s="133" t="s">
        <v>1522</v>
      </c>
      <c r="F150" s="134" t="s">
        <v>1523</v>
      </c>
      <c r="G150" s="135" t="s">
        <v>294</v>
      </c>
      <c r="H150" s="136">
        <v>5</v>
      </c>
      <c r="I150" s="137"/>
      <c r="J150" s="138">
        <f>ROUND(I150*H150,2)</f>
        <v>0</v>
      </c>
      <c r="K150" s="134" t="s">
        <v>147</v>
      </c>
      <c r="L150" s="32"/>
      <c r="M150" s="139" t="s">
        <v>1</v>
      </c>
      <c r="N150" s="140" t="s">
        <v>45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148</v>
      </c>
      <c r="AT150" s="143" t="s">
        <v>143</v>
      </c>
      <c r="AU150" s="143" t="s">
        <v>87</v>
      </c>
      <c r="AY150" s="17" t="s">
        <v>140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87</v>
      </c>
      <c r="BK150" s="144">
        <f>ROUND(I150*H150,2)</f>
        <v>0</v>
      </c>
      <c r="BL150" s="17" t="s">
        <v>148</v>
      </c>
      <c r="BM150" s="143" t="s">
        <v>252</v>
      </c>
    </row>
    <row r="151" spans="2:65" s="1" customFormat="1" ht="18">
      <c r="B151" s="32"/>
      <c r="D151" s="145" t="s">
        <v>149</v>
      </c>
      <c r="F151" s="146" t="s">
        <v>1523</v>
      </c>
      <c r="I151" s="147"/>
      <c r="L151" s="32"/>
      <c r="M151" s="148"/>
      <c r="T151" s="56"/>
      <c r="AT151" s="17" t="s">
        <v>149</v>
      </c>
      <c r="AU151" s="17" t="s">
        <v>87</v>
      </c>
    </row>
    <row r="152" spans="2:65" s="1" customFormat="1" ht="49" customHeight="1">
      <c r="B152" s="32"/>
      <c r="C152" s="132" t="s">
        <v>194</v>
      </c>
      <c r="D152" s="132" t="s">
        <v>143</v>
      </c>
      <c r="E152" s="133" t="s">
        <v>1524</v>
      </c>
      <c r="F152" s="134" t="s">
        <v>1525</v>
      </c>
      <c r="G152" s="135" t="s">
        <v>185</v>
      </c>
      <c r="H152" s="136">
        <v>0.3</v>
      </c>
      <c r="I152" s="137"/>
      <c r="J152" s="138">
        <f>ROUND(I152*H152,2)</f>
        <v>0</v>
      </c>
      <c r="K152" s="134" t="s">
        <v>147</v>
      </c>
      <c r="L152" s="32"/>
      <c r="M152" s="139" t="s">
        <v>1</v>
      </c>
      <c r="N152" s="140" t="s">
        <v>45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148</v>
      </c>
      <c r="AT152" s="143" t="s">
        <v>143</v>
      </c>
      <c r="AU152" s="143" t="s">
        <v>87</v>
      </c>
      <c r="AY152" s="17" t="s">
        <v>140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87</v>
      </c>
      <c r="BK152" s="144">
        <f>ROUND(I152*H152,2)</f>
        <v>0</v>
      </c>
      <c r="BL152" s="17" t="s">
        <v>148</v>
      </c>
      <c r="BM152" s="143" t="s">
        <v>256</v>
      </c>
    </row>
    <row r="153" spans="2:65" s="1" customFormat="1" ht="27">
      <c r="B153" s="32"/>
      <c r="D153" s="145" t="s">
        <v>149</v>
      </c>
      <c r="F153" s="146" t="s">
        <v>1525</v>
      </c>
      <c r="I153" s="147"/>
      <c r="L153" s="32"/>
      <c r="M153" s="148"/>
      <c r="T153" s="56"/>
      <c r="AT153" s="17" t="s">
        <v>149</v>
      </c>
      <c r="AU153" s="17" t="s">
        <v>87</v>
      </c>
    </row>
    <row r="154" spans="2:65" s="1" customFormat="1" ht="24.15" customHeight="1">
      <c r="B154" s="32"/>
      <c r="C154" s="132" t="s">
        <v>259</v>
      </c>
      <c r="D154" s="132" t="s">
        <v>143</v>
      </c>
      <c r="E154" s="133" t="s">
        <v>1526</v>
      </c>
      <c r="F154" s="134" t="s">
        <v>1527</v>
      </c>
      <c r="G154" s="135" t="s">
        <v>1495</v>
      </c>
      <c r="H154" s="136">
        <v>40</v>
      </c>
      <c r="I154" s="137"/>
      <c r="J154" s="138">
        <f>ROUND(I154*H154,2)</f>
        <v>0</v>
      </c>
      <c r="K154" s="134" t="s">
        <v>147</v>
      </c>
      <c r="L154" s="32"/>
      <c r="M154" s="139" t="s">
        <v>1</v>
      </c>
      <c r="N154" s="140" t="s">
        <v>45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148</v>
      </c>
      <c r="AT154" s="143" t="s">
        <v>143</v>
      </c>
      <c r="AU154" s="143" t="s">
        <v>87</v>
      </c>
      <c r="AY154" s="17" t="s">
        <v>140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87</v>
      </c>
      <c r="BK154" s="144">
        <f>ROUND(I154*H154,2)</f>
        <v>0</v>
      </c>
      <c r="BL154" s="17" t="s">
        <v>148</v>
      </c>
      <c r="BM154" s="143" t="s">
        <v>262</v>
      </c>
    </row>
    <row r="155" spans="2:65" s="1" customFormat="1" ht="18">
      <c r="B155" s="32"/>
      <c r="D155" s="145" t="s">
        <v>149</v>
      </c>
      <c r="F155" s="146" t="s">
        <v>1527</v>
      </c>
      <c r="I155" s="147"/>
      <c r="L155" s="32"/>
      <c r="M155" s="148"/>
      <c r="T155" s="56"/>
      <c r="AT155" s="17" t="s">
        <v>149</v>
      </c>
      <c r="AU155" s="17" t="s">
        <v>87</v>
      </c>
    </row>
    <row r="156" spans="2:65" s="1" customFormat="1" ht="24.15" customHeight="1">
      <c r="B156" s="32"/>
      <c r="C156" s="132" t="s">
        <v>207</v>
      </c>
      <c r="D156" s="132" t="s">
        <v>143</v>
      </c>
      <c r="E156" s="133" t="s">
        <v>1528</v>
      </c>
      <c r="F156" s="134" t="s">
        <v>1529</v>
      </c>
      <c r="G156" s="135" t="s">
        <v>1495</v>
      </c>
      <c r="H156" s="136">
        <v>30</v>
      </c>
      <c r="I156" s="137"/>
      <c r="J156" s="138">
        <f>ROUND(I156*H156,2)</f>
        <v>0</v>
      </c>
      <c r="K156" s="134" t="s">
        <v>147</v>
      </c>
      <c r="L156" s="32"/>
      <c r="M156" s="139" t="s">
        <v>1</v>
      </c>
      <c r="N156" s="140" t="s">
        <v>45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148</v>
      </c>
      <c r="AT156" s="143" t="s">
        <v>143</v>
      </c>
      <c r="AU156" s="143" t="s">
        <v>87</v>
      </c>
      <c r="AY156" s="17" t="s">
        <v>140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87</v>
      </c>
      <c r="BK156" s="144">
        <f>ROUND(I156*H156,2)</f>
        <v>0</v>
      </c>
      <c r="BL156" s="17" t="s">
        <v>148</v>
      </c>
      <c r="BM156" s="143" t="s">
        <v>268</v>
      </c>
    </row>
    <row r="157" spans="2:65" s="1" customFormat="1" ht="18">
      <c r="B157" s="32"/>
      <c r="D157" s="145" t="s">
        <v>149</v>
      </c>
      <c r="F157" s="146" t="s">
        <v>1529</v>
      </c>
      <c r="I157" s="147"/>
      <c r="L157" s="32"/>
      <c r="M157" s="148"/>
      <c r="T157" s="56"/>
      <c r="AT157" s="17" t="s">
        <v>149</v>
      </c>
      <c r="AU157" s="17" t="s">
        <v>87</v>
      </c>
    </row>
    <row r="158" spans="2:65" s="1" customFormat="1" ht="33" customHeight="1">
      <c r="B158" s="32"/>
      <c r="C158" s="132" t="s">
        <v>271</v>
      </c>
      <c r="D158" s="132" t="s">
        <v>143</v>
      </c>
      <c r="E158" s="133" t="s">
        <v>1530</v>
      </c>
      <c r="F158" s="134" t="s">
        <v>1531</v>
      </c>
      <c r="G158" s="135" t="s">
        <v>1495</v>
      </c>
      <c r="H158" s="136">
        <v>2</v>
      </c>
      <c r="I158" s="137"/>
      <c r="J158" s="138">
        <f>ROUND(I158*H158,2)</f>
        <v>0</v>
      </c>
      <c r="K158" s="134" t="s">
        <v>147</v>
      </c>
      <c r="L158" s="32"/>
      <c r="M158" s="139" t="s">
        <v>1</v>
      </c>
      <c r="N158" s="140" t="s">
        <v>45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148</v>
      </c>
      <c r="AT158" s="143" t="s">
        <v>143</v>
      </c>
      <c r="AU158" s="143" t="s">
        <v>87</v>
      </c>
      <c r="AY158" s="17" t="s">
        <v>140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87</v>
      </c>
      <c r="BK158" s="144">
        <f>ROUND(I158*H158,2)</f>
        <v>0</v>
      </c>
      <c r="BL158" s="17" t="s">
        <v>148</v>
      </c>
      <c r="BM158" s="143" t="s">
        <v>274</v>
      </c>
    </row>
    <row r="159" spans="2:65" s="1" customFormat="1" ht="18">
      <c r="B159" s="32"/>
      <c r="D159" s="145" t="s">
        <v>149</v>
      </c>
      <c r="F159" s="146" t="s">
        <v>1531</v>
      </c>
      <c r="I159" s="147"/>
      <c r="L159" s="32"/>
      <c r="M159" s="148"/>
      <c r="T159" s="56"/>
      <c r="AT159" s="17" t="s">
        <v>149</v>
      </c>
      <c r="AU159" s="17" t="s">
        <v>87</v>
      </c>
    </row>
    <row r="160" spans="2:65" s="1" customFormat="1" ht="33" customHeight="1">
      <c r="B160" s="32"/>
      <c r="C160" s="132" t="s">
        <v>225</v>
      </c>
      <c r="D160" s="132" t="s">
        <v>143</v>
      </c>
      <c r="E160" s="133" t="s">
        <v>1532</v>
      </c>
      <c r="F160" s="134" t="s">
        <v>1533</v>
      </c>
      <c r="G160" s="135" t="s">
        <v>255</v>
      </c>
      <c r="H160" s="136">
        <v>450</v>
      </c>
      <c r="I160" s="137"/>
      <c r="J160" s="138">
        <f>ROUND(I160*H160,2)</f>
        <v>0</v>
      </c>
      <c r="K160" s="134" t="s">
        <v>147</v>
      </c>
      <c r="L160" s="32"/>
      <c r="M160" s="139" t="s">
        <v>1</v>
      </c>
      <c r="N160" s="140" t="s">
        <v>45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148</v>
      </c>
      <c r="AT160" s="143" t="s">
        <v>143</v>
      </c>
      <c r="AU160" s="143" t="s">
        <v>87</v>
      </c>
      <c r="AY160" s="17" t="s">
        <v>140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87</v>
      </c>
      <c r="BK160" s="144">
        <f>ROUND(I160*H160,2)</f>
        <v>0</v>
      </c>
      <c r="BL160" s="17" t="s">
        <v>148</v>
      </c>
      <c r="BM160" s="143" t="s">
        <v>278</v>
      </c>
    </row>
    <row r="161" spans="2:65" s="1" customFormat="1" ht="18">
      <c r="B161" s="32"/>
      <c r="D161" s="145" t="s">
        <v>149</v>
      </c>
      <c r="F161" s="146" t="s">
        <v>1533</v>
      </c>
      <c r="I161" s="147"/>
      <c r="L161" s="32"/>
      <c r="M161" s="148"/>
      <c r="T161" s="56"/>
      <c r="AT161" s="17" t="s">
        <v>149</v>
      </c>
      <c r="AU161" s="17" t="s">
        <v>87</v>
      </c>
    </row>
    <row r="162" spans="2:65" s="1" customFormat="1" ht="33" customHeight="1">
      <c r="B162" s="32"/>
      <c r="C162" s="132" t="s">
        <v>7</v>
      </c>
      <c r="D162" s="132" t="s">
        <v>143</v>
      </c>
      <c r="E162" s="133" t="s">
        <v>1534</v>
      </c>
      <c r="F162" s="134" t="s">
        <v>1535</v>
      </c>
      <c r="G162" s="135" t="s">
        <v>255</v>
      </c>
      <c r="H162" s="136">
        <v>195</v>
      </c>
      <c r="I162" s="137"/>
      <c r="J162" s="138">
        <f>ROUND(I162*H162,2)</f>
        <v>0</v>
      </c>
      <c r="K162" s="134" t="s">
        <v>147</v>
      </c>
      <c r="L162" s="32"/>
      <c r="M162" s="139" t="s">
        <v>1</v>
      </c>
      <c r="N162" s="140" t="s">
        <v>45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148</v>
      </c>
      <c r="AT162" s="143" t="s">
        <v>143</v>
      </c>
      <c r="AU162" s="143" t="s">
        <v>87</v>
      </c>
      <c r="AY162" s="17" t="s">
        <v>140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87</v>
      </c>
      <c r="BK162" s="144">
        <f>ROUND(I162*H162,2)</f>
        <v>0</v>
      </c>
      <c r="BL162" s="17" t="s">
        <v>148</v>
      </c>
      <c r="BM162" s="143" t="s">
        <v>282</v>
      </c>
    </row>
    <row r="163" spans="2:65" s="1" customFormat="1" ht="18">
      <c r="B163" s="32"/>
      <c r="D163" s="145" t="s">
        <v>149</v>
      </c>
      <c r="F163" s="146" t="s">
        <v>1535</v>
      </c>
      <c r="I163" s="147"/>
      <c r="L163" s="32"/>
      <c r="M163" s="148"/>
      <c r="T163" s="56"/>
      <c r="AT163" s="17" t="s">
        <v>149</v>
      </c>
      <c r="AU163" s="17" t="s">
        <v>87</v>
      </c>
    </row>
    <row r="164" spans="2:65" s="1" customFormat="1" ht="33" customHeight="1">
      <c r="B164" s="32"/>
      <c r="C164" s="132" t="s">
        <v>232</v>
      </c>
      <c r="D164" s="132" t="s">
        <v>143</v>
      </c>
      <c r="E164" s="133" t="s">
        <v>1536</v>
      </c>
      <c r="F164" s="134" t="s">
        <v>1537</v>
      </c>
      <c r="G164" s="135" t="s">
        <v>255</v>
      </c>
      <c r="H164" s="136">
        <v>150</v>
      </c>
      <c r="I164" s="137"/>
      <c r="J164" s="138">
        <f>ROUND(I164*H164,2)</f>
        <v>0</v>
      </c>
      <c r="K164" s="134" t="s">
        <v>147</v>
      </c>
      <c r="L164" s="32"/>
      <c r="M164" s="139" t="s">
        <v>1</v>
      </c>
      <c r="N164" s="140" t="s">
        <v>45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148</v>
      </c>
      <c r="AT164" s="143" t="s">
        <v>143</v>
      </c>
      <c r="AU164" s="143" t="s">
        <v>87</v>
      </c>
      <c r="AY164" s="17" t="s">
        <v>140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87</v>
      </c>
      <c r="BK164" s="144">
        <f>ROUND(I164*H164,2)</f>
        <v>0</v>
      </c>
      <c r="BL164" s="17" t="s">
        <v>148</v>
      </c>
      <c r="BM164" s="143" t="s">
        <v>288</v>
      </c>
    </row>
    <row r="165" spans="2:65" s="1" customFormat="1" ht="18">
      <c r="B165" s="32"/>
      <c r="D165" s="145" t="s">
        <v>149</v>
      </c>
      <c r="F165" s="146" t="s">
        <v>1537</v>
      </c>
      <c r="I165" s="147"/>
      <c r="L165" s="32"/>
      <c r="M165" s="148"/>
      <c r="T165" s="56"/>
      <c r="AT165" s="17" t="s">
        <v>149</v>
      </c>
      <c r="AU165" s="17" t="s">
        <v>87</v>
      </c>
    </row>
    <row r="166" spans="2:65" s="1" customFormat="1" ht="33" customHeight="1">
      <c r="B166" s="32"/>
      <c r="C166" s="132" t="s">
        <v>291</v>
      </c>
      <c r="D166" s="132" t="s">
        <v>143</v>
      </c>
      <c r="E166" s="133" t="s">
        <v>1538</v>
      </c>
      <c r="F166" s="134" t="s">
        <v>1539</v>
      </c>
      <c r="G166" s="135" t="s">
        <v>255</v>
      </c>
      <c r="H166" s="136">
        <v>125</v>
      </c>
      <c r="I166" s="137"/>
      <c r="J166" s="138">
        <f>ROUND(I166*H166,2)</f>
        <v>0</v>
      </c>
      <c r="K166" s="134" t="s">
        <v>147</v>
      </c>
      <c r="L166" s="32"/>
      <c r="M166" s="139" t="s">
        <v>1</v>
      </c>
      <c r="N166" s="140" t="s">
        <v>45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148</v>
      </c>
      <c r="AT166" s="143" t="s">
        <v>143</v>
      </c>
      <c r="AU166" s="143" t="s">
        <v>87</v>
      </c>
      <c r="AY166" s="17" t="s">
        <v>140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87</v>
      </c>
      <c r="BK166" s="144">
        <f>ROUND(I166*H166,2)</f>
        <v>0</v>
      </c>
      <c r="BL166" s="17" t="s">
        <v>148</v>
      </c>
      <c r="BM166" s="143" t="s">
        <v>295</v>
      </c>
    </row>
    <row r="167" spans="2:65" s="1" customFormat="1" ht="18">
      <c r="B167" s="32"/>
      <c r="D167" s="145" t="s">
        <v>149</v>
      </c>
      <c r="F167" s="146" t="s">
        <v>1539</v>
      </c>
      <c r="I167" s="147"/>
      <c r="L167" s="32"/>
      <c r="M167" s="148"/>
      <c r="T167" s="56"/>
      <c r="AT167" s="17" t="s">
        <v>149</v>
      </c>
      <c r="AU167" s="17" t="s">
        <v>87</v>
      </c>
    </row>
    <row r="168" spans="2:65" s="1" customFormat="1" ht="37.75" customHeight="1">
      <c r="B168" s="32"/>
      <c r="C168" s="132" t="s">
        <v>236</v>
      </c>
      <c r="D168" s="132" t="s">
        <v>143</v>
      </c>
      <c r="E168" s="133" t="s">
        <v>1540</v>
      </c>
      <c r="F168" s="134" t="s">
        <v>1541</v>
      </c>
      <c r="G168" s="135" t="s">
        <v>255</v>
      </c>
      <c r="H168" s="136">
        <v>150</v>
      </c>
      <c r="I168" s="137"/>
      <c r="J168" s="138">
        <f>ROUND(I168*H168,2)</f>
        <v>0</v>
      </c>
      <c r="K168" s="134" t="s">
        <v>147</v>
      </c>
      <c r="L168" s="32"/>
      <c r="M168" s="139" t="s">
        <v>1</v>
      </c>
      <c r="N168" s="140" t="s">
        <v>45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148</v>
      </c>
      <c r="AT168" s="143" t="s">
        <v>143</v>
      </c>
      <c r="AU168" s="143" t="s">
        <v>87</v>
      </c>
      <c r="AY168" s="17" t="s">
        <v>140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87</v>
      </c>
      <c r="BK168" s="144">
        <f>ROUND(I168*H168,2)</f>
        <v>0</v>
      </c>
      <c r="BL168" s="17" t="s">
        <v>148</v>
      </c>
      <c r="BM168" s="143" t="s">
        <v>298</v>
      </c>
    </row>
    <row r="169" spans="2:65" s="1" customFormat="1" ht="18">
      <c r="B169" s="32"/>
      <c r="D169" s="145" t="s">
        <v>149</v>
      </c>
      <c r="F169" s="146" t="s">
        <v>1541</v>
      </c>
      <c r="I169" s="147"/>
      <c r="L169" s="32"/>
      <c r="M169" s="148"/>
      <c r="T169" s="56"/>
      <c r="AT169" s="17" t="s">
        <v>149</v>
      </c>
      <c r="AU169" s="17" t="s">
        <v>87</v>
      </c>
    </row>
    <row r="170" spans="2:65" s="1" customFormat="1" ht="33" customHeight="1">
      <c r="B170" s="32"/>
      <c r="C170" s="132" t="s">
        <v>300</v>
      </c>
      <c r="D170" s="132" t="s">
        <v>143</v>
      </c>
      <c r="E170" s="133" t="s">
        <v>1542</v>
      </c>
      <c r="F170" s="134" t="s">
        <v>1543</v>
      </c>
      <c r="G170" s="135" t="s">
        <v>255</v>
      </c>
      <c r="H170" s="136">
        <v>450</v>
      </c>
      <c r="I170" s="137"/>
      <c r="J170" s="138">
        <f>ROUND(I170*H170,2)</f>
        <v>0</v>
      </c>
      <c r="K170" s="134" t="s">
        <v>147</v>
      </c>
      <c r="L170" s="32"/>
      <c r="M170" s="139" t="s">
        <v>1</v>
      </c>
      <c r="N170" s="140" t="s">
        <v>45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148</v>
      </c>
      <c r="AT170" s="143" t="s">
        <v>143</v>
      </c>
      <c r="AU170" s="143" t="s">
        <v>87</v>
      </c>
      <c r="AY170" s="17" t="s">
        <v>140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7" t="s">
        <v>87</v>
      </c>
      <c r="BK170" s="144">
        <f>ROUND(I170*H170,2)</f>
        <v>0</v>
      </c>
      <c r="BL170" s="17" t="s">
        <v>148</v>
      </c>
      <c r="BM170" s="143" t="s">
        <v>156</v>
      </c>
    </row>
    <row r="171" spans="2:65" s="1" customFormat="1" ht="18">
      <c r="B171" s="32"/>
      <c r="D171" s="145" t="s">
        <v>149</v>
      </c>
      <c r="F171" s="146" t="s">
        <v>1543</v>
      </c>
      <c r="I171" s="147"/>
      <c r="L171" s="32"/>
      <c r="M171" s="148"/>
      <c r="T171" s="56"/>
      <c r="AT171" s="17" t="s">
        <v>149</v>
      </c>
      <c r="AU171" s="17" t="s">
        <v>87</v>
      </c>
    </row>
    <row r="172" spans="2:65" s="1" customFormat="1" ht="33" customHeight="1">
      <c r="B172" s="32"/>
      <c r="C172" s="132" t="s">
        <v>241</v>
      </c>
      <c r="D172" s="132" t="s">
        <v>143</v>
      </c>
      <c r="E172" s="133" t="s">
        <v>1544</v>
      </c>
      <c r="F172" s="134" t="s">
        <v>1545</v>
      </c>
      <c r="G172" s="135" t="s">
        <v>255</v>
      </c>
      <c r="H172" s="136">
        <v>195</v>
      </c>
      <c r="I172" s="137"/>
      <c r="J172" s="138">
        <f>ROUND(I172*H172,2)</f>
        <v>0</v>
      </c>
      <c r="K172" s="134" t="s">
        <v>147</v>
      </c>
      <c r="L172" s="32"/>
      <c r="M172" s="139" t="s">
        <v>1</v>
      </c>
      <c r="N172" s="140" t="s">
        <v>45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148</v>
      </c>
      <c r="AT172" s="143" t="s">
        <v>143</v>
      </c>
      <c r="AU172" s="143" t="s">
        <v>87</v>
      </c>
      <c r="AY172" s="17" t="s">
        <v>140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87</v>
      </c>
      <c r="BK172" s="144">
        <f>ROUND(I172*H172,2)</f>
        <v>0</v>
      </c>
      <c r="BL172" s="17" t="s">
        <v>148</v>
      </c>
      <c r="BM172" s="143" t="s">
        <v>305</v>
      </c>
    </row>
    <row r="173" spans="2:65" s="1" customFormat="1" ht="18">
      <c r="B173" s="32"/>
      <c r="D173" s="145" t="s">
        <v>149</v>
      </c>
      <c r="F173" s="146" t="s">
        <v>1545</v>
      </c>
      <c r="I173" s="147"/>
      <c r="L173" s="32"/>
      <c r="M173" s="148"/>
      <c r="T173" s="56"/>
      <c r="AT173" s="17" t="s">
        <v>149</v>
      </c>
      <c r="AU173" s="17" t="s">
        <v>87</v>
      </c>
    </row>
    <row r="174" spans="2:65" s="1" customFormat="1" ht="33" customHeight="1">
      <c r="B174" s="32"/>
      <c r="C174" s="132" t="s">
        <v>307</v>
      </c>
      <c r="D174" s="132" t="s">
        <v>143</v>
      </c>
      <c r="E174" s="133" t="s">
        <v>1546</v>
      </c>
      <c r="F174" s="134" t="s">
        <v>1547</v>
      </c>
      <c r="G174" s="135" t="s">
        <v>255</v>
      </c>
      <c r="H174" s="136">
        <v>125</v>
      </c>
      <c r="I174" s="137"/>
      <c r="J174" s="138">
        <f>ROUND(I174*H174,2)</f>
        <v>0</v>
      </c>
      <c r="K174" s="134" t="s">
        <v>147</v>
      </c>
      <c r="L174" s="32"/>
      <c r="M174" s="139" t="s">
        <v>1</v>
      </c>
      <c r="N174" s="140" t="s">
        <v>45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148</v>
      </c>
      <c r="AT174" s="143" t="s">
        <v>143</v>
      </c>
      <c r="AU174" s="143" t="s">
        <v>87</v>
      </c>
      <c r="AY174" s="17" t="s">
        <v>140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87</v>
      </c>
      <c r="BK174" s="144">
        <f>ROUND(I174*H174,2)</f>
        <v>0</v>
      </c>
      <c r="BL174" s="17" t="s">
        <v>148</v>
      </c>
      <c r="BM174" s="143" t="s">
        <v>310</v>
      </c>
    </row>
    <row r="175" spans="2:65" s="1" customFormat="1" ht="18">
      <c r="B175" s="32"/>
      <c r="D175" s="145" t="s">
        <v>149</v>
      </c>
      <c r="F175" s="146" t="s">
        <v>1547</v>
      </c>
      <c r="I175" s="147"/>
      <c r="L175" s="32"/>
      <c r="M175" s="148"/>
      <c r="T175" s="56"/>
      <c r="AT175" s="17" t="s">
        <v>149</v>
      </c>
      <c r="AU175" s="17" t="s">
        <v>87</v>
      </c>
    </row>
    <row r="176" spans="2:65" s="1" customFormat="1" ht="24.15" customHeight="1">
      <c r="B176" s="32"/>
      <c r="C176" s="132" t="s">
        <v>246</v>
      </c>
      <c r="D176" s="132" t="s">
        <v>143</v>
      </c>
      <c r="E176" s="133" t="s">
        <v>1548</v>
      </c>
      <c r="F176" s="134" t="s">
        <v>1549</v>
      </c>
      <c r="G176" s="135" t="s">
        <v>255</v>
      </c>
      <c r="H176" s="136">
        <v>295</v>
      </c>
      <c r="I176" s="137"/>
      <c r="J176" s="138">
        <f>ROUND(I176*H176,2)</f>
        <v>0</v>
      </c>
      <c r="K176" s="134" t="s">
        <v>147</v>
      </c>
      <c r="L176" s="32"/>
      <c r="M176" s="139" t="s">
        <v>1</v>
      </c>
      <c r="N176" s="140" t="s">
        <v>45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148</v>
      </c>
      <c r="AT176" s="143" t="s">
        <v>143</v>
      </c>
      <c r="AU176" s="143" t="s">
        <v>87</v>
      </c>
      <c r="AY176" s="17" t="s">
        <v>140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87</v>
      </c>
      <c r="BK176" s="144">
        <f>ROUND(I176*H176,2)</f>
        <v>0</v>
      </c>
      <c r="BL176" s="17" t="s">
        <v>148</v>
      </c>
      <c r="BM176" s="143" t="s">
        <v>314</v>
      </c>
    </row>
    <row r="177" spans="2:65" s="1" customFormat="1" ht="18">
      <c r="B177" s="32"/>
      <c r="D177" s="145" t="s">
        <v>149</v>
      </c>
      <c r="F177" s="146" t="s">
        <v>1549</v>
      </c>
      <c r="I177" s="147"/>
      <c r="L177" s="32"/>
      <c r="M177" s="148"/>
      <c r="T177" s="56"/>
      <c r="AT177" s="17" t="s">
        <v>149</v>
      </c>
      <c r="AU177" s="17" t="s">
        <v>87</v>
      </c>
    </row>
    <row r="178" spans="2:65" s="1" customFormat="1" ht="24.15" customHeight="1">
      <c r="B178" s="32"/>
      <c r="C178" s="132" t="s">
        <v>14</v>
      </c>
      <c r="D178" s="132" t="s">
        <v>143</v>
      </c>
      <c r="E178" s="133" t="s">
        <v>1550</v>
      </c>
      <c r="F178" s="134" t="s">
        <v>1551</v>
      </c>
      <c r="G178" s="135" t="s">
        <v>255</v>
      </c>
      <c r="H178" s="136">
        <v>150</v>
      </c>
      <c r="I178" s="137"/>
      <c r="J178" s="138">
        <f>ROUND(I178*H178,2)</f>
        <v>0</v>
      </c>
      <c r="K178" s="134" t="s">
        <v>147</v>
      </c>
      <c r="L178" s="32"/>
      <c r="M178" s="139" t="s">
        <v>1</v>
      </c>
      <c r="N178" s="140" t="s">
        <v>45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148</v>
      </c>
      <c r="AT178" s="143" t="s">
        <v>143</v>
      </c>
      <c r="AU178" s="143" t="s">
        <v>87</v>
      </c>
      <c r="AY178" s="17" t="s">
        <v>140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87</v>
      </c>
      <c r="BK178" s="144">
        <f>ROUND(I178*H178,2)</f>
        <v>0</v>
      </c>
      <c r="BL178" s="17" t="s">
        <v>148</v>
      </c>
      <c r="BM178" s="143" t="s">
        <v>320</v>
      </c>
    </row>
    <row r="179" spans="2:65" s="1" customFormat="1" ht="18">
      <c r="B179" s="32"/>
      <c r="D179" s="145" t="s">
        <v>149</v>
      </c>
      <c r="F179" s="146" t="s">
        <v>1551</v>
      </c>
      <c r="I179" s="147"/>
      <c r="L179" s="32"/>
      <c r="M179" s="148"/>
      <c r="T179" s="56"/>
      <c r="AT179" s="17" t="s">
        <v>149</v>
      </c>
      <c r="AU179" s="17" t="s">
        <v>87</v>
      </c>
    </row>
    <row r="180" spans="2:65" s="1" customFormat="1" ht="49" customHeight="1">
      <c r="B180" s="32"/>
      <c r="C180" s="132" t="s">
        <v>252</v>
      </c>
      <c r="D180" s="132" t="s">
        <v>143</v>
      </c>
      <c r="E180" s="133" t="s">
        <v>1552</v>
      </c>
      <c r="F180" s="134" t="s">
        <v>1553</v>
      </c>
      <c r="G180" s="135" t="s">
        <v>1495</v>
      </c>
      <c r="H180" s="136">
        <v>56</v>
      </c>
      <c r="I180" s="137"/>
      <c r="J180" s="138">
        <f>ROUND(I180*H180,2)</f>
        <v>0</v>
      </c>
      <c r="K180" s="134" t="s">
        <v>147</v>
      </c>
      <c r="L180" s="32"/>
      <c r="M180" s="139" t="s">
        <v>1</v>
      </c>
      <c r="N180" s="140" t="s">
        <v>45</v>
      </c>
      <c r="P180" s="141">
        <f>O180*H180</f>
        <v>0</v>
      </c>
      <c r="Q180" s="141">
        <v>0</v>
      </c>
      <c r="R180" s="141">
        <f>Q180*H180</f>
        <v>0</v>
      </c>
      <c r="S180" s="141">
        <v>0</v>
      </c>
      <c r="T180" s="142">
        <f>S180*H180</f>
        <v>0</v>
      </c>
      <c r="AR180" s="143" t="s">
        <v>148</v>
      </c>
      <c r="AT180" s="143" t="s">
        <v>143</v>
      </c>
      <c r="AU180" s="143" t="s">
        <v>87</v>
      </c>
      <c r="AY180" s="17" t="s">
        <v>140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7" t="s">
        <v>87</v>
      </c>
      <c r="BK180" s="144">
        <f>ROUND(I180*H180,2)</f>
        <v>0</v>
      </c>
      <c r="BL180" s="17" t="s">
        <v>148</v>
      </c>
      <c r="BM180" s="143" t="s">
        <v>327</v>
      </c>
    </row>
    <row r="181" spans="2:65" s="1" customFormat="1" ht="27">
      <c r="B181" s="32"/>
      <c r="D181" s="145" t="s">
        <v>149</v>
      </c>
      <c r="F181" s="146" t="s">
        <v>1553</v>
      </c>
      <c r="I181" s="147"/>
      <c r="L181" s="32"/>
      <c r="M181" s="148"/>
      <c r="T181" s="56"/>
      <c r="AT181" s="17" t="s">
        <v>149</v>
      </c>
      <c r="AU181" s="17" t="s">
        <v>87</v>
      </c>
    </row>
    <row r="182" spans="2:65" s="1" customFormat="1" ht="16.5" customHeight="1">
      <c r="B182" s="32"/>
      <c r="C182" s="179" t="s">
        <v>330</v>
      </c>
      <c r="D182" s="179" t="s">
        <v>645</v>
      </c>
      <c r="E182" s="180" t="s">
        <v>1554</v>
      </c>
      <c r="F182" s="181" t="s">
        <v>1555</v>
      </c>
      <c r="G182" s="182" t="s">
        <v>1495</v>
      </c>
      <c r="H182" s="183">
        <v>56</v>
      </c>
      <c r="I182" s="184"/>
      <c r="J182" s="185">
        <f>ROUND(I182*H182,2)</f>
        <v>0</v>
      </c>
      <c r="K182" s="181" t="s">
        <v>1</v>
      </c>
      <c r="L182" s="186"/>
      <c r="M182" s="187" t="s">
        <v>1</v>
      </c>
      <c r="N182" s="188" t="s">
        <v>45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170</v>
      </c>
      <c r="AT182" s="143" t="s">
        <v>645</v>
      </c>
      <c r="AU182" s="143" t="s">
        <v>87</v>
      </c>
      <c r="AY182" s="17" t="s">
        <v>140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87</v>
      </c>
      <c r="BK182" s="144">
        <f>ROUND(I182*H182,2)</f>
        <v>0</v>
      </c>
      <c r="BL182" s="17" t="s">
        <v>148</v>
      </c>
      <c r="BM182" s="143" t="s">
        <v>333</v>
      </c>
    </row>
    <row r="183" spans="2:65" s="1" customFormat="1" ht="10">
      <c r="B183" s="32"/>
      <c r="D183" s="145" t="s">
        <v>149</v>
      </c>
      <c r="F183" s="146" t="s">
        <v>1555</v>
      </c>
      <c r="I183" s="147"/>
      <c r="L183" s="32"/>
      <c r="M183" s="148"/>
      <c r="T183" s="56"/>
      <c r="AT183" s="17" t="s">
        <v>149</v>
      </c>
      <c r="AU183" s="17" t="s">
        <v>87</v>
      </c>
    </row>
    <row r="184" spans="2:65" s="1" customFormat="1" ht="55.5" customHeight="1">
      <c r="B184" s="32"/>
      <c r="C184" s="132" t="s">
        <v>256</v>
      </c>
      <c r="D184" s="132" t="s">
        <v>143</v>
      </c>
      <c r="E184" s="133" t="s">
        <v>1556</v>
      </c>
      <c r="F184" s="134" t="s">
        <v>1557</v>
      </c>
      <c r="G184" s="135" t="s">
        <v>1495</v>
      </c>
      <c r="H184" s="136">
        <v>50</v>
      </c>
      <c r="I184" s="137"/>
      <c r="J184" s="138">
        <f>ROUND(I184*H184,2)</f>
        <v>0</v>
      </c>
      <c r="K184" s="134" t="s">
        <v>147</v>
      </c>
      <c r="L184" s="32"/>
      <c r="M184" s="139" t="s">
        <v>1</v>
      </c>
      <c r="N184" s="140" t="s">
        <v>45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148</v>
      </c>
      <c r="AT184" s="143" t="s">
        <v>143</v>
      </c>
      <c r="AU184" s="143" t="s">
        <v>87</v>
      </c>
      <c r="AY184" s="17" t="s">
        <v>140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87</v>
      </c>
      <c r="BK184" s="144">
        <f>ROUND(I184*H184,2)</f>
        <v>0</v>
      </c>
      <c r="BL184" s="17" t="s">
        <v>148</v>
      </c>
      <c r="BM184" s="143" t="s">
        <v>338</v>
      </c>
    </row>
    <row r="185" spans="2:65" s="1" customFormat="1" ht="27">
      <c r="B185" s="32"/>
      <c r="D185" s="145" t="s">
        <v>149</v>
      </c>
      <c r="F185" s="146" t="s">
        <v>1557</v>
      </c>
      <c r="I185" s="147"/>
      <c r="L185" s="32"/>
      <c r="M185" s="148"/>
      <c r="T185" s="56"/>
      <c r="AT185" s="17" t="s">
        <v>149</v>
      </c>
      <c r="AU185" s="17" t="s">
        <v>87</v>
      </c>
    </row>
    <row r="186" spans="2:65" s="1" customFormat="1" ht="16.5" customHeight="1">
      <c r="B186" s="32"/>
      <c r="C186" s="179" t="s">
        <v>343</v>
      </c>
      <c r="D186" s="179" t="s">
        <v>645</v>
      </c>
      <c r="E186" s="180" t="s">
        <v>1558</v>
      </c>
      <c r="F186" s="181" t="s">
        <v>1559</v>
      </c>
      <c r="G186" s="182" t="s">
        <v>1495</v>
      </c>
      <c r="H186" s="183">
        <v>50</v>
      </c>
      <c r="I186" s="184"/>
      <c r="J186" s="185">
        <f>ROUND(I186*H186,2)</f>
        <v>0</v>
      </c>
      <c r="K186" s="181" t="s">
        <v>1</v>
      </c>
      <c r="L186" s="186"/>
      <c r="M186" s="187" t="s">
        <v>1</v>
      </c>
      <c r="N186" s="188" t="s">
        <v>45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170</v>
      </c>
      <c r="AT186" s="143" t="s">
        <v>645</v>
      </c>
      <c r="AU186" s="143" t="s">
        <v>87</v>
      </c>
      <c r="AY186" s="17" t="s">
        <v>140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87</v>
      </c>
      <c r="BK186" s="144">
        <f>ROUND(I186*H186,2)</f>
        <v>0</v>
      </c>
      <c r="BL186" s="17" t="s">
        <v>148</v>
      </c>
      <c r="BM186" s="143" t="s">
        <v>346</v>
      </c>
    </row>
    <row r="187" spans="2:65" s="1" customFormat="1" ht="10">
      <c r="B187" s="32"/>
      <c r="D187" s="145" t="s">
        <v>149</v>
      </c>
      <c r="F187" s="146" t="s">
        <v>1559</v>
      </c>
      <c r="I187" s="147"/>
      <c r="L187" s="32"/>
      <c r="M187" s="148"/>
      <c r="T187" s="56"/>
      <c r="AT187" s="17" t="s">
        <v>149</v>
      </c>
      <c r="AU187" s="17" t="s">
        <v>87</v>
      </c>
    </row>
    <row r="188" spans="2:65" s="1" customFormat="1" ht="55.5" customHeight="1">
      <c r="B188" s="32"/>
      <c r="C188" s="132" t="s">
        <v>262</v>
      </c>
      <c r="D188" s="132" t="s">
        <v>143</v>
      </c>
      <c r="E188" s="133" t="s">
        <v>1560</v>
      </c>
      <c r="F188" s="134" t="s">
        <v>1561</v>
      </c>
      <c r="G188" s="135" t="s">
        <v>1495</v>
      </c>
      <c r="H188" s="136">
        <v>133</v>
      </c>
      <c r="I188" s="137"/>
      <c r="J188" s="138">
        <f>ROUND(I188*H188,2)</f>
        <v>0</v>
      </c>
      <c r="K188" s="134" t="s">
        <v>147</v>
      </c>
      <c r="L188" s="32"/>
      <c r="M188" s="139" t="s">
        <v>1</v>
      </c>
      <c r="N188" s="140" t="s">
        <v>45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148</v>
      </c>
      <c r="AT188" s="143" t="s">
        <v>143</v>
      </c>
      <c r="AU188" s="143" t="s">
        <v>87</v>
      </c>
      <c r="AY188" s="17" t="s">
        <v>140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87</v>
      </c>
      <c r="BK188" s="144">
        <f>ROUND(I188*H188,2)</f>
        <v>0</v>
      </c>
      <c r="BL188" s="17" t="s">
        <v>148</v>
      </c>
      <c r="BM188" s="143" t="s">
        <v>349</v>
      </c>
    </row>
    <row r="189" spans="2:65" s="1" customFormat="1" ht="36">
      <c r="B189" s="32"/>
      <c r="D189" s="145" t="s">
        <v>149</v>
      </c>
      <c r="F189" s="146" t="s">
        <v>1561</v>
      </c>
      <c r="I189" s="147"/>
      <c r="L189" s="32"/>
      <c r="M189" s="148"/>
      <c r="T189" s="56"/>
      <c r="AT189" s="17" t="s">
        <v>149</v>
      </c>
      <c r="AU189" s="17" t="s">
        <v>87</v>
      </c>
    </row>
    <row r="190" spans="2:65" s="1" customFormat="1" ht="16.5" customHeight="1">
      <c r="B190" s="32"/>
      <c r="C190" s="179" t="s">
        <v>352</v>
      </c>
      <c r="D190" s="179" t="s">
        <v>645</v>
      </c>
      <c r="E190" s="180" t="s">
        <v>1562</v>
      </c>
      <c r="F190" s="181" t="s">
        <v>1563</v>
      </c>
      <c r="G190" s="182" t="s">
        <v>1495</v>
      </c>
      <c r="H190" s="183">
        <v>92</v>
      </c>
      <c r="I190" s="184"/>
      <c r="J190" s="185">
        <f>ROUND(I190*H190,2)</f>
        <v>0</v>
      </c>
      <c r="K190" s="181" t="s">
        <v>1</v>
      </c>
      <c r="L190" s="186"/>
      <c r="M190" s="187" t="s">
        <v>1</v>
      </c>
      <c r="N190" s="188" t="s">
        <v>45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170</v>
      </c>
      <c r="AT190" s="143" t="s">
        <v>645</v>
      </c>
      <c r="AU190" s="143" t="s">
        <v>87</v>
      </c>
      <c r="AY190" s="17" t="s">
        <v>140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87</v>
      </c>
      <c r="BK190" s="144">
        <f>ROUND(I190*H190,2)</f>
        <v>0</v>
      </c>
      <c r="BL190" s="17" t="s">
        <v>148</v>
      </c>
      <c r="BM190" s="143" t="s">
        <v>355</v>
      </c>
    </row>
    <row r="191" spans="2:65" s="1" customFormat="1" ht="10">
      <c r="B191" s="32"/>
      <c r="D191" s="145" t="s">
        <v>149</v>
      </c>
      <c r="F191" s="146" t="s">
        <v>1563</v>
      </c>
      <c r="I191" s="147"/>
      <c r="L191" s="32"/>
      <c r="M191" s="148"/>
      <c r="T191" s="56"/>
      <c r="AT191" s="17" t="s">
        <v>149</v>
      </c>
      <c r="AU191" s="17" t="s">
        <v>87</v>
      </c>
    </row>
    <row r="192" spans="2:65" s="1" customFormat="1" ht="21.75" customHeight="1">
      <c r="B192" s="32"/>
      <c r="C192" s="179" t="s">
        <v>268</v>
      </c>
      <c r="D192" s="179" t="s">
        <v>645</v>
      </c>
      <c r="E192" s="180" t="s">
        <v>1564</v>
      </c>
      <c r="F192" s="181" t="s">
        <v>1565</v>
      </c>
      <c r="G192" s="182" t="s">
        <v>1495</v>
      </c>
      <c r="H192" s="183">
        <v>40</v>
      </c>
      <c r="I192" s="184"/>
      <c r="J192" s="185">
        <f>ROUND(I192*H192,2)</f>
        <v>0</v>
      </c>
      <c r="K192" s="181" t="s">
        <v>1</v>
      </c>
      <c r="L192" s="186"/>
      <c r="M192" s="187" t="s">
        <v>1</v>
      </c>
      <c r="N192" s="188" t="s">
        <v>45</v>
      </c>
      <c r="P192" s="141">
        <f>O192*H192</f>
        <v>0</v>
      </c>
      <c r="Q192" s="141">
        <v>0</v>
      </c>
      <c r="R192" s="141">
        <f>Q192*H192</f>
        <v>0</v>
      </c>
      <c r="S192" s="141">
        <v>0</v>
      </c>
      <c r="T192" s="142">
        <f>S192*H192</f>
        <v>0</v>
      </c>
      <c r="AR192" s="143" t="s">
        <v>170</v>
      </c>
      <c r="AT192" s="143" t="s">
        <v>645</v>
      </c>
      <c r="AU192" s="143" t="s">
        <v>87</v>
      </c>
      <c r="AY192" s="17" t="s">
        <v>140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87</v>
      </c>
      <c r="BK192" s="144">
        <f>ROUND(I192*H192,2)</f>
        <v>0</v>
      </c>
      <c r="BL192" s="17" t="s">
        <v>148</v>
      </c>
      <c r="BM192" s="143" t="s">
        <v>360</v>
      </c>
    </row>
    <row r="193" spans="2:65" s="1" customFormat="1" ht="10">
      <c r="B193" s="32"/>
      <c r="D193" s="145" t="s">
        <v>149</v>
      </c>
      <c r="F193" s="146" t="s">
        <v>1565</v>
      </c>
      <c r="I193" s="147"/>
      <c r="L193" s="32"/>
      <c r="M193" s="148"/>
      <c r="T193" s="56"/>
      <c r="AT193" s="17" t="s">
        <v>149</v>
      </c>
      <c r="AU193" s="17" t="s">
        <v>87</v>
      </c>
    </row>
    <row r="194" spans="2:65" s="1" customFormat="1" ht="49" customHeight="1">
      <c r="B194" s="32"/>
      <c r="C194" s="132" t="s">
        <v>361</v>
      </c>
      <c r="D194" s="132" t="s">
        <v>143</v>
      </c>
      <c r="E194" s="133" t="s">
        <v>1566</v>
      </c>
      <c r="F194" s="134" t="s">
        <v>1567</v>
      </c>
      <c r="G194" s="135" t="s">
        <v>1495</v>
      </c>
      <c r="H194" s="136">
        <v>40</v>
      </c>
      <c r="I194" s="137"/>
      <c r="J194" s="138">
        <f>ROUND(I194*H194,2)</f>
        <v>0</v>
      </c>
      <c r="K194" s="134" t="s">
        <v>147</v>
      </c>
      <c r="L194" s="32"/>
      <c r="M194" s="139" t="s">
        <v>1</v>
      </c>
      <c r="N194" s="140" t="s">
        <v>45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148</v>
      </c>
      <c r="AT194" s="143" t="s">
        <v>143</v>
      </c>
      <c r="AU194" s="143" t="s">
        <v>87</v>
      </c>
      <c r="AY194" s="17" t="s">
        <v>140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7" t="s">
        <v>87</v>
      </c>
      <c r="BK194" s="144">
        <f>ROUND(I194*H194,2)</f>
        <v>0</v>
      </c>
      <c r="BL194" s="17" t="s">
        <v>148</v>
      </c>
      <c r="BM194" s="143" t="s">
        <v>364</v>
      </c>
    </row>
    <row r="195" spans="2:65" s="1" customFormat="1" ht="27">
      <c r="B195" s="32"/>
      <c r="D195" s="145" t="s">
        <v>149</v>
      </c>
      <c r="F195" s="146" t="s">
        <v>1567</v>
      </c>
      <c r="I195" s="147"/>
      <c r="L195" s="32"/>
      <c r="M195" s="148"/>
      <c r="T195" s="56"/>
      <c r="AT195" s="17" t="s">
        <v>149</v>
      </c>
      <c r="AU195" s="17" t="s">
        <v>87</v>
      </c>
    </row>
    <row r="196" spans="2:65" s="1" customFormat="1" ht="21.75" customHeight="1">
      <c r="B196" s="32"/>
      <c r="C196" s="179" t="s">
        <v>274</v>
      </c>
      <c r="D196" s="179" t="s">
        <v>645</v>
      </c>
      <c r="E196" s="180" t="s">
        <v>1568</v>
      </c>
      <c r="F196" s="181" t="s">
        <v>1569</v>
      </c>
      <c r="G196" s="182" t="s">
        <v>1495</v>
      </c>
      <c r="H196" s="183">
        <v>40</v>
      </c>
      <c r="I196" s="184"/>
      <c r="J196" s="185">
        <f>ROUND(I196*H196,2)</f>
        <v>0</v>
      </c>
      <c r="K196" s="181" t="s">
        <v>1</v>
      </c>
      <c r="L196" s="186"/>
      <c r="M196" s="187" t="s">
        <v>1</v>
      </c>
      <c r="N196" s="188" t="s">
        <v>45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170</v>
      </c>
      <c r="AT196" s="143" t="s">
        <v>645</v>
      </c>
      <c r="AU196" s="143" t="s">
        <v>87</v>
      </c>
      <c r="AY196" s="17" t="s">
        <v>140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7" t="s">
        <v>87</v>
      </c>
      <c r="BK196" s="144">
        <f>ROUND(I196*H196,2)</f>
        <v>0</v>
      </c>
      <c r="BL196" s="17" t="s">
        <v>148</v>
      </c>
      <c r="BM196" s="143" t="s">
        <v>369</v>
      </c>
    </row>
    <row r="197" spans="2:65" s="1" customFormat="1" ht="10">
      <c r="B197" s="32"/>
      <c r="D197" s="145" t="s">
        <v>149</v>
      </c>
      <c r="F197" s="146" t="s">
        <v>1569</v>
      </c>
      <c r="I197" s="147"/>
      <c r="L197" s="32"/>
      <c r="M197" s="148"/>
      <c r="T197" s="56"/>
      <c r="AT197" s="17" t="s">
        <v>149</v>
      </c>
      <c r="AU197" s="17" t="s">
        <v>87</v>
      </c>
    </row>
    <row r="198" spans="2:65" s="1" customFormat="1" ht="44.25" customHeight="1">
      <c r="B198" s="32"/>
      <c r="C198" s="132" t="s">
        <v>398</v>
      </c>
      <c r="D198" s="132" t="s">
        <v>143</v>
      </c>
      <c r="E198" s="133" t="s">
        <v>1570</v>
      </c>
      <c r="F198" s="134" t="s">
        <v>1571</v>
      </c>
      <c r="G198" s="135" t="s">
        <v>255</v>
      </c>
      <c r="H198" s="136">
        <v>360</v>
      </c>
      <c r="I198" s="137"/>
      <c r="J198" s="138">
        <f>ROUND(I198*H198,2)</f>
        <v>0</v>
      </c>
      <c r="K198" s="134" t="s">
        <v>147</v>
      </c>
      <c r="L198" s="32"/>
      <c r="M198" s="139" t="s">
        <v>1</v>
      </c>
      <c r="N198" s="140" t="s">
        <v>45</v>
      </c>
      <c r="P198" s="141">
        <f>O198*H198</f>
        <v>0</v>
      </c>
      <c r="Q198" s="141">
        <v>0</v>
      </c>
      <c r="R198" s="141">
        <f>Q198*H198</f>
        <v>0</v>
      </c>
      <c r="S198" s="141">
        <v>0</v>
      </c>
      <c r="T198" s="142">
        <f>S198*H198</f>
        <v>0</v>
      </c>
      <c r="AR198" s="143" t="s">
        <v>148</v>
      </c>
      <c r="AT198" s="143" t="s">
        <v>143</v>
      </c>
      <c r="AU198" s="143" t="s">
        <v>87</v>
      </c>
      <c r="AY198" s="17" t="s">
        <v>140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7" t="s">
        <v>87</v>
      </c>
      <c r="BK198" s="144">
        <f>ROUND(I198*H198,2)</f>
        <v>0</v>
      </c>
      <c r="BL198" s="17" t="s">
        <v>148</v>
      </c>
      <c r="BM198" s="143" t="s">
        <v>403</v>
      </c>
    </row>
    <row r="199" spans="2:65" s="1" customFormat="1" ht="27">
      <c r="B199" s="32"/>
      <c r="D199" s="145" t="s">
        <v>149</v>
      </c>
      <c r="F199" s="146" t="s">
        <v>1572</v>
      </c>
      <c r="I199" s="147"/>
      <c r="L199" s="32"/>
      <c r="M199" s="148"/>
      <c r="T199" s="56"/>
      <c r="AT199" s="17" t="s">
        <v>149</v>
      </c>
      <c r="AU199" s="17" t="s">
        <v>87</v>
      </c>
    </row>
    <row r="200" spans="2:65" s="1" customFormat="1" ht="16.5" customHeight="1">
      <c r="B200" s="32"/>
      <c r="C200" s="179" t="s">
        <v>278</v>
      </c>
      <c r="D200" s="179" t="s">
        <v>645</v>
      </c>
      <c r="E200" s="180" t="s">
        <v>1573</v>
      </c>
      <c r="F200" s="181" t="s">
        <v>1574</v>
      </c>
      <c r="G200" s="182" t="s">
        <v>255</v>
      </c>
      <c r="H200" s="183">
        <v>360</v>
      </c>
      <c r="I200" s="184"/>
      <c r="J200" s="185">
        <f>ROUND(I200*H200,2)</f>
        <v>0</v>
      </c>
      <c r="K200" s="181" t="s">
        <v>1</v>
      </c>
      <c r="L200" s="186"/>
      <c r="M200" s="187" t="s">
        <v>1</v>
      </c>
      <c r="N200" s="188" t="s">
        <v>45</v>
      </c>
      <c r="P200" s="141">
        <f>O200*H200</f>
        <v>0</v>
      </c>
      <c r="Q200" s="141">
        <v>0</v>
      </c>
      <c r="R200" s="141">
        <f>Q200*H200</f>
        <v>0</v>
      </c>
      <c r="S200" s="141">
        <v>0</v>
      </c>
      <c r="T200" s="142">
        <f>S200*H200</f>
        <v>0</v>
      </c>
      <c r="AR200" s="143" t="s">
        <v>170</v>
      </c>
      <c r="AT200" s="143" t="s">
        <v>645</v>
      </c>
      <c r="AU200" s="143" t="s">
        <v>87</v>
      </c>
      <c r="AY200" s="17" t="s">
        <v>140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7" t="s">
        <v>87</v>
      </c>
      <c r="BK200" s="144">
        <f>ROUND(I200*H200,2)</f>
        <v>0</v>
      </c>
      <c r="BL200" s="17" t="s">
        <v>148</v>
      </c>
      <c r="BM200" s="143" t="s">
        <v>650</v>
      </c>
    </row>
    <row r="201" spans="2:65" s="1" customFormat="1" ht="10">
      <c r="B201" s="32"/>
      <c r="D201" s="145" t="s">
        <v>149</v>
      </c>
      <c r="F201" s="146" t="s">
        <v>1574</v>
      </c>
      <c r="I201" s="147"/>
      <c r="L201" s="32"/>
      <c r="M201" s="148"/>
      <c r="T201" s="56"/>
      <c r="AT201" s="17" t="s">
        <v>149</v>
      </c>
      <c r="AU201" s="17" t="s">
        <v>87</v>
      </c>
    </row>
    <row r="202" spans="2:65" s="1" customFormat="1" ht="37.75" customHeight="1">
      <c r="B202" s="32"/>
      <c r="C202" s="132" t="s">
        <v>657</v>
      </c>
      <c r="D202" s="132" t="s">
        <v>143</v>
      </c>
      <c r="E202" s="133" t="s">
        <v>1575</v>
      </c>
      <c r="F202" s="134" t="s">
        <v>1576</v>
      </c>
      <c r="G202" s="135" t="s">
        <v>255</v>
      </c>
      <c r="H202" s="136">
        <v>2</v>
      </c>
      <c r="I202" s="137"/>
      <c r="J202" s="138">
        <f>ROUND(I202*H202,2)</f>
        <v>0</v>
      </c>
      <c r="K202" s="134" t="s">
        <v>147</v>
      </c>
      <c r="L202" s="32"/>
      <c r="M202" s="139" t="s">
        <v>1</v>
      </c>
      <c r="N202" s="140" t="s">
        <v>45</v>
      </c>
      <c r="P202" s="141">
        <f>O202*H202</f>
        <v>0</v>
      </c>
      <c r="Q202" s="141">
        <v>0</v>
      </c>
      <c r="R202" s="141">
        <f>Q202*H202</f>
        <v>0</v>
      </c>
      <c r="S202" s="141">
        <v>0</v>
      </c>
      <c r="T202" s="142">
        <f>S202*H202</f>
        <v>0</v>
      </c>
      <c r="AR202" s="143" t="s">
        <v>148</v>
      </c>
      <c r="AT202" s="143" t="s">
        <v>143</v>
      </c>
      <c r="AU202" s="143" t="s">
        <v>87</v>
      </c>
      <c r="AY202" s="17" t="s">
        <v>140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7" t="s">
        <v>87</v>
      </c>
      <c r="BK202" s="144">
        <f>ROUND(I202*H202,2)</f>
        <v>0</v>
      </c>
      <c r="BL202" s="17" t="s">
        <v>148</v>
      </c>
      <c r="BM202" s="143" t="s">
        <v>660</v>
      </c>
    </row>
    <row r="203" spans="2:65" s="1" customFormat="1" ht="27">
      <c r="B203" s="32"/>
      <c r="D203" s="145" t="s">
        <v>149</v>
      </c>
      <c r="F203" s="146" t="s">
        <v>1577</v>
      </c>
      <c r="I203" s="147"/>
      <c r="L203" s="32"/>
      <c r="M203" s="148"/>
      <c r="T203" s="56"/>
      <c r="AT203" s="17" t="s">
        <v>149</v>
      </c>
      <c r="AU203" s="17" t="s">
        <v>87</v>
      </c>
    </row>
    <row r="204" spans="2:65" s="1" customFormat="1" ht="16.5" customHeight="1">
      <c r="B204" s="32"/>
      <c r="C204" s="179" t="s">
        <v>282</v>
      </c>
      <c r="D204" s="179" t="s">
        <v>645</v>
      </c>
      <c r="E204" s="180" t="s">
        <v>1578</v>
      </c>
      <c r="F204" s="181" t="s">
        <v>1579</v>
      </c>
      <c r="G204" s="182" t="s">
        <v>255</v>
      </c>
      <c r="H204" s="183">
        <v>2</v>
      </c>
      <c r="I204" s="184"/>
      <c r="J204" s="185">
        <f>ROUND(I204*H204,2)</f>
        <v>0</v>
      </c>
      <c r="K204" s="181" t="s">
        <v>1</v>
      </c>
      <c r="L204" s="186"/>
      <c r="M204" s="187" t="s">
        <v>1</v>
      </c>
      <c r="N204" s="188" t="s">
        <v>45</v>
      </c>
      <c r="P204" s="141">
        <f>O204*H204</f>
        <v>0</v>
      </c>
      <c r="Q204" s="141">
        <v>0</v>
      </c>
      <c r="R204" s="141">
        <f>Q204*H204</f>
        <v>0</v>
      </c>
      <c r="S204" s="141">
        <v>0</v>
      </c>
      <c r="T204" s="142">
        <f>S204*H204</f>
        <v>0</v>
      </c>
      <c r="AR204" s="143" t="s">
        <v>170</v>
      </c>
      <c r="AT204" s="143" t="s">
        <v>645</v>
      </c>
      <c r="AU204" s="143" t="s">
        <v>87</v>
      </c>
      <c r="AY204" s="17" t="s">
        <v>140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7" t="s">
        <v>87</v>
      </c>
      <c r="BK204" s="144">
        <f>ROUND(I204*H204,2)</f>
        <v>0</v>
      </c>
      <c r="BL204" s="17" t="s">
        <v>148</v>
      </c>
      <c r="BM204" s="143" t="s">
        <v>663</v>
      </c>
    </row>
    <row r="205" spans="2:65" s="1" customFormat="1" ht="10">
      <c r="B205" s="32"/>
      <c r="D205" s="145" t="s">
        <v>149</v>
      </c>
      <c r="F205" s="146" t="s">
        <v>1579</v>
      </c>
      <c r="I205" s="147"/>
      <c r="L205" s="32"/>
      <c r="M205" s="148"/>
      <c r="T205" s="56"/>
      <c r="AT205" s="17" t="s">
        <v>149</v>
      </c>
      <c r="AU205" s="17" t="s">
        <v>87</v>
      </c>
    </row>
    <row r="206" spans="2:65" s="1" customFormat="1" ht="55.5" customHeight="1">
      <c r="B206" s="32"/>
      <c r="C206" s="132" t="s">
        <v>664</v>
      </c>
      <c r="D206" s="132" t="s">
        <v>143</v>
      </c>
      <c r="E206" s="133" t="s">
        <v>1580</v>
      </c>
      <c r="F206" s="134" t="s">
        <v>1581</v>
      </c>
      <c r="G206" s="135" t="s">
        <v>255</v>
      </c>
      <c r="H206" s="136">
        <v>120</v>
      </c>
      <c r="I206" s="137"/>
      <c r="J206" s="138">
        <f>ROUND(I206*H206,2)</f>
        <v>0</v>
      </c>
      <c r="K206" s="134" t="s">
        <v>147</v>
      </c>
      <c r="L206" s="32"/>
      <c r="M206" s="139" t="s">
        <v>1</v>
      </c>
      <c r="N206" s="140" t="s">
        <v>45</v>
      </c>
      <c r="P206" s="141">
        <f>O206*H206</f>
        <v>0</v>
      </c>
      <c r="Q206" s="141">
        <v>0</v>
      </c>
      <c r="R206" s="141">
        <f>Q206*H206</f>
        <v>0</v>
      </c>
      <c r="S206" s="141">
        <v>0</v>
      </c>
      <c r="T206" s="142">
        <f>S206*H206</f>
        <v>0</v>
      </c>
      <c r="AR206" s="143" t="s">
        <v>148</v>
      </c>
      <c r="AT206" s="143" t="s">
        <v>143</v>
      </c>
      <c r="AU206" s="143" t="s">
        <v>87</v>
      </c>
      <c r="AY206" s="17" t="s">
        <v>140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7" t="s">
        <v>87</v>
      </c>
      <c r="BK206" s="144">
        <f>ROUND(I206*H206,2)</f>
        <v>0</v>
      </c>
      <c r="BL206" s="17" t="s">
        <v>148</v>
      </c>
      <c r="BM206" s="143" t="s">
        <v>667</v>
      </c>
    </row>
    <row r="207" spans="2:65" s="1" customFormat="1" ht="27">
      <c r="B207" s="32"/>
      <c r="D207" s="145" t="s">
        <v>149</v>
      </c>
      <c r="F207" s="146" t="s">
        <v>1581</v>
      </c>
      <c r="I207" s="147"/>
      <c r="L207" s="32"/>
      <c r="M207" s="148"/>
      <c r="T207" s="56"/>
      <c r="AT207" s="17" t="s">
        <v>149</v>
      </c>
      <c r="AU207" s="17" t="s">
        <v>87</v>
      </c>
    </row>
    <row r="208" spans="2:65" s="1" customFormat="1" ht="21.75" customHeight="1">
      <c r="B208" s="32"/>
      <c r="C208" s="179" t="s">
        <v>288</v>
      </c>
      <c r="D208" s="179" t="s">
        <v>645</v>
      </c>
      <c r="E208" s="180" t="s">
        <v>1582</v>
      </c>
      <c r="F208" s="181" t="s">
        <v>1583</v>
      </c>
      <c r="G208" s="182" t="s">
        <v>645</v>
      </c>
      <c r="H208" s="183">
        <v>120</v>
      </c>
      <c r="I208" s="184"/>
      <c r="J208" s="185">
        <f>ROUND(I208*H208,2)</f>
        <v>0</v>
      </c>
      <c r="K208" s="181" t="s">
        <v>1</v>
      </c>
      <c r="L208" s="186"/>
      <c r="M208" s="187" t="s">
        <v>1</v>
      </c>
      <c r="N208" s="188" t="s">
        <v>45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170</v>
      </c>
      <c r="AT208" s="143" t="s">
        <v>645</v>
      </c>
      <c r="AU208" s="143" t="s">
        <v>87</v>
      </c>
      <c r="AY208" s="17" t="s">
        <v>140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7" t="s">
        <v>87</v>
      </c>
      <c r="BK208" s="144">
        <f>ROUND(I208*H208,2)</f>
        <v>0</v>
      </c>
      <c r="BL208" s="17" t="s">
        <v>148</v>
      </c>
      <c r="BM208" s="143" t="s">
        <v>670</v>
      </c>
    </row>
    <row r="209" spans="2:65" s="1" customFormat="1" ht="10">
      <c r="B209" s="32"/>
      <c r="D209" s="145" t="s">
        <v>149</v>
      </c>
      <c r="F209" s="146" t="s">
        <v>1583</v>
      </c>
      <c r="I209" s="147"/>
      <c r="L209" s="32"/>
      <c r="M209" s="148"/>
      <c r="T209" s="56"/>
      <c r="AT209" s="17" t="s">
        <v>149</v>
      </c>
      <c r="AU209" s="17" t="s">
        <v>87</v>
      </c>
    </row>
    <row r="210" spans="2:65" s="1" customFormat="1" ht="33" customHeight="1">
      <c r="B210" s="32"/>
      <c r="C210" s="132" t="s">
        <v>671</v>
      </c>
      <c r="D210" s="132" t="s">
        <v>143</v>
      </c>
      <c r="E210" s="133" t="s">
        <v>1584</v>
      </c>
      <c r="F210" s="134" t="s">
        <v>1585</v>
      </c>
      <c r="G210" s="135" t="s">
        <v>1495</v>
      </c>
      <c r="H210" s="136">
        <v>1</v>
      </c>
      <c r="I210" s="137"/>
      <c r="J210" s="138">
        <f>ROUND(I210*H210,2)</f>
        <v>0</v>
      </c>
      <c r="K210" s="134" t="s">
        <v>147</v>
      </c>
      <c r="L210" s="32"/>
      <c r="M210" s="139" t="s">
        <v>1</v>
      </c>
      <c r="N210" s="140" t="s">
        <v>45</v>
      </c>
      <c r="P210" s="141">
        <f>O210*H210</f>
        <v>0</v>
      </c>
      <c r="Q210" s="141">
        <v>0</v>
      </c>
      <c r="R210" s="141">
        <f>Q210*H210</f>
        <v>0</v>
      </c>
      <c r="S210" s="141">
        <v>0</v>
      </c>
      <c r="T210" s="142">
        <f>S210*H210</f>
        <v>0</v>
      </c>
      <c r="AR210" s="143" t="s">
        <v>148</v>
      </c>
      <c r="AT210" s="143" t="s">
        <v>143</v>
      </c>
      <c r="AU210" s="143" t="s">
        <v>87</v>
      </c>
      <c r="AY210" s="17" t="s">
        <v>140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7" t="s">
        <v>87</v>
      </c>
      <c r="BK210" s="144">
        <f>ROUND(I210*H210,2)</f>
        <v>0</v>
      </c>
      <c r="BL210" s="17" t="s">
        <v>148</v>
      </c>
      <c r="BM210" s="143" t="s">
        <v>674</v>
      </c>
    </row>
    <row r="211" spans="2:65" s="1" customFormat="1" ht="18">
      <c r="B211" s="32"/>
      <c r="D211" s="145" t="s">
        <v>149</v>
      </c>
      <c r="F211" s="146" t="s">
        <v>1585</v>
      </c>
      <c r="I211" s="147"/>
      <c r="L211" s="32"/>
      <c r="M211" s="148"/>
      <c r="T211" s="56"/>
      <c r="AT211" s="17" t="s">
        <v>149</v>
      </c>
      <c r="AU211" s="17" t="s">
        <v>87</v>
      </c>
    </row>
    <row r="212" spans="2:65" s="1" customFormat="1" ht="16.5" customHeight="1">
      <c r="B212" s="32"/>
      <c r="C212" s="179" t="s">
        <v>295</v>
      </c>
      <c r="D212" s="179" t="s">
        <v>645</v>
      </c>
      <c r="E212" s="180" t="s">
        <v>1586</v>
      </c>
      <c r="F212" s="181" t="s">
        <v>1587</v>
      </c>
      <c r="G212" s="182" t="s">
        <v>1495</v>
      </c>
      <c r="H212" s="183">
        <v>1</v>
      </c>
      <c r="I212" s="184"/>
      <c r="J212" s="185">
        <f>ROUND(I212*H212,2)</f>
        <v>0</v>
      </c>
      <c r="K212" s="181" t="s">
        <v>1</v>
      </c>
      <c r="L212" s="186"/>
      <c r="M212" s="187" t="s">
        <v>1</v>
      </c>
      <c r="N212" s="188" t="s">
        <v>45</v>
      </c>
      <c r="P212" s="141">
        <f>O212*H212</f>
        <v>0</v>
      </c>
      <c r="Q212" s="141">
        <v>0</v>
      </c>
      <c r="R212" s="141">
        <f>Q212*H212</f>
        <v>0</v>
      </c>
      <c r="S212" s="141">
        <v>0</v>
      </c>
      <c r="T212" s="142">
        <f>S212*H212</f>
        <v>0</v>
      </c>
      <c r="AR212" s="143" t="s">
        <v>170</v>
      </c>
      <c r="AT212" s="143" t="s">
        <v>645</v>
      </c>
      <c r="AU212" s="143" t="s">
        <v>87</v>
      </c>
      <c r="AY212" s="17" t="s">
        <v>140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7" t="s">
        <v>87</v>
      </c>
      <c r="BK212" s="144">
        <f>ROUND(I212*H212,2)</f>
        <v>0</v>
      </c>
      <c r="BL212" s="17" t="s">
        <v>148</v>
      </c>
      <c r="BM212" s="143" t="s">
        <v>677</v>
      </c>
    </row>
    <row r="213" spans="2:65" s="1" customFormat="1" ht="10">
      <c r="B213" s="32"/>
      <c r="D213" s="145" t="s">
        <v>149</v>
      </c>
      <c r="F213" s="146" t="s">
        <v>1587</v>
      </c>
      <c r="I213" s="147"/>
      <c r="L213" s="32"/>
      <c r="M213" s="148"/>
      <c r="T213" s="56"/>
      <c r="AT213" s="17" t="s">
        <v>149</v>
      </c>
      <c r="AU213" s="17" t="s">
        <v>87</v>
      </c>
    </row>
    <row r="214" spans="2:65" s="1" customFormat="1" ht="33" customHeight="1">
      <c r="B214" s="32"/>
      <c r="C214" s="132" t="s">
        <v>680</v>
      </c>
      <c r="D214" s="132" t="s">
        <v>143</v>
      </c>
      <c r="E214" s="133" t="s">
        <v>1588</v>
      </c>
      <c r="F214" s="134" t="s">
        <v>1589</v>
      </c>
      <c r="G214" s="135" t="s">
        <v>1495</v>
      </c>
      <c r="H214" s="136">
        <v>5</v>
      </c>
      <c r="I214" s="137"/>
      <c r="J214" s="138">
        <f>ROUND(I214*H214,2)</f>
        <v>0</v>
      </c>
      <c r="K214" s="134" t="s">
        <v>147</v>
      </c>
      <c r="L214" s="32"/>
      <c r="M214" s="139" t="s">
        <v>1</v>
      </c>
      <c r="N214" s="140" t="s">
        <v>45</v>
      </c>
      <c r="P214" s="141">
        <f>O214*H214</f>
        <v>0</v>
      </c>
      <c r="Q214" s="141">
        <v>0</v>
      </c>
      <c r="R214" s="141">
        <f>Q214*H214</f>
        <v>0</v>
      </c>
      <c r="S214" s="141">
        <v>0</v>
      </c>
      <c r="T214" s="142">
        <f>S214*H214</f>
        <v>0</v>
      </c>
      <c r="AR214" s="143" t="s">
        <v>148</v>
      </c>
      <c r="AT214" s="143" t="s">
        <v>143</v>
      </c>
      <c r="AU214" s="143" t="s">
        <v>87</v>
      </c>
      <c r="AY214" s="17" t="s">
        <v>140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7" t="s">
        <v>87</v>
      </c>
      <c r="BK214" s="144">
        <f>ROUND(I214*H214,2)</f>
        <v>0</v>
      </c>
      <c r="BL214" s="17" t="s">
        <v>148</v>
      </c>
      <c r="BM214" s="143" t="s">
        <v>683</v>
      </c>
    </row>
    <row r="215" spans="2:65" s="1" customFormat="1" ht="18">
      <c r="B215" s="32"/>
      <c r="D215" s="145" t="s">
        <v>149</v>
      </c>
      <c r="F215" s="146" t="s">
        <v>1589</v>
      </c>
      <c r="I215" s="147"/>
      <c r="L215" s="32"/>
      <c r="M215" s="148"/>
      <c r="T215" s="56"/>
      <c r="AT215" s="17" t="s">
        <v>149</v>
      </c>
      <c r="AU215" s="17" t="s">
        <v>87</v>
      </c>
    </row>
    <row r="216" spans="2:65" s="1" customFormat="1" ht="24.15" customHeight="1">
      <c r="B216" s="32"/>
      <c r="C216" s="179" t="s">
        <v>298</v>
      </c>
      <c r="D216" s="179" t="s">
        <v>645</v>
      </c>
      <c r="E216" s="180" t="s">
        <v>1590</v>
      </c>
      <c r="F216" s="181" t="s">
        <v>1591</v>
      </c>
      <c r="G216" s="182" t="s">
        <v>1495</v>
      </c>
      <c r="H216" s="183">
        <v>5</v>
      </c>
      <c r="I216" s="184"/>
      <c r="J216" s="185">
        <f>ROUND(I216*H216,2)</f>
        <v>0</v>
      </c>
      <c r="K216" s="181" t="s">
        <v>1</v>
      </c>
      <c r="L216" s="186"/>
      <c r="M216" s="187" t="s">
        <v>1</v>
      </c>
      <c r="N216" s="188" t="s">
        <v>45</v>
      </c>
      <c r="P216" s="141">
        <f>O216*H216</f>
        <v>0</v>
      </c>
      <c r="Q216" s="141">
        <v>0</v>
      </c>
      <c r="R216" s="141">
        <f>Q216*H216</f>
        <v>0</v>
      </c>
      <c r="S216" s="141">
        <v>0</v>
      </c>
      <c r="T216" s="142">
        <f>S216*H216</f>
        <v>0</v>
      </c>
      <c r="AR216" s="143" t="s">
        <v>170</v>
      </c>
      <c r="AT216" s="143" t="s">
        <v>645</v>
      </c>
      <c r="AU216" s="143" t="s">
        <v>87</v>
      </c>
      <c r="AY216" s="17" t="s">
        <v>140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7" t="s">
        <v>87</v>
      </c>
      <c r="BK216" s="144">
        <f>ROUND(I216*H216,2)</f>
        <v>0</v>
      </c>
      <c r="BL216" s="17" t="s">
        <v>148</v>
      </c>
      <c r="BM216" s="143" t="s">
        <v>684</v>
      </c>
    </row>
    <row r="217" spans="2:65" s="1" customFormat="1" ht="18">
      <c r="B217" s="32"/>
      <c r="D217" s="145" t="s">
        <v>149</v>
      </c>
      <c r="F217" s="146" t="s">
        <v>1591</v>
      </c>
      <c r="I217" s="147"/>
      <c r="L217" s="32"/>
      <c r="M217" s="148"/>
      <c r="T217" s="56"/>
      <c r="AT217" s="17" t="s">
        <v>149</v>
      </c>
      <c r="AU217" s="17" t="s">
        <v>87</v>
      </c>
    </row>
    <row r="218" spans="2:65" s="1" customFormat="1" ht="49" customHeight="1">
      <c r="B218" s="32"/>
      <c r="C218" s="132" t="s">
        <v>686</v>
      </c>
      <c r="D218" s="132" t="s">
        <v>143</v>
      </c>
      <c r="E218" s="133" t="s">
        <v>1592</v>
      </c>
      <c r="F218" s="134" t="s">
        <v>1593</v>
      </c>
      <c r="G218" s="135" t="s">
        <v>255</v>
      </c>
      <c r="H218" s="136">
        <v>70</v>
      </c>
      <c r="I218" s="137"/>
      <c r="J218" s="138">
        <f>ROUND(I218*H218,2)</f>
        <v>0</v>
      </c>
      <c r="K218" s="134" t="s">
        <v>147</v>
      </c>
      <c r="L218" s="32"/>
      <c r="M218" s="139" t="s">
        <v>1</v>
      </c>
      <c r="N218" s="140" t="s">
        <v>45</v>
      </c>
      <c r="P218" s="141">
        <f>O218*H218</f>
        <v>0</v>
      </c>
      <c r="Q218" s="141">
        <v>0</v>
      </c>
      <c r="R218" s="141">
        <f>Q218*H218</f>
        <v>0</v>
      </c>
      <c r="S218" s="141">
        <v>0</v>
      </c>
      <c r="T218" s="142">
        <f>S218*H218</f>
        <v>0</v>
      </c>
      <c r="AR218" s="143" t="s">
        <v>148</v>
      </c>
      <c r="AT218" s="143" t="s">
        <v>143</v>
      </c>
      <c r="AU218" s="143" t="s">
        <v>87</v>
      </c>
      <c r="AY218" s="17" t="s">
        <v>140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7" t="s">
        <v>87</v>
      </c>
      <c r="BK218" s="144">
        <f>ROUND(I218*H218,2)</f>
        <v>0</v>
      </c>
      <c r="BL218" s="17" t="s">
        <v>148</v>
      </c>
      <c r="BM218" s="143" t="s">
        <v>689</v>
      </c>
    </row>
    <row r="219" spans="2:65" s="1" customFormat="1" ht="27">
      <c r="B219" s="32"/>
      <c r="D219" s="145" t="s">
        <v>149</v>
      </c>
      <c r="F219" s="146" t="s">
        <v>1593</v>
      </c>
      <c r="I219" s="147"/>
      <c r="L219" s="32"/>
      <c r="M219" s="148"/>
      <c r="T219" s="56"/>
      <c r="AT219" s="17" t="s">
        <v>149</v>
      </c>
      <c r="AU219" s="17" t="s">
        <v>87</v>
      </c>
    </row>
    <row r="220" spans="2:65" s="1" customFormat="1" ht="16.5" customHeight="1">
      <c r="B220" s="32"/>
      <c r="C220" s="179" t="s">
        <v>156</v>
      </c>
      <c r="D220" s="179" t="s">
        <v>645</v>
      </c>
      <c r="E220" s="180" t="s">
        <v>1594</v>
      </c>
      <c r="F220" s="181" t="s">
        <v>1595</v>
      </c>
      <c r="G220" s="182" t="s">
        <v>255</v>
      </c>
      <c r="H220" s="183">
        <v>70</v>
      </c>
      <c r="I220" s="184"/>
      <c r="J220" s="185">
        <f>ROUND(I220*H220,2)</f>
        <v>0</v>
      </c>
      <c r="K220" s="181" t="s">
        <v>1</v>
      </c>
      <c r="L220" s="186"/>
      <c r="M220" s="187" t="s">
        <v>1</v>
      </c>
      <c r="N220" s="188" t="s">
        <v>45</v>
      </c>
      <c r="P220" s="141">
        <f>O220*H220</f>
        <v>0</v>
      </c>
      <c r="Q220" s="141">
        <v>0</v>
      </c>
      <c r="R220" s="141">
        <f>Q220*H220</f>
        <v>0</v>
      </c>
      <c r="S220" s="141">
        <v>0</v>
      </c>
      <c r="T220" s="142">
        <f>S220*H220</f>
        <v>0</v>
      </c>
      <c r="AR220" s="143" t="s">
        <v>170</v>
      </c>
      <c r="AT220" s="143" t="s">
        <v>645</v>
      </c>
      <c r="AU220" s="143" t="s">
        <v>87</v>
      </c>
      <c r="AY220" s="17" t="s">
        <v>140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7" t="s">
        <v>87</v>
      </c>
      <c r="BK220" s="144">
        <f>ROUND(I220*H220,2)</f>
        <v>0</v>
      </c>
      <c r="BL220" s="17" t="s">
        <v>148</v>
      </c>
      <c r="BM220" s="143" t="s">
        <v>692</v>
      </c>
    </row>
    <row r="221" spans="2:65" s="1" customFormat="1" ht="10">
      <c r="B221" s="32"/>
      <c r="D221" s="145" t="s">
        <v>149</v>
      </c>
      <c r="F221" s="146" t="s">
        <v>1595</v>
      </c>
      <c r="I221" s="147"/>
      <c r="L221" s="32"/>
      <c r="M221" s="148"/>
      <c r="T221" s="56"/>
      <c r="AT221" s="17" t="s">
        <v>149</v>
      </c>
      <c r="AU221" s="17" t="s">
        <v>87</v>
      </c>
    </row>
    <row r="222" spans="2:65" s="1" customFormat="1" ht="55.5" customHeight="1">
      <c r="B222" s="32"/>
      <c r="C222" s="132" t="s">
        <v>694</v>
      </c>
      <c r="D222" s="132" t="s">
        <v>143</v>
      </c>
      <c r="E222" s="133" t="s">
        <v>1596</v>
      </c>
      <c r="F222" s="134" t="s">
        <v>1597</v>
      </c>
      <c r="G222" s="135" t="s">
        <v>255</v>
      </c>
      <c r="H222" s="136">
        <v>1920</v>
      </c>
      <c r="I222" s="137"/>
      <c r="J222" s="138">
        <f>ROUND(I222*H222,2)</f>
        <v>0</v>
      </c>
      <c r="K222" s="134" t="s">
        <v>147</v>
      </c>
      <c r="L222" s="32"/>
      <c r="M222" s="139" t="s">
        <v>1</v>
      </c>
      <c r="N222" s="140" t="s">
        <v>45</v>
      </c>
      <c r="P222" s="141">
        <f>O222*H222</f>
        <v>0</v>
      </c>
      <c r="Q222" s="141">
        <v>0</v>
      </c>
      <c r="R222" s="141">
        <f>Q222*H222</f>
        <v>0</v>
      </c>
      <c r="S222" s="141">
        <v>0</v>
      </c>
      <c r="T222" s="142">
        <f>S222*H222</f>
        <v>0</v>
      </c>
      <c r="AR222" s="143" t="s">
        <v>148</v>
      </c>
      <c r="AT222" s="143" t="s">
        <v>143</v>
      </c>
      <c r="AU222" s="143" t="s">
        <v>87</v>
      </c>
      <c r="AY222" s="17" t="s">
        <v>140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7" t="s">
        <v>87</v>
      </c>
      <c r="BK222" s="144">
        <f>ROUND(I222*H222,2)</f>
        <v>0</v>
      </c>
      <c r="BL222" s="17" t="s">
        <v>148</v>
      </c>
      <c r="BM222" s="143" t="s">
        <v>697</v>
      </c>
    </row>
    <row r="223" spans="2:65" s="1" customFormat="1" ht="27">
      <c r="B223" s="32"/>
      <c r="D223" s="145" t="s">
        <v>149</v>
      </c>
      <c r="F223" s="146" t="s">
        <v>1597</v>
      </c>
      <c r="I223" s="147"/>
      <c r="L223" s="32"/>
      <c r="M223" s="148"/>
      <c r="T223" s="56"/>
      <c r="AT223" s="17" t="s">
        <v>149</v>
      </c>
      <c r="AU223" s="17" t="s">
        <v>87</v>
      </c>
    </row>
    <row r="224" spans="2:65" s="1" customFormat="1" ht="16.5" customHeight="1">
      <c r="B224" s="32"/>
      <c r="C224" s="179" t="s">
        <v>305</v>
      </c>
      <c r="D224" s="179" t="s">
        <v>645</v>
      </c>
      <c r="E224" s="180" t="s">
        <v>1598</v>
      </c>
      <c r="F224" s="181" t="s">
        <v>1599</v>
      </c>
      <c r="G224" s="182" t="s">
        <v>255</v>
      </c>
      <c r="H224" s="183">
        <v>80</v>
      </c>
      <c r="I224" s="184"/>
      <c r="J224" s="185">
        <f>ROUND(I224*H224,2)</f>
        <v>0</v>
      </c>
      <c r="K224" s="181" t="s">
        <v>1</v>
      </c>
      <c r="L224" s="186"/>
      <c r="M224" s="187" t="s">
        <v>1</v>
      </c>
      <c r="N224" s="188" t="s">
        <v>45</v>
      </c>
      <c r="P224" s="141">
        <f>O224*H224</f>
        <v>0</v>
      </c>
      <c r="Q224" s="141">
        <v>0</v>
      </c>
      <c r="R224" s="141">
        <f>Q224*H224</f>
        <v>0</v>
      </c>
      <c r="S224" s="141">
        <v>0</v>
      </c>
      <c r="T224" s="142">
        <f>S224*H224</f>
        <v>0</v>
      </c>
      <c r="AR224" s="143" t="s">
        <v>170</v>
      </c>
      <c r="AT224" s="143" t="s">
        <v>645</v>
      </c>
      <c r="AU224" s="143" t="s">
        <v>87</v>
      </c>
      <c r="AY224" s="17" t="s">
        <v>140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7" t="s">
        <v>87</v>
      </c>
      <c r="BK224" s="144">
        <f>ROUND(I224*H224,2)</f>
        <v>0</v>
      </c>
      <c r="BL224" s="17" t="s">
        <v>148</v>
      </c>
      <c r="BM224" s="143" t="s">
        <v>700</v>
      </c>
    </row>
    <row r="225" spans="2:65" s="1" customFormat="1" ht="10">
      <c r="B225" s="32"/>
      <c r="D225" s="145" t="s">
        <v>149</v>
      </c>
      <c r="F225" s="146" t="s">
        <v>1599</v>
      </c>
      <c r="I225" s="147"/>
      <c r="L225" s="32"/>
      <c r="M225" s="148"/>
      <c r="T225" s="56"/>
      <c r="AT225" s="17" t="s">
        <v>149</v>
      </c>
      <c r="AU225" s="17" t="s">
        <v>87</v>
      </c>
    </row>
    <row r="226" spans="2:65" s="1" customFormat="1" ht="16.5" customHeight="1">
      <c r="B226" s="32"/>
      <c r="C226" s="179" t="s">
        <v>702</v>
      </c>
      <c r="D226" s="179" t="s">
        <v>645</v>
      </c>
      <c r="E226" s="180" t="s">
        <v>1600</v>
      </c>
      <c r="F226" s="181" t="s">
        <v>1601</v>
      </c>
      <c r="G226" s="182" t="s">
        <v>255</v>
      </c>
      <c r="H226" s="183">
        <v>250</v>
      </c>
      <c r="I226" s="184"/>
      <c r="J226" s="185">
        <f>ROUND(I226*H226,2)</f>
        <v>0</v>
      </c>
      <c r="K226" s="181" t="s">
        <v>1</v>
      </c>
      <c r="L226" s="186"/>
      <c r="M226" s="187" t="s">
        <v>1</v>
      </c>
      <c r="N226" s="188" t="s">
        <v>45</v>
      </c>
      <c r="P226" s="141">
        <f>O226*H226</f>
        <v>0</v>
      </c>
      <c r="Q226" s="141">
        <v>0</v>
      </c>
      <c r="R226" s="141">
        <f>Q226*H226</f>
        <v>0</v>
      </c>
      <c r="S226" s="141">
        <v>0</v>
      </c>
      <c r="T226" s="142">
        <f>S226*H226</f>
        <v>0</v>
      </c>
      <c r="AR226" s="143" t="s">
        <v>170</v>
      </c>
      <c r="AT226" s="143" t="s">
        <v>645</v>
      </c>
      <c r="AU226" s="143" t="s">
        <v>87</v>
      </c>
      <c r="AY226" s="17" t="s">
        <v>140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7" t="s">
        <v>87</v>
      </c>
      <c r="BK226" s="144">
        <f>ROUND(I226*H226,2)</f>
        <v>0</v>
      </c>
      <c r="BL226" s="17" t="s">
        <v>148</v>
      </c>
      <c r="BM226" s="143" t="s">
        <v>705</v>
      </c>
    </row>
    <row r="227" spans="2:65" s="1" customFormat="1" ht="10">
      <c r="B227" s="32"/>
      <c r="D227" s="145" t="s">
        <v>149</v>
      </c>
      <c r="F227" s="146" t="s">
        <v>1601</v>
      </c>
      <c r="I227" s="147"/>
      <c r="L227" s="32"/>
      <c r="M227" s="148"/>
      <c r="T227" s="56"/>
      <c r="AT227" s="17" t="s">
        <v>149</v>
      </c>
      <c r="AU227" s="17" t="s">
        <v>87</v>
      </c>
    </row>
    <row r="228" spans="2:65" s="1" customFormat="1" ht="16.5" customHeight="1">
      <c r="B228" s="32"/>
      <c r="C228" s="179" t="s">
        <v>310</v>
      </c>
      <c r="D228" s="179" t="s">
        <v>645</v>
      </c>
      <c r="E228" s="180" t="s">
        <v>1602</v>
      </c>
      <c r="F228" s="181" t="s">
        <v>1603</v>
      </c>
      <c r="G228" s="182" t="s">
        <v>255</v>
      </c>
      <c r="H228" s="183">
        <v>1590</v>
      </c>
      <c r="I228" s="184"/>
      <c r="J228" s="185">
        <f>ROUND(I228*H228,2)</f>
        <v>0</v>
      </c>
      <c r="K228" s="181" t="s">
        <v>1</v>
      </c>
      <c r="L228" s="186"/>
      <c r="M228" s="187" t="s">
        <v>1</v>
      </c>
      <c r="N228" s="188" t="s">
        <v>45</v>
      </c>
      <c r="P228" s="141">
        <f>O228*H228</f>
        <v>0</v>
      </c>
      <c r="Q228" s="141">
        <v>0</v>
      </c>
      <c r="R228" s="141">
        <f>Q228*H228</f>
        <v>0</v>
      </c>
      <c r="S228" s="141">
        <v>0</v>
      </c>
      <c r="T228" s="142">
        <f>S228*H228</f>
        <v>0</v>
      </c>
      <c r="AR228" s="143" t="s">
        <v>170</v>
      </c>
      <c r="AT228" s="143" t="s">
        <v>645</v>
      </c>
      <c r="AU228" s="143" t="s">
        <v>87</v>
      </c>
      <c r="AY228" s="17" t="s">
        <v>140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7" t="s">
        <v>87</v>
      </c>
      <c r="BK228" s="144">
        <f>ROUND(I228*H228,2)</f>
        <v>0</v>
      </c>
      <c r="BL228" s="17" t="s">
        <v>148</v>
      </c>
      <c r="BM228" s="143" t="s">
        <v>709</v>
      </c>
    </row>
    <row r="229" spans="2:65" s="1" customFormat="1" ht="10">
      <c r="B229" s="32"/>
      <c r="D229" s="145" t="s">
        <v>149</v>
      </c>
      <c r="F229" s="146" t="s">
        <v>1603</v>
      </c>
      <c r="I229" s="147"/>
      <c r="L229" s="32"/>
      <c r="M229" s="148"/>
      <c r="T229" s="56"/>
      <c r="AT229" s="17" t="s">
        <v>149</v>
      </c>
      <c r="AU229" s="17" t="s">
        <v>87</v>
      </c>
    </row>
    <row r="230" spans="2:65" s="1" customFormat="1" ht="44.25" customHeight="1">
      <c r="B230" s="32"/>
      <c r="C230" s="132" t="s">
        <v>710</v>
      </c>
      <c r="D230" s="132" t="s">
        <v>143</v>
      </c>
      <c r="E230" s="133" t="s">
        <v>1604</v>
      </c>
      <c r="F230" s="134" t="s">
        <v>1605</v>
      </c>
      <c r="G230" s="135" t="s">
        <v>255</v>
      </c>
      <c r="H230" s="136">
        <v>640</v>
      </c>
      <c r="I230" s="137"/>
      <c r="J230" s="138">
        <f>ROUND(I230*H230,2)</f>
        <v>0</v>
      </c>
      <c r="K230" s="134" t="s">
        <v>147</v>
      </c>
      <c r="L230" s="32"/>
      <c r="M230" s="139" t="s">
        <v>1</v>
      </c>
      <c r="N230" s="140" t="s">
        <v>45</v>
      </c>
      <c r="P230" s="141">
        <f>O230*H230</f>
        <v>0</v>
      </c>
      <c r="Q230" s="141">
        <v>0</v>
      </c>
      <c r="R230" s="141">
        <f>Q230*H230</f>
        <v>0</v>
      </c>
      <c r="S230" s="141">
        <v>0</v>
      </c>
      <c r="T230" s="142">
        <f>S230*H230</f>
        <v>0</v>
      </c>
      <c r="AR230" s="143" t="s">
        <v>148</v>
      </c>
      <c r="AT230" s="143" t="s">
        <v>143</v>
      </c>
      <c r="AU230" s="143" t="s">
        <v>87</v>
      </c>
      <c r="AY230" s="17" t="s">
        <v>140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7" t="s">
        <v>87</v>
      </c>
      <c r="BK230" s="144">
        <f>ROUND(I230*H230,2)</f>
        <v>0</v>
      </c>
      <c r="BL230" s="17" t="s">
        <v>148</v>
      </c>
      <c r="BM230" s="143" t="s">
        <v>713</v>
      </c>
    </row>
    <row r="231" spans="2:65" s="1" customFormat="1" ht="18">
      <c r="B231" s="32"/>
      <c r="D231" s="145" t="s">
        <v>149</v>
      </c>
      <c r="F231" s="146" t="s">
        <v>1605</v>
      </c>
      <c r="I231" s="147"/>
      <c r="L231" s="32"/>
      <c r="M231" s="148"/>
      <c r="T231" s="56"/>
      <c r="AT231" s="17" t="s">
        <v>149</v>
      </c>
      <c r="AU231" s="17" t="s">
        <v>87</v>
      </c>
    </row>
    <row r="232" spans="2:65" s="1" customFormat="1" ht="16.5" customHeight="1">
      <c r="B232" s="32"/>
      <c r="C232" s="179" t="s">
        <v>314</v>
      </c>
      <c r="D232" s="179" t="s">
        <v>645</v>
      </c>
      <c r="E232" s="180" t="s">
        <v>1606</v>
      </c>
      <c r="F232" s="181" t="s">
        <v>1607</v>
      </c>
      <c r="G232" s="182" t="s">
        <v>255</v>
      </c>
      <c r="H232" s="183">
        <v>245</v>
      </c>
      <c r="I232" s="184"/>
      <c r="J232" s="185">
        <f>ROUND(I232*H232,2)</f>
        <v>0</v>
      </c>
      <c r="K232" s="181" t="s">
        <v>1</v>
      </c>
      <c r="L232" s="186"/>
      <c r="M232" s="187" t="s">
        <v>1</v>
      </c>
      <c r="N232" s="188" t="s">
        <v>45</v>
      </c>
      <c r="P232" s="141">
        <f>O232*H232</f>
        <v>0</v>
      </c>
      <c r="Q232" s="141">
        <v>0</v>
      </c>
      <c r="R232" s="141">
        <f>Q232*H232</f>
        <v>0</v>
      </c>
      <c r="S232" s="141">
        <v>0</v>
      </c>
      <c r="T232" s="142">
        <f>S232*H232</f>
        <v>0</v>
      </c>
      <c r="AR232" s="143" t="s">
        <v>170</v>
      </c>
      <c r="AT232" s="143" t="s">
        <v>645</v>
      </c>
      <c r="AU232" s="143" t="s">
        <v>87</v>
      </c>
      <c r="AY232" s="17" t="s">
        <v>140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7" t="s">
        <v>87</v>
      </c>
      <c r="BK232" s="144">
        <f>ROUND(I232*H232,2)</f>
        <v>0</v>
      </c>
      <c r="BL232" s="17" t="s">
        <v>148</v>
      </c>
      <c r="BM232" s="143" t="s">
        <v>716</v>
      </c>
    </row>
    <row r="233" spans="2:65" s="1" customFormat="1" ht="10">
      <c r="B233" s="32"/>
      <c r="D233" s="145" t="s">
        <v>149</v>
      </c>
      <c r="F233" s="146" t="s">
        <v>1607</v>
      </c>
      <c r="I233" s="147"/>
      <c r="L233" s="32"/>
      <c r="M233" s="148"/>
      <c r="T233" s="56"/>
      <c r="AT233" s="17" t="s">
        <v>149</v>
      </c>
      <c r="AU233" s="17" t="s">
        <v>87</v>
      </c>
    </row>
    <row r="234" spans="2:65" s="1" customFormat="1" ht="16.5" customHeight="1">
      <c r="B234" s="32"/>
      <c r="C234" s="179" t="s">
        <v>717</v>
      </c>
      <c r="D234" s="179" t="s">
        <v>645</v>
      </c>
      <c r="E234" s="180" t="s">
        <v>1608</v>
      </c>
      <c r="F234" s="181" t="s">
        <v>1609</v>
      </c>
      <c r="G234" s="182" t="s">
        <v>255</v>
      </c>
      <c r="H234" s="183">
        <v>395</v>
      </c>
      <c r="I234" s="184"/>
      <c r="J234" s="185">
        <f>ROUND(I234*H234,2)</f>
        <v>0</v>
      </c>
      <c r="K234" s="181" t="s">
        <v>1</v>
      </c>
      <c r="L234" s="186"/>
      <c r="M234" s="187" t="s">
        <v>1</v>
      </c>
      <c r="N234" s="188" t="s">
        <v>45</v>
      </c>
      <c r="P234" s="141">
        <f>O234*H234</f>
        <v>0</v>
      </c>
      <c r="Q234" s="141">
        <v>0</v>
      </c>
      <c r="R234" s="141">
        <f>Q234*H234</f>
        <v>0</v>
      </c>
      <c r="S234" s="141">
        <v>0</v>
      </c>
      <c r="T234" s="142">
        <f>S234*H234</f>
        <v>0</v>
      </c>
      <c r="AR234" s="143" t="s">
        <v>170</v>
      </c>
      <c r="AT234" s="143" t="s">
        <v>645</v>
      </c>
      <c r="AU234" s="143" t="s">
        <v>87</v>
      </c>
      <c r="AY234" s="17" t="s">
        <v>140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7" t="s">
        <v>87</v>
      </c>
      <c r="BK234" s="144">
        <f>ROUND(I234*H234,2)</f>
        <v>0</v>
      </c>
      <c r="BL234" s="17" t="s">
        <v>148</v>
      </c>
      <c r="BM234" s="143" t="s">
        <v>720</v>
      </c>
    </row>
    <row r="235" spans="2:65" s="1" customFormat="1" ht="10">
      <c r="B235" s="32"/>
      <c r="D235" s="145" t="s">
        <v>149</v>
      </c>
      <c r="F235" s="146" t="s">
        <v>1609</v>
      </c>
      <c r="I235" s="147"/>
      <c r="L235" s="32"/>
      <c r="M235" s="148"/>
      <c r="T235" s="56"/>
      <c r="AT235" s="17" t="s">
        <v>149</v>
      </c>
      <c r="AU235" s="17" t="s">
        <v>87</v>
      </c>
    </row>
    <row r="236" spans="2:65" s="1" customFormat="1" ht="37.75" customHeight="1">
      <c r="B236" s="32"/>
      <c r="C236" s="132" t="s">
        <v>320</v>
      </c>
      <c r="D236" s="132" t="s">
        <v>143</v>
      </c>
      <c r="E236" s="133" t="s">
        <v>1610</v>
      </c>
      <c r="F236" s="134" t="s">
        <v>1611</v>
      </c>
      <c r="G236" s="135" t="s">
        <v>255</v>
      </c>
      <c r="H236" s="136">
        <v>50</v>
      </c>
      <c r="I236" s="137"/>
      <c r="J236" s="138">
        <f>ROUND(I236*H236,2)</f>
        <v>0</v>
      </c>
      <c r="K236" s="134" t="s">
        <v>147</v>
      </c>
      <c r="L236" s="32"/>
      <c r="M236" s="139" t="s">
        <v>1</v>
      </c>
      <c r="N236" s="140" t="s">
        <v>45</v>
      </c>
      <c r="P236" s="141">
        <f>O236*H236</f>
        <v>0</v>
      </c>
      <c r="Q236" s="141">
        <v>0</v>
      </c>
      <c r="R236" s="141">
        <f>Q236*H236</f>
        <v>0</v>
      </c>
      <c r="S236" s="141">
        <v>0</v>
      </c>
      <c r="T236" s="142">
        <f>S236*H236</f>
        <v>0</v>
      </c>
      <c r="AR236" s="143" t="s">
        <v>148</v>
      </c>
      <c r="AT236" s="143" t="s">
        <v>143</v>
      </c>
      <c r="AU236" s="143" t="s">
        <v>87</v>
      </c>
      <c r="AY236" s="17" t="s">
        <v>140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7" t="s">
        <v>87</v>
      </c>
      <c r="BK236" s="144">
        <f>ROUND(I236*H236,2)</f>
        <v>0</v>
      </c>
      <c r="BL236" s="17" t="s">
        <v>148</v>
      </c>
      <c r="BM236" s="143" t="s">
        <v>723</v>
      </c>
    </row>
    <row r="237" spans="2:65" s="1" customFormat="1" ht="18">
      <c r="B237" s="32"/>
      <c r="D237" s="145" t="s">
        <v>149</v>
      </c>
      <c r="F237" s="146" t="s">
        <v>1611</v>
      </c>
      <c r="I237" s="147"/>
      <c r="L237" s="32"/>
      <c r="M237" s="148"/>
      <c r="T237" s="56"/>
      <c r="AT237" s="17" t="s">
        <v>149</v>
      </c>
      <c r="AU237" s="17" t="s">
        <v>87</v>
      </c>
    </row>
    <row r="238" spans="2:65" s="1" customFormat="1" ht="16.5" customHeight="1">
      <c r="B238" s="32"/>
      <c r="C238" s="179" t="s">
        <v>724</v>
      </c>
      <c r="D238" s="179" t="s">
        <v>645</v>
      </c>
      <c r="E238" s="180" t="s">
        <v>1612</v>
      </c>
      <c r="F238" s="181" t="s">
        <v>1613</v>
      </c>
      <c r="G238" s="182" t="s">
        <v>255</v>
      </c>
      <c r="H238" s="183">
        <v>50</v>
      </c>
      <c r="I238" s="184"/>
      <c r="J238" s="185">
        <f>ROUND(I238*H238,2)</f>
        <v>0</v>
      </c>
      <c r="K238" s="181" t="s">
        <v>1</v>
      </c>
      <c r="L238" s="186"/>
      <c r="M238" s="187" t="s">
        <v>1</v>
      </c>
      <c r="N238" s="188" t="s">
        <v>45</v>
      </c>
      <c r="P238" s="141">
        <f>O238*H238</f>
        <v>0</v>
      </c>
      <c r="Q238" s="141">
        <v>0</v>
      </c>
      <c r="R238" s="141">
        <f>Q238*H238</f>
        <v>0</v>
      </c>
      <c r="S238" s="141">
        <v>0</v>
      </c>
      <c r="T238" s="142">
        <f>S238*H238</f>
        <v>0</v>
      </c>
      <c r="AR238" s="143" t="s">
        <v>170</v>
      </c>
      <c r="AT238" s="143" t="s">
        <v>645</v>
      </c>
      <c r="AU238" s="143" t="s">
        <v>87</v>
      </c>
      <c r="AY238" s="17" t="s">
        <v>140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7" t="s">
        <v>87</v>
      </c>
      <c r="BK238" s="144">
        <f>ROUND(I238*H238,2)</f>
        <v>0</v>
      </c>
      <c r="BL238" s="17" t="s">
        <v>148</v>
      </c>
      <c r="BM238" s="143" t="s">
        <v>725</v>
      </c>
    </row>
    <row r="239" spans="2:65" s="1" customFormat="1" ht="10">
      <c r="B239" s="32"/>
      <c r="D239" s="145" t="s">
        <v>149</v>
      </c>
      <c r="F239" s="146" t="s">
        <v>1613</v>
      </c>
      <c r="I239" s="147"/>
      <c r="L239" s="32"/>
      <c r="M239" s="148"/>
      <c r="T239" s="56"/>
      <c r="AT239" s="17" t="s">
        <v>149</v>
      </c>
      <c r="AU239" s="17" t="s">
        <v>87</v>
      </c>
    </row>
    <row r="240" spans="2:65" s="1" customFormat="1" ht="37.75" customHeight="1">
      <c r="B240" s="32"/>
      <c r="C240" s="132" t="s">
        <v>327</v>
      </c>
      <c r="D240" s="132" t="s">
        <v>143</v>
      </c>
      <c r="E240" s="133" t="s">
        <v>1614</v>
      </c>
      <c r="F240" s="134" t="s">
        <v>1615</v>
      </c>
      <c r="G240" s="135" t="s">
        <v>255</v>
      </c>
      <c r="H240" s="136">
        <v>1150</v>
      </c>
      <c r="I240" s="137"/>
      <c r="J240" s="138">
        <f>ROUND(I240*H240,2)</f>
        <v>0</v>
      </c>
      <c r="K240" s="134" t="s">
        <v>147</v>
      </c>
      <c r="L240" s="32"/>
      <c r="M240" s="139" t="s">
        <v>1</v>
      </c>
      <c r="N240" s="140" t="s">
        <v>45</v>
      </c>
      <c r="P240" s="141">
        <f>O240*H240</f>
        <v>0</v>
      </c>
      <c r="Q240" s="141">
        <v>0</v>
      </c>
      <c r="R240" s="141">
        <f>Q240*H240</f>
        <v>0</v>
      </c>
      <c r="S240" s="141">
        <v>0</v>
      </c>
      <c r="T240" s="142">
        <f>S240*H240</f>
        <v>0</v>
      </c>
      <c r="AR240" s="143" t="s">
        <v>148</v>
      </c>
      <c r="AT240" s="143" t="s">
        <v>143</v>
      </c>
      <c r="AU240" s="143" t="s">
        <v>87</v>
      </c>
      <c r="AY240" s="17" t="s">
        <v>140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7" t="s">
        <v>87</v>
      </c>
      <c r="BK240" s="144">
        <f>ROUND(I240*H240,2)</f>
        <v>0</v>
      </c>
      <c r="BL240" s="17" t="s">
        <v>148</v>
      </c>
      <c r="BM240" s="143" t="s">
        <v>728</v>
      </c>
    </row>
    <row r="241" spans="2:65" s="1" customFormat="1" ht="18">
      <c r="B241" s="32"/>
      <c r="D241" s="145" t="s">
        <v>149</v>
      </c>
      <c r="F241" s="146" t="s">
        <v>1615</v>
      </c>
      <c r="I241" s="147"/>
      <c r="L241" s="32"/>
      <c r="M241" s="148"/>
      <c r="T241" s="56"/>
      <c r="AT241" s="17" t="s">
        <v>149</v>
      </c>
      <c r="AU241" s="17" t="s">
        <v>87</v>
      </c>
    </row>
    <row r="242" spans="2:65" s="1" customFormat="1" ht="16.5" customHeight="1">
      <c r="B242" s="32"/>
      <c r="C242" s="179" t="s">
        <v>731</v>
      </c>
      <c r="D242" s="179" t="s">
        <v>645</v>
      </c>
      <c r="E242" s="180" t="s">
        <v>1616</v>
      </c>
      <c r="F242" s="181" t="s">
        <v>1617</v>
      </c>
      <c r="G242" s="182" t="s">
        <v>255</v>
      </c>
      <c r="H242" s="183">
        <v>1150</v>
      </c>
      <c r="I242" s="184"/>
      <c r="J242" s="185">
        <f>ROUND(I242*H242,2)</f>
        <v>0</v>
      </c>
      <c r="K242" s="181" t="s">
        <v>1</v>
      </c>
      <c r="L242" s="186"/>
      <c r="M242" s="187" t="s">
        <v>1</v>
      </c>
      <c r="N242" s="188" t="s">
        <v>45</v>
      </c>
      <c r="P242" s="141">
        <f>O242*H242</f>
        <v>0</v>
      </c>
      <c r="Q242" s="141">
        <v>0</v>
      </c>
      <c r="R242" s="141">
        <f>Q242*H242</f>
        <v>0</v>
      </c>
      <c r="S242" s="141">
        <v>0</v>
      </c>
      <c r="T242" s="142">
        <f>S242*H242</f>
        <v>0</v>
      </c>
      <c r="AR242" s="143" t="s">
        <v>170</v>
      </c>
      <c r="AT242" s="143" t="s">
        <v>645</v>
      </c>
      <c r="AU242" s="143" t="s">
        <v>87</v>
      </c>
      <c r="AY242" s="17" t="s">
        <v>140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7" t="s">
        <v>87</v>
      </c>
      <c r="BK242" s="144">
        <f>ROUND(I242*H242,2)</f>
        <v>0</v>
      </c>
      <c r="BL242" s="17" t="s">
        <v>148</v>
      </c>
      <c r="BM242" s="143" t="s">
        <v>734</v>
      </c>
    </row>
    <row r="243" spans="2:65" s="1" customFormat="1" ht="10">
      <c r="B243" s="32"/>
      <c r="D243" s="145" t="s">
        <v>149</v>
      </c>
      <c r="F243" s="146" t="s">
        <v>1617</v>
      </c>
      <c r="I243" s="147"/>
      <c r="L243" s="32"/>
      <c r="M243" s="148"/>
      <c r="T243" s="56"/>
      <c r="AT243" s="17" t="s">
        <v>149</v>
      </c>
      <c r="AU243" s="17" t="s">
        <v>87</v>
      </c>
    </row>
    <row r="244" spans="2:65" s="1" customFormat="1" ht="37.75" customHeight="1">
      <c r="B244" s="32"/>
      <c r="C244" s="132" t="s">
        <v>333</v>
      </c>
      <c r="D244" s="132" t="s">
        <v>143</v>
      </c>
      <c r="E244" s="133" t="s">
        <v>1618</v>
      </c>
      <c r="F244" s="134" t="s">
        <v>1619</v>
      </c>
      <c r="G244" s="135" t="s">
        <v>255</v>
      </c>
      <c r="H244" s="136">
        <v>2650</v>
      </c>
      <c r="I244" s="137"/>
      <c r="J244" s="138">
        <f>ROUND(I244*H244,2)</f>
        <v>0</v>
      </c>
      <c r="K244" s="134" t="s">
        <v>147</v>
      </c>
      <c r="L244" s="32"/>
      <c r="M244" s="139" t="s">
        <v>1</v>
      </c>
      <c r="N244" s="140" t="s">
        <v>45</v>
      </c>
      <c r="P244" s="141">
        <f>O244*H244</f>
        <v>0</v>
      </c>
      <c r="Q244" s="141">
        <v>0</v>
      </c>
      <c r="R244" s="141">
        <f>Q244*H244</f>
        <v>0</v>
      </c>
      <c r="S244" s="141">
        <v>0</v>
      </c>
      <c r="T244" s="142">
        <f>S244*H244</f>
        <v>0</v>
      </c>
      <c r="AR244" s="143" t="s">
        <v>148</v>
      </c>
      <c r="AT244" s="143" t="s">
        <v>143</v>
      </c>
      <c r="AU244" s="143" t="s">
        <v>87</v>
      </c>
      <c r="AY244" s="17" t="s">
        <v>140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7" t="s">
        <v>87</v>
      </c>
      <c r="BK244" s="144">
        <f>ROUND(I244*H244,2)</f>
        <v>0</v>
      </c>
      <c r="BL244" s="17" t="s">
        <v>148</v>
      </c>
      <c r="BM244" s="143" t="s">
        <v>737</v>
      </c>
    </row>
    <row r="245" spans="2:65" s="1" customFormat="1" ht="18">
      <c r="B245" s="32"/>
      <c r="D245" s="145" t="s">
        <v>149</v>
      </c>
      <c r="F245" s="146" t="s">
        <v>1619</v>
      </c>
      <c r="I245" s="147"/>
      <c r="L245" s="32"/>
      <c r="M245" s="148"/>
      <c r="T245" s="56"/>
      <c r="AT245" s="17" t="s">
        <v>149</v>
      </c>
      <c r="AU245" s="17" t="s">
        <v>87</v>
      </c>
    </row>
    <row r="246" spans="2:65" s="1" customFormat="1" ht="16.5" customHeight="1">
      <c r="B246" s="32"/>
      <c r="C246" s="179" t="s">
        <v>740</v>
      </c>
      <c r="D246" s="179" t="s">
        <v>645</v>
      </c>
      <c r="E246" s="180" t="s">
        <v>1620</v>
      </c>
      <c r="F246" s="181" t="s">
        <v>1621</v>
      </c>
      <c r="G246" s="182" t="s">
        <v>255</v>
      </c>
      <c r="H246" s="183">
        <v>795</v>
      </c>
      <c r="I246" s="184"/>
      <c r="J246" s="185">
        <f>ROUND(I246*H246,2)</f>
        <v>0</v>
      </c>
      <c r="K246" s="181" t="s">
        <v>1</v>
      </c>
      <c r="L246" s="186"/>
      <c r="M246" s="187" t="s">
        <v>1</v>
      </c>
      <c r="N246" s="188" t="s">
        <v>45</v>
      </c>
      <c r="P246" s="141">
        <f>O246*H246</f>
        <v>0</v>
      </c>
      <c r="Q246" s="141">
        <v>0</v>
      </c>
      <c r="R246" s="141">
        <f>Q246*H246</f>
        <v>0</v>
      </c>
      <c r="S246" s="141">
        <v>0</v>
      </c>
      <c r="T246" s="142">
        <f>S246*H246</f>
        <v>0</v>
      </c>
      <c r="AR246" s="143" t="s">
        <v>170</v>
      </c>
      <c r="AT246" s="143" t="s">
        <v>645</v>
      </c>
      <c r="AU246" s="143" t="s">
        <v>87</v>
      </c>
      <c r="AY246" s="17" t="s">
        <v>140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7" t="s">
        <v>87</v>
      </c>
      <c r="BK246" s="144">
        <f>ROUND(I246*H246,2)</f>
        <v>0</v>
      </c>
      <c r="BL246" s="17" t="s">
        <v>148</v>
      </c>
      <c r="BM246" s="143" t="s">
        <v>743</v>
      </c>
    </row>
    <row r="247" spans="2:65" s="1" customFormat="1" ht="10">
      <c r="B247" s="32"/>
      <c r="D247" s="145" t="s">
        <v>149</v>
      </c>
      <c r="F247" s="146" t="s">
        <v>1621</v>
      </c>
      <c r="I247" s="147"/>
      <c r="L247" s="32"/>
      <c r="M247" s="148"/>
      <c r="T247" s="56"/>
      <c r="AT247" s="17" t="s">
        <v>149</v>
      </c>
      <c r="AU247" s="17" t="s">
        <v>87</v>
      </c>
    </row>
    <row r="248" spans="2:65" s="1" customFormat="1" ht="16.5" customHeight="1">
      <c r="B248" s="32"/>
      <c r="C248" s="179" t="s">
        <v>338</v>
      </c>
      <c r="D248" s="179" t="s">
        <v>645</v>
      </c>
      <c r="E248" s="180" t="s">
        <v>1622</v>
      </c>
      <c r="F248" s="181" t="s">
        <v>1623</v>
      </c>
      <c r="G248" s="182" t="s">
        <v>255</v>
      </c>
      <c r="H248" s="183">
        <v>475</v>
      </c>
      <c r="I248" s="184"/>
      <c r="J248" s="185">
        <f>ROUND(I248*H248,2)</f>
        <v>0</v>
      </c>
      <c r="K248" s="181" t="s">
        <v>1</v>
      </c>
      <c r="L248" s="186"/>
      <c r="M248" s="187" t="s">
        <v>1</v>
      </c>
      <c r="N248" s="188" t="s">
        <v>45</v>
      </c>
      <c r="P248" s="141">
        <f>O248*H248</f>
        <v>0</v>
      </c>
      <c r="Q248" s="141">
        <v>0</v>
      </c>
      <c r="R248" s="141">
        <f>Q248*H248</f>
        <v>0</v>
      </c>
      <c r="S248" s="141">
        <v>0</v>
      </c>
      <c r="T248" s="142">
        <f>S248*H248</f>
        <v>0</v>
      </c>
      <c r="AR248" s="143" t="s">
        <v>170</v>
      </c>
      <c r="AT248" s="143" t="s">
        <v>645</v>
      </c>
      <c r="AU248" s="143" t="s">
        <v>87</v>
      </c>
      <c r="AY248" s="17" t="s">
        <v>140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7" t="s">
        <v>87</v>
      </c>
      <c r="BK248" s="144">
        <f>ROUND(I248*H248,2)</f>
        <v>0</v>
      </c>
      <c r="BL248" s="17" t="s">
        <v>148</v>
      </c>
      <c r="BM248" s="143" t="s">
        <v>747</v>
      </c>
    </row>
    <row r="249" spans="2:65" s="1" customFormat="1" ht="10">
      <c r="B249" s="32"/>
      <c r="D249" s="145" t="s">
        <v>149</v>
      </c>
      <c r="F249" s="146" t="s">
        <v>1623</v>
      </c>
      <c r="I249" s="147"/>
      <c r="L249" s="32"/>
      <c r="M249" s="148"/>
      <c r="T249" s="56"/>
      <c r="AT249" s="17" t="s">
        <v>149</v>
      </c>
      <c r="AU249" s="17" t="s">
        <v>87</v>
      </c>
    </row>
    <row r="250" spans="2:65" s="1" customFormat="1" ht="44.25" customHeight="1">
      <c r="B250" s="32"/>
      <c r="C250" s="132" t="s">
        <v>750</v>
      </c>
      <c r="D250" s="132" t="s">
        <v>143</v>
      </c>
      <c r="E250" s="133" t="s">
        <v>1624</v>
      </c>
      <c r="F250" s="134" t="s">
        <v>1625</v>
      </c>
      <c r="G250" s="135" t="s">
        <v>255</v>
      </c>
      <c r="H250" s="136">
        <v>2130</v>
      </c>
      <c r="I250" s="137"/>
      <c r="J250" s="138">
        <f>ROUND(I250*H250,2)</f>
        <v>0</v>
      </c>
      <c r="K250" s="134" t="s">
        <v>147</v>
      </c>
      <c r="L250" s="32"/>
      <c r="M250" s="139" t="s">
        <v>1</v>
      </c>
      <c r="N250" s="140" t="s">
        <v>45</v>
      </c>
      <c r="P250" s="141">
        <f>O250*H250</f>
        <v>0</v>
      </c>
      <c r="Q250" s="141">
        <v>0</v>
      </c>
      <c r="R250" s="141">
        <f>Q250*H250</f>
        <v>0</v>
      </c>
      <c r="S250" s="141">
        <v>0</v>
      </c>
      <c r="T250" s="142">
        <f>S250*H250</f>
        <v>0</v>
      </c>
      <c r="AR250" s="143" t="s">
        <v>148</v>
      </c>
      <c r="AT250" s="143" t="s">
        <v>143</v>
      </c>
      <c r="AU250" s="143" t="s">
        <v>87</v>
      </c>
      <c r="AY250" s="17" t="s">
        <v>140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7" t="s">
        <v>87</v>
      </c>
      <c r="BK250" s="144">
        <f>ROUND(I250*H250,2)</f>
        <v>0</v>
      </c>
      <c r="BL250" s="17" t="s">
        <v>148</v>
      </c>
      <c r="BM250" s="143" t="s">
        <v>754</v>
      </c>
    </row>
    <row r="251" spans="2:65" s="1" customFormat="1" ht="18">
      <c r="B251" s="32"/>
      <c r="D251" s="145" t="s">
        <v>149</v>
      </c>
      <c r="F251" s="146" t="s">
        <v>1625</v>
      </c>
      <c r="I251" s="147"/>
      <c r="L251" s="32"/>
      <c r="M251" s="148"/>
      <c r="T251" s="56"/>
      <c r="AT251" s="17" t="s">
        <v>149</v>
      </c>
      <c r="AU251" s="17" t="s">
        <v>87</v>
      </c>
    </row>
    <row r="252" spans="2:65" s="1" customFormat="1" ht="16.5" customHeight="1">
      <c r="B252" s="32"/>
      <c r="C252" s="179" t="s">
        <v>346</v>
      </c>
      <c r="D252" s="179" t="s">
        <v>645</v>
      </c>
      <c r="E252" s="180" t="s">
        <v>1626</v>
      </c>
      <c r="F252" s="181" t="s">
        <v>1627</v>
      </c>
      <c r="G252" s="182" t="s">
        <v>255</v>
      </c>
      <c r="H252" s="183">
        <v>695</v>
      </c>
      <c r="I252" s="184"/>
      <c r="J252" s="185">
        <f>ROUND(I252*H252,2)</f>
        <v>0</v>
      </c>
      <c r="K252" s="181" t="s">
        <v>1</v>
      </c>
      <c r="L252" s="186"/>
      <c r="M252" s="187" t="s">
        <v>1</v>
      </c>
      <c r="N252" s="188" t="s">
        <v>45</v>
      </c>
      <c r="P252" s="141">
        <f>O252*H252</f>
        <v>0</v>
      </c>
      <c r="Q252" s="141">
        <v>0</v>
      </c>
      <c r="R252" s="141">
        <f>Q252*H252</f>
        <v>0</v>
      </c>
      <c r="S252" s="141">
        <v>0</v>
      </c>
      <c r="T252" s="142">
        <f>S252*H252</f>
        <v>0</v>
      </c>
      <c r="AR252" s="143" t="s">
        <v>170</v>
      </c>
      <c r="AT252" s="143" t="s">
        <v>645</v>
      </c>
      <c r="AU252" s="143" t="s">
        <v>87</v>
      </c>
      <c r="AY252" s="17" t="s">
        <v>140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7" t="s">
        <v>87</v>
      </c>
      <c r="BK252" s="144">
        <f>ROUND(I252*H252,2)</f>
        <v>0</v>
      </c>
      <c r="BL252" s="17" t="s">
        <v>148</v>
      </c>
      <c r="BM252" s="143" t="s">
        <v>758</v>
      </c>
    </row>
    <row r="253" spans="2:65" s="1" customFormat="1" ht="10">
      <c r="B253" s="32"/>
      <c r="D253" s="145" t="s">
        <v>149</v>
      </c>
      <c r="F253" s="146" t="s">
        <v>1627</v>
      </c>
      <c r="I253" s="147"/>
      <c r="L253" s="32"/>
      <c r="M253" s="148"/>
      <c r="T253" s="56"/>
      <c r="AT253" s="17" t="s">
        <v>149</v>
      </c>
      <c r="AU253" s="17" t="s">
        <v>87</v>
      </c>
    </row>
    <row r="254" spans="2:65" s="1" customFormat="1" ht="16.5" customHeight="1">
      <c r="B254" s="32"/>
      <c r="C254" s="179" t="s">
        <v>760</v>
      </c>
      <c r="D254" s="179" t="s">
        <v>645</v>
      </c>
      <c r="E254" s="180" t="s">
        <v>1628</v>
      </c>
      <c r="F254" s="181" t="s">
        <v>1629</v>
      </c>
      <c r="G254" s="182" t="s">
        <v>255</v>
      </c>
      <c r="H254" s="183">
        <v>685</v>
      </c>
      <c r="I254" s="184"/>
      <c r="J254" s="185">
        <f>ROUND(I254*H254,2)</f>
        <v>0</v>
      </c>
      <c r="K254" s="181" t="s">
        <v>1</v>
      </c>
      <c r="L254" s="186"/>
      <c r="M254" s="187" t="s">
        <v>1</v>
      </c>
      <c r="N254" s="188" t="s">
        <v>45</v>
      </c>
      <c r="P254" s="141">
        <f>O254*H254</f>
        <v>0</v>
      </c>
      <c r="Q254" s="141">
        <v>0</v>
      </c>
      <c r="R254" s="141">
        <f>Q254*H254</f>
        <v>0</v>
      </c>
      <c r="S254" s="141">
        <v>0</v>
      </c>
      <c r="T254" s="142">
        <f>S254*H254</f>
        <v>0</v>
      </c>
      <c r="AR254" s="143" t="s">
        <v>170</v>
      </c>
      <c r="AT254" s="143" t="s">
        <v>645</v>
      </c>
      <c r="AU254" s="143" t="s">
        <v>87</v>
      </c>
      <c r="AY254" s="17" t="s">
        <v>140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7" t="s">
        <v>87</v>
      </c>
      <c r="BK254" s="144">
        <f>ROUND(I254*H254,2)</f>
        <v>0</v>
      </c>
      <c r="BL254" s="17" t="s">
        <v>148</v>
      </c>
      <c r="BM254" s="143" t="s">
        <v>763</v>
      </c>
    </row>
    <row r="255" spans="2:65" s="1" customFormat="1" ht="10">
      <c r="B255" s="32"/>
      <c r="D255" s="145" t="s">
        <v>149</v>
      </c>
      <c r="F255" s="146" t="s">
        <v>1629</v>
      </c>
      <c r="I255" s="147"/>
      <c r="L255" s="32"/>
      <c r="M255" s="148"/>
      <c r="T255" s="56"/>
      <c r="AT255" s="17" t="s">
        <v>149</v>
      </c>
      <c r="AU255" s="17" t="s">
        <v>87</v>
      </c>
    </row>
    <row r="256" spans="2:65" s="1" customFormat="1" ht="16.5" customHeight="1">
      <c r="B256" s="32"/>
      <c r="C256" s="179" t="s">
        <v>349</v>
      </c>
      <c r="D256" s="179" t="s">
        <v>645</v>
      </c>
      <c r="E256" s="180" t="s">
        <v>1630</v>
      </c>
      <c r="F256" s="181" t="s">
        <v>1631</v>
      </c>
      <c r="G256" s="182" t="s">
        <v>255</v>
      </c>
      <c r="H256" s="183">
        <v>750</v>
      </c>
      <c r="I256" s="184"/>
      <c r="J256" s="185">
        <f>ROUND(I256*H256,2)</f>
        <v>0</v>
      </c>
      <c r="K256" s="181" t="s">
        <v>1</v>
      </c>
      <c r="L256" s="186"/>
      <c r="M256" s="187" t="s">
        <v>1</v>
      </c>
      <c r="N256" s="188" t="s">
        <v>45</v>
      </c>
      <c r="P256" s="141">
        <f>O256*H256</f>
        <v>0</v>
      </c>
      <c r="Q256" s="141">
        <v>0</v>
      </c>
      <c r="R256" s="141">
        <f>Q256*H256</f>
        <v>0</v>
      </c>
      <c r="S256" s="141">
        <v>0</v>
      </c>
      <c r="T256" s="142">
        <f>S256*H256</f>
        <v>0</v>
      </c>
      <c r="AR256" s="143" t="s">
        <v>170</v>
      </c>
      <c r="AT256" s="143" t="s">
        <v>645</v>
      </c>
      <c r="AU256" s="143" t="s">
        <v>87</v>
      </c>
      <c r="AY256" s="17" t="s">
        <v>140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7" t="s">
        <v>87</v>
      </c>
      <c r="BK256" s="144">
        <f>ROUND(I256*H256,2)</f>
        <v>0</v>
      </c>
      <c r="BL256" s="17" t="s">
        <v>148</v>
      </c>
      <c r="BM256" s="143" t="s">
        <v>766</v>
      </c>
    </row>
    <row r="257" spans="2:65" s="1" customFormat="1" ht="10">
      <c r="B257" s="32"/>
      <c r="D257" s="145" t="s">
        <v>149</v>
      </c>
      <c r="F257" s="146" t="s">
        <v>1631</v>
      </c>
      <c r="I257" s="147"/>
      <c r="L257" s="32"/>
      <c r="M257" s="148"/>
      <c r="T257" s="56"/>
      <c r="AT257" s="17" t="s">
        <v>149</v>
      </c>
      <c r="AU257" s="17" t="s">
        <v>87</v>
      </c>
    </row>
    <row r="258" spans="2:65" s="1" customFormat="1" ht="37.75" customHeight="1">
      <c r="B258" s="32"/>
      <c r="C258" s="132" t="s">
        <v>767</v>
      </c>
      <c r="D258" s="132" t="s">
        <v>143</v>
      </c>
      <c r="E258" s="133" t="s">
        <v>1632</v>
      </c>
      <c r="F258" s="134" t="s">
        <v>1633</v>
      </c>
      <c r="G258" s="135" t="s">
        <v>255</v>
      </c>
      <c r="H258" s="136">
        <v>395</v>
      </c>
      <c r="I258" s="137"/>
      <c r="J258" s="138">
        <f>ROUND(I258*H258,2)</f>
        <v>0</v>
      </c>
      <c r="K258" s="134" t="s">
        <v>147</v>
      </c>
      <c r="L258" s="32"/>
      <c r="M258" s="139" t="s">
        <v>1</v>
      </c>
      <c r="N258" s="140" t="s">
        <v>45</v>
      </c>
      <c r="P258" s="141">
        <f>O258*H258</f>
        <v>0</v>
      </c>
      <c r="Q258" s="141">
        <v>0</v>
      </c>
      <c r="R258" s="141">
        <f>Q258*H258</f>
        <v>0</v>
      </c>
      <c r="S258" s="141">
        <v>0</v>
      </c>
      <c r="T258" s="142">
        <f>S258*H258</f>
        <v>0</v>
      </c>
      <c r="AR258" s="143" t="s">
        <v>148</v>
      </c>
      <c r="AT258" s="143" t="s">
        <v>143</v>
      </c>
      <c r="AU258" s="143" t="s">
        <v>87</v>
      </c>
      <c r="AY258" s="17" t="s">
        <v>140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7" t="s">
        <v>87</v>
      </c>
      <c r="BK258" s="144">
        <f>ROUND(I258*H258,2)</f>
        <v>0</v>
      </c>
      <c r="BL258" s="17" t="s">
        <v>148</v>
      </c>
      <c r="BM258" s="143" t="s">
        <v>770</v>
      </c>
    </row>
    <row r="259" spans="2:65" s="1" customFormat="1" ht="18">
      <c r="B259" s="32"/>
      <c r="D259" s="145" t="s">
        <v>149</v>
      </c>
      <c r="F259" s="146" t="s">
        <v>1633</v>
      </c>
      <c r="I259" s="147"/>
      <c r="L259" s="32"/>
      <c r="M259" s="148"/>
      <c r="T259" s="56"/>
      <c r="AT259" s="17" t="s">
        <v>149</v>
      </c>
      <c r="AU259" s="17" t="s">
        <v>87</v>
      </c>
    </row>
    <row r="260" spans="2:65" s="1" customFormat="1" ht="16.5" customHeight="1">
      <c r="B260" s="32"/>
      <c r="C260" s="179" t="s">
        <v>355</v>
      </c>
      <c r="D260" s="179" t="s">
        <v>645</v>
      </c>
      <c r="E260" s="180" t="s">
        <v>1634</v>
      </c>
      <c r="F260" s="181" t="s">
        <v>1635</v>
      </c>
      <c r="G260" s="182" t="s">
        <v>255</v>
      </c>
      <c r="H260" s="183">
        <v>395</v>
      </c>
      <c r="I260" s="184"/>
      <c r="J260" s="185">
        <f>ROUND(I260*H260,2)</f>
        <v>0</v>
      </c>
      <c r="K260" s="181" t="s">
        <v>1</v>
      </c>
      <c r="L260" s="186"/>
      <c r="M260" s="187" t="s">
        <v>1</v>
      </c>
      <c r="N260" s="188" t="s">
        <v>45</v>
      </c>
      <c r="P260" s="141">
        <f>O260*H260</f>
        <v>0</v>
      </c>
      <c r="Q260" s="141">
        <v>0</v>
      </c>
      <c r="R260" s="141">
        <f>Q260*H260</f>
        <v>0</v>
      </c>
      <c r="S260" s="141">
        <v>0</v>
      </c>
      <c r="T260" s="142">
        <f>S260*H260</f>
        <v>0</v>
      </c>
      <c r="AR260" s="143" t="s">
        <v>170</v>
      </c>
      <c r="AT260" s="143" t="s">
        <v>645</v>
      </c>
      <c r="AU260" s="143" t="s">
        <v>87</v>
      </c>
      <c r="AY260" s="17" t="s">
        <v>140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7" t="s">
        <v>87</v>
      </c>
      <c r="BK260" s="144">
        <f>ROUND(I260*H260,2)</f>
        <v>0</v>
      </c>
      <c r="BL260" s="17" t="s">
        <v>148</v>
      </c>
      <c r="BM260" s="143" t="s">
        <v>773</v>
      </c>
    </row>
    <row r="261" spans="2:65" s="1" customFormat="1" ht="10">
      <c r="B261" s="32"/>
      <c r="D261" s="145" t="s">
        <v>149</v>
      </c>
      <c r="F261" s="146" t="s">
        <v>1635</v>
      </c>
      <c r="I261" s="147"/>
      <c r="L261" s="32"/>
      <c r="M261" s="148"/>
      <c r="T261" s="56"/>
      <c r="AT261" s="17" t="s">
        <v>149</v>
      </c>
      <c r="AU261" s="17" t="s">
        <v>87</v>
      </c>
    </row>
    <row r="262" spans="2:65" s="1" customFormat="1" ht="44.25" customHeight="1">
      <c r="B262" s="32"/>
      <c r="C262" s="132" t="s">
        <v>774</v>
      </c>
      <c r="D262" s="132" t="s">
        <v>143</v>
      </c>
      <c r="E262" s="133" t="s">
        <v>1636</v>
      </c>
      <c r="F262" s="134" t="s">
        <v>1637</v>
      </c>
      <c r="G262" s="135" t="s">
        <v>255</v>
      </c>
      <c r="H262" s="136">
        <v>395</v>
      </c>
      <c r="I262" s="137"/>
      <c r="J262" s="138">
        <f>ROUND(I262*H262,2)</f>
        <v>0</v>
      </c>
      <c r="K262" s="134" t="s">
        <v>147</v>
      </c>
      <c r="L262" s="32"/>
      <c r="M262" s="139" t="s">
        <v>1</v>
      </c>
      <c r="N262" s="140" t="s">
        <v>45</v>
      </c>
      <c r="P262" s="141">
        <f>O262*H262</f>
        <v>0</v>
      </c>
      <c r="Q262" s="141">
        <v>0</v>
      </c>
      <c r="R262" s="141">
        <f>Q262*H262</f>
        <v>0</v>
      </c>
      <c r="S262" s="141">
        <v>0</v>
      </c>
      <c r="T262" s="142">
        <f>S262*H262</f>
        <v>0</v>
      </c>
      <c r="AR262" s="143" t="s">
        <v>148</v>
      </c>
      <c r="AT262" s="143" t="s">
        <v>143</v>
      </c>
      <c r="AU262" s="143" t="s">
        <v>87</v>
      </c>
      <c r="AY262" s="17" t="s">
        <v>140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7" t="s">
        <v>87</v>
      </c>
      <c r="BK262" s="144">
        <f>ROUND(I262*H262,2)</f>
        <v>0</v>
      </c>
      <c r="BL262" s="17" t="s">
        <v>148</v>
      </c>
      <c r="BM262" s="143" t="s">
        <v>777</v>
      </c>
    </row>
    <row r="263" spans="2:65" s="1" customFormat="1" ht="18">
      <c r="B263" s="32"/>
      <c r="D263" s="145" t="s">
        <v>149</v>
      </c>
      <c r="F263" s="146" t="s">
        <v>1637</v>
      </c>
      <c r="I263" s="147"/>
      <c r="L263" s="32"/>
      <c r="M263" s="148"/>
      <c r="T263" s="56"/>
      <c r="AT263" s="17" t="s">
        <v>149</v>
      </c>
      <c r="AU263" s="17" t="s">
        <v>87</v>
      </c>
    </row>
    <row r="264" spans="2:65" s="1" customFormat="1" ht="16.5" customHeight="1">
      <c r="B264" s="32"/>
      <c r="C264" s="179" t="s">
        <v>360</v>
      </c>
      <c r="D264" s="179" t="s">
        <v>645</v>
      </c>
      <c r="E264" s="180" t="s">
        <v>1638</v>
      </c>
      <c r="F264" s="181" t="s">
        <v>1639</v>
      </c>
      <c r="G264" s="182" t="s">
        <v>255</v>
      </c>
      <c r="H264" s="183">
        <v>395</v>
      </c>
      <c r="I264" s="184"/>
      <c r="J264" s="185">
        <f>ROUND(I264*H264,2)</f>
        <v>0</v>
      </c>
      <c r="K264" s="181" t="s">
        <v>1</v>
      </c>
      <c r="L264" s="186"/>
      <c r="M264" s="187" t="s">
        <v>1</v>
      </c>
      <c r="N264" s="188" t="s">
        <v>45</v>
      </c>
      <c r="P264" s="141">
        <f>O264*H264</f>
        <v>0</v>
      </c>
      <c r="Q264" s="141">
        <v>0</v>
      </c>
      <c r="R264" s="141">
        <f>Q264*H264</f>
        <v>0</v>
      </c>
      <c r="S264" s="141">
        <v>0</v>
      </c>
      <c r="T264" s="142">
        <f>S264*H264</f>
        <v>0</v>
      </c>
      <c r="AR264" s="143" t="s">
        <v>170</v>
      </c>
      <c r="AT264" s="143" t="s">
        <v>645</v>
      </c>
      <c r="AU264" s="143" t="s">
        <v>87</v>
      </c>
      <c r="AY264" s="17" t="s">
        <v>140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7" t="s">
        <v>87</v>
      </c>
      <c r="BK264" s="144">
        <f>ROUND(I264*H264,2)</f>
        <v>0</v>
      </c>
      <c r="BL264" s="17" t="s">
        <v>148</v>
      </c>
      <c r="BM264" s="143" t="s">
        <v>780</v>
      </c>
    </row>
    <row r="265" spans="2:65" s="1" customFormat="1" ht="10">
      <c r="B265" s="32"/>
      <c r="D265" s="145" t="s">
        <v>149</v>
      </c>
      <c r="F265" s="146" t="s">
        <v>1639</v>
      </c>
      <c r="I265" s="147"/>
      <c r="L265" s="32"/>
      <c r="M265" s="148"/>
      <c r="T265" s="56"/>
      <c r="AT265" s="17" t="s">
        <v>149</v>
      </c>
      <c r="AU265" s="17" t="s">
        <v>87</v>
      </c>
    </row>
    <row r="266" spans="2:65" s="1" customFormat="1" ht="24.15" customHeight="1">
      <c r="B266" s="32"/>
      <c r="C266" s="132" t="s">
        <v>781</v>
      </c>
      <c r="D266" s="132" t="s">
        <v>143</v>
      </c>
      <c r="E266" s="133" t="s">
        <v>1640</v>
      </c>
      <c r="F266" s="134" t="s">
        <v>1641</v>
      </c>
      <c r="G266" s="135" t="s">
        <v>1495</v>
      </c>
      <c r="H266" s="136">
        <v>6</v>
      </c>
      <c r="I266" s="137"/>
      <c r="J266" s="138">
        <f>ROUND(I266*H266,2)</f>
        <v>0</v>
      </c>
      <c r="K266" s="134" t="s">
        <v>147</v>
      </c>
      <c r="L266" s="32"/>
      <c r="M266" s="139" t="s">
        <v>1</v>
      </c>
      <c r="N266" s="140" t="s">
        <v>45</v>
      </c>
      <c r="P266" s="141">
        <f>O266*H266</f>
        <v>0</v>
      </c>
      <c r="Q266" s="141">
        <v>0</v>
      </c>
      <c r="R266" s="141">
        <f>Q266*H266</f>
        <v>0</v>
      </c>
      <c r="S266" s="141">
        <v>0</v>
      </c>
      <c r="T266" s="142">
        <f>S266*H266</f>
        <v>0</v>
      </c>
      <c r="AR266" s="143" t="s">
        <v>148</v>
      </c>
      <c r="AT266" s="143" t="s">
        <v>143</v>
      </c>
      <c r="AU266" s="143" t="s">
        <v>87</v>
      </c>
      <c r="AY266" s="17" t="s">
        <v>140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7" t="s">
        <v>87</v>
      </c>
      <c r="BK266" s="144">
        <f>ROUND(I266*H266,2)</f>
        <v>0</v>
      </c>
      <c r="BL266" s="17" t="s">
        <v>148</v>
      </c>
      <c r="BM266" s="143" t="s">
        <v>784</v>
      </c>
    </row>
    <row r="267" spans="2:65" s="1" customFormat="1" ht="18">
      <c r="B267" s="32"/>
      <c r="D267" s="145" t="s">
        <v>149</v>
      </c>
      <c r="F267" s="146" t="s">
        <v>1641</v>
      </c>
      <c r="I267" s="147"/>
      <c r="L267" s="32"/>
      <c r="M267" s="148"/>
      <c r="T267" s="56"/>
      <c r="AT267" s="17" t="s">
        <v>149</v>
      </c>
      <c r="AU267" s="17" t="s">
        <v>87</v>
      </c>
    </row>
    <row r="268" spans="2:65" s="1" customFormat="1" ht="16.5" customHeight="1">
      <c r="B268" s="32"/>
      <c r="C268" s="179" t="s">
        <v>364</v>
      </c>
      <c r="D268" s="179" t="s">
        <v>645</v>
      </c>
      <c r="E268" s="180" t="s">
        <v>1642</v>
      </c>
      <c r="F268" s="181" t="s">
        <v>1643</v>
      </c>
      <c r="G268" s="182" t="s">
        <v>1495</v>
      </c>
      <c r="H268" s="183">
        <v>6</v>
      </c>
      <c r="I268" s="184"/>
      <c r="J268" s="185">
        <f>ROUND(I268*H268,2)</f>
        <v>0</v>
      </c>
      <c r="K268" s="181" t="s">
        <v>1</v>
      </c>
      <c r="L268" s="186"/>
      <c r="M268" s="187" t="s">
        <v>1</v>
      </c>
      <c r="N268" s="188" t="s">
        <v>45</v>
      </c>
      <c r="P268" s="141">
        <f>O268*H268</f>
        <v>0</v>
      </c>
      <c r="Q268" s="141">
        <v>0</v>
      </c>
      <c r="R268" s="141">
        <f>Q268*H268</f>
        <v>0</v>
      </c>
      <c r="S268" s="141">
        <v>0</v>
      </c>
      <c r="T268" s="142">
        <f>S268*H268</f>
        <v>0</v>
      </c>
      <c r="AR268" s="143" t="s">
        <v>170</v>
      </c>
      <c r="AT268" s="143" t="s">
        <v>645</v>
      </c>
      <c r="AU268" s="143" t="s">
        <v>87</v>
      </c>
      <c r="AY268" s="17" t="s">
        <v>140</v>
      </c>
      <c r="BE268" s="144">
        <f>IF(N268="základní",J268,0)</f>
        <v>0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7" t="s">
        <v>87</v>
      </c>
      <c r="BK268" s="144">
        <f>ROUND(I268*H268,2)</f>
        <v>0</v>
      </c>
      <c r="BL268" s="17" t="s">
        <v>148</v>
      </c>
      <c r="BM268" s="143" t="s">
        <v>787</v>
      </c>
    </row>
    <row r="269" spans="2:65" s="1" customFormat="1" ht="10">
      <c r="B269" s="32"/>
      <c r="D269" s="145" t="s">
        <v>149</v>
      </c>
      <c r="F269" s="146" t="s">
        <v>1643</v>
      </c>
      <c r="I269" s="147"/>
      <c r="L269" s="32"/>
      <c r="M269" s="148"/>
      <c r="T269" s="56"/>
      <c r="AT269" s="17" t="s">
        <v>149</v>
      </c>
      <c r="AU269" s="17" t="s">
        <v>87</v>
      </c>
    </row>
    <row r="270" spans="2:65" s="1" customFormat="1" ht="49" customHeight="1">
      <c r="B270" s="32"/>
      <c r="C270" s="132" t="s">
        <v>808</v>
      </c>
      <c r="D270" s="132" t="s">
        <v>143</v>
      </c>
      <c r="E270" s="133" t="s">
        <v>1644</v>
      </c>
      <c r="F270" s="134" t="s">
        <v>1645</v>
      </c>
      <c r="G270" s="135" t="s">
        <v>1495</v>
      </c>
      <c r="H270" s="136">
        <v>8</v>
      </c>
      <c r="I270" s="137"/>
      <c r="J270" s="138">
        <f>ROUND(I270*H270,2)</f>
        <v>0</v>
      </c>
      <c r="K270" s="134" t="s">
        <v>147</v>
      </c>
      <c r="L270" s="32"/>
      <c r="M270" s="139" t="s">
        <v>1</v>
      </c>
      <c r="N270" s="140" t="s">
        <v>45</v>
      </c>
      <c r="P270" s="141">
        <f>O270*H270</f>
        <v>0</v>
      </c>
      <c r="Q270" s="141">
        <v>0</v>
      </c>
      <c r="R270" s="141">
        <f>Q270*H270</f>
        <v>0</v>
      </c>
      <c r="S270" s="141">
        <v>0</v>
      </c>
      <c r="T270" s="142">
        <f>S270*H270</f>
        <v>0</v>
      </c>
      <c r="AR270" s="143" t="s">
        <v>148</v>
      </c>
      <c r="AT270" s="143" t="s">
        <v>143</v>
      </c>
      <c r="AU270" s="143" t="s">
        <v>87</v>
      </c>
      <c r="AY270" s="17" t="s">
        <v>140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7" t="s">
        <v>87</v>
      </c>
      <c r="BK270" s="144">
        <f>ROUND(I270*H270,2)</f>
        <v>0</v>
      </c>
      <c r="BL270" s="17" t="s">
        <v>148</v>
      </c>
      <c r="BM270" s="143" t="s">
        <v>811</v>
      </c>
    </row>
    <row r="271" spans="2:65" s="1" customFormat="1" ht="27">
      <c r="B271" s="32"/>
      <c r="D271" s="145" t="s">
        <v>149</v>
      </c>
      <c r="F271" s="146" t="s">
        <v>1645</v>
      </c>
      <c r="I271" s="147"/>
      <c r="L271" s="32"/>
      <c r="M271" s="148"/>
      <c r="T271" s="56"/>
      <c r="AT271" s="17" t="s">
        <v>149</v>
      </c>
      <c r="AU271" s="17" t="s">
        <v>87</v>
      </c>
    </row>
    <row r="272" spans="2:65" s="1" customFormat="1" ht="16.5" customHeight="1">
      <c r="B272" s="32"/>
      <c r="C272" s="179" t="s">
        <v>369</v>
      </c>
      <c r="D272" s="179" t="s">
        <v>645</v>
      </c>
      <c r="E272" s="180" t="s">
        <v>1646</v>
      </c>
      <c r="F272" s="181" t="s">
        <v>1647</v>
      </c>
      <c r="G272" s="182" t="s">
        <v>1495</v>
      </c>
      <c r="H272" s="183">
        <v>8</v>
      </c>
      <c r="I272" s="184"/>
      <c r="J272" s="185">
        <f>ROUND(I272*H272,2)</f>
        <v>0</v>
      </c>
      <c r="K272" s="181" t="s">
        <v>1</v>
      </c>
      <c r="L272" s="186"/>
      <c r="M272" s="187" t="s">
        <v>1</v>
      </c>
      <c r="N272" s="188" t="s">
        <v>45</v>
      </c>
      <c r="P272" s="141">
        <f>O272*H272</f>
        <v>0</v>
      </c>
      <c r="Q272" s="141">
        <v>0</v>
      </c>
      <c r="R272" s="141">
        <f>Q272*H272</f>
        <v>0</v>
      </c>
      <c r="S272" s="141">
        <v>0</v>
      </c>
      <c r="T272" s="142">
        <f>S272*H272</f>
        <v>0</v>
      </c>
      <c r="AR272" s="143" t="s">
        <v>170</v>
      </c>
      <c r="AT272" s="143" t="s">
        <v>645</v>
      </c>
      <c r="AU272" s="143" t="s">
        <v>87</v>
      </c>
      <c r="AY272" s="17" t="s">
        <v>140</v>
      </c>
      <c r="BE272" s="144">
        <f>IF(N272="základní",J272,0)</f>
        <v>0</v>
      </c>
      <c r="BF272" s="144">
        <f>IF(N272="snížená",J272,0)</f>
        <v>0</v>
      </c>
      <c r="BG272" s="144">
        <f>IF(N272="zákl. přenesená",J272,0)</f>
        <v>0</v>
      </c>
      <c r="BH272" s="144">
        <f>IF(N272="sníž. přenesená",J272,0)</f>
        <v>0</v>
      </c>
      <c r="BI272" s="144">
        <f>IF(N272="nulová",J272,0)</f>
        <v>0</v>
      </c>
      <c r="BJ272" s="17" t="s">
        <v>87</v>
      </c>
      <c r="BK272" s="144">
        <f>ROUND(I272*H272,2)</f>
        <v>0</v>
      </c>
      <c r="BL272" s="17" t="s">
        <v>148</v>
      </c>
      <c r="BM272" s="143" t="s">
        <v>822</v>
      </c>
    </row>
    <row r="273" spans="2:65" s="1" customFormat="1" ht="10">
      <c r="B273" s="32"/>
      <c r="D273" s="145" t="s">
        <v>149</v>
      </c>
      <c r="F273" s="146" t="s">
        <v>1647</v>
      </c>
      <c r="I273" s="147"/>
      <c r="L273" s="32"/>
      <c r="M273" s="148"/>
      <c r="T273" s="56"/>
      <c r="AT273" s="17" t="s">
        <v>149</v>
      </c>
      <c r="AU273" s="17" t="s">
        <v>87</v>
      </c>
    </row>
    <row r="274" spans="2:65" s="1" customFormat="1" ht="16.5" customHeight="1">
      <c r="B274" s="32"/>
      <c r="C274" s="179" t="s">
        <v>823</v>
      </c>
      <c r="D274" s="179" t="s">
        <v>645</v>
      </c>
      <c r="E274" s="180" t="s">
        <v>1648</v>
      </c>
      <c r="F274" s="181" t="s">
        <v>1649</v>
      </c>
      <c r="G274" s="182" t="s">
        <v>1495</v>
      </c>
      <c r="H274" s="183">
        <v>3</v>
      </c>
      <c r="I274" s="184"/>
      <c r="J274" s="185">
        <f>ROUND(I274*H274,2)</f>
        <v>0</v>
      </c>
      <c r="K274" s="181" t="s">
        <v>1</v>
      </c>
      <c r="L274" s="186"/>
      <c r="M274" s="187" t="s">
        <v>1</v>
      </c>
      <c r="N274" s="188" t="s">
        <v>45</v>
      </c>
      <c r="P274" s="141">
        <f>O274*H274</f>
        <v>0</v>
      </c>
      <c r="Q274" s="141">
        <v>0</v>
      </c>
      <c r="R274" s="141">
        <f>Q274*H274</f>
        <v>0</v>
      </c>
      <c r="S274" s="141">
        <v>0</v>
      </c>
      <c r="T274" s="142">
        <f>S274*H274</f>
        <v>0</v>
      </c>
      <c r="AR274" s="143" t="s">
        <v>170</v>
      </c>
      <c r="AT274" s="143" t="s">
        <v>645</v>
      </c>
      <c r="AU274" s="143" t="s">
        <v>87</v>
      </c>
      <c r="AY274" s="17" t="s">
        <v>140</v>
      </c>
      <c r="BE274" s="144">
        <f>IF(N274="základní",J274,0)</f>
        <v>0</v>
      </c>
      <c r="BF274" s="144">
        <f>IF(N274="snížená",J274,0)</f>
        <v>0</v>
      </c>
      <c r="BG274" s="144">
        <f>IF(N274="zákl. přenesená",J274,0)</f>
        <v>0</v>
      </c>
      <c r="BH274" s="144">
        <f>IF(N274="sníž. přenesená",J274,0)</f>
        <v>0</v>
      </c>
      <c r="BI274" s="144">
        <f>IF(N274="nulová",J274,0)</f>
        <v>0</v>
      </c>
      <c r="BJ274" s="17" t="s">
        <v>87</v>
      </c>
      <c r="BK274" s="144">
        <f>ROUND(I274*H274,2)</f>
        <v>0</v>
      </c>
      <c r="BL274" s="17" t="s">
        <v>148</v>
      </c>
      <c r="BM274" s="143" t="s">
        <v>826</v>
      </c>
    </row>
    <row r="275" spans="2:65" s="1" customFormat="1" ht="10">
      <c r="B275" s="32"/>
      <c r="D275" s="145" t="s">
        <v>149</v>
      </c>
      <c r="F275" s="146" t="s">
        <v>1649</v>
      </c>
      <c r="I275" s="147"/>
      <c r="L275" s="32"/>
      <c r="M275" s="148"/>
      <c r="T275" s="56"/>
      <c r="AT275" s="17" t="s">
        <v>149</v>
      </c>
      <c r="AU275" s="17" t="s">
        <v>87</v>
      </c>
    </row>
    <row r="276" spans="2:65" s="1" customFormat="1" ht="16.5" customHeight="1">
      <c r="B276" s="32"/>
      <c r="C276" s="179" t="s">
        <v>403</v>
      </c>
      <c r="D276" s="179" t="s">
        <v>645</v>
      </c>
      <c r="E276" s="180" t="s">
        <v>1650</v>
      </c>
      <c r="F276" s="181" t="s">
        <v>1651</v>
      </c>
      <c r="G276" s="182" t="s">
        <v>1495</v>
      </c>
      <c r="H276" s="183">
        <v>3</v>
      </c>
      <c r="I276" s="184"/>
      <c r="J276" s="185">
        <f>ROUND(I276*H276,2)</f>
        <v>0</v>
      </c>
      <c r="K276" s="181" t="s">
        <v>1</v>
      </c>
      <c r="L276" s="186"/>
      <c r="M276" s="187" t="s">
        <v>1</v>
      </c>
      <c r="N276" s="188" t="s">
        <v>45</v>
      </c>
      <c r="P276" s="141">
        <f>O276*H276</f>
        <v>0</v>
      </c>
      <c r="Q276" s="141">
        <v>0</v>
      </c>
      <c r="R276" s="141">
        <f>Q276*H276</f>
        <v>0</v>
      </c>
      <c r="S276" s="141">
        <v>0</v>
      </c>
      <c r="T276" s="142">
        <f>S276*H276</f>
        <v>0</v>
      </c>
      <c r="AR276" s="143" t="s">
        <v>170</v>
      </c>
      <c r="AT276" s="143" t="s">
        <v>645</v>
      </c>
      <c r="AU276" s="143" t="s">
        <v>87</v>
      </c>
      <c r="AY276" s="17" t="s">
        <v>140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7" t="s">
        <v>87</v>
      </c>
      <c r="BK276" s="144">
        <f>ROUND(I276*H276,2)</f>
        <v>0</v>
      </c>
      <c r="BL276" s="17" t="s">
        <v>148</v>
      </c>
      <c r="BM276" s="143" t="s">
        <v>830</v>
      </c>
    </row>
    <row r="277" spans="2:65" s="1" customFormat="1" ht="10">
      <c r="B277" s="32"/>
      <c r="D277" s="145" t="s">
        <v>149</v>
      </c>
      <c r="F277" s="146" t="s">
        <v>1651</v>
      </c>
      <c r="I277" s="147"/>
      <c r="L277" s="32"/>
      <c r="M277" s="148"/>
      <c r="T277" s="56"/>
      <c r="AT277" s="17" t="s">
        <v>149</v>
      </c>
      <c r="AU277" s="17" t="s">
        <v>87</v>
      </c>
    </row>
    <row r="278" spans="2:65" s="1" customFormat="1" ht="21.75" customHeight="1">
      <c r="B278" s="32"/>
      <c r="C278" s="179" t="s">
        <v>831</v>
      </c>
      <c r="D278" s="179" t="s">
        <v>645</v>
      </c>
      <c r="E278" s="180" t="s">
        <v>1652</v>
      </c>
      <c r="F278" s="181" t="s">
        <v>1653</v>
      </c>
      <c r="G278" s="182" t="s">
        <v>1495</v>
      </c>
      <c r="H278" s="183">
        <v>5</v>
      </c>
      <c r="I278" s="184"/>
      <c r="J278" s="185">
        <f>ROUND(I278*H278,2)</f>
        <v>0</v>
      </c>
      <c r="K278" s="181" t="s">
        <v>1</v>
      </c>
      <c r="L278" s="186"/>
      <c r="M278" s="187" t="s">
        <v>1</v>
      </c>
      <c r="N278" s="188" t="s">
        <v>45</v>
      </c>
      <c r="P278" s="141">
        <f>O278*H278</f>
        <v>0</v>
      </c>
      <c r="Q278" s="141">
        <v>0</v>
      </c>
      <c r="R278" s="141">
        <f>Q278*H278</f>
        <v>0</v>
      </c>
      <c r="S278" s="141">
        <v>0</v>
      </c>
      <c r="T278" s="142">
        <f>S278*H278</f>
        <v>0</v>
      </c>
      <c r="AR278" s="143" t="s">
        <v>170</v>
      </c>
      <c r="AT278" s="143" t="s">
        <v>645</v>
      </c>
      <c r="AU278" s="143" t="s">
        <v>87</v>
      </c>
      <c r="AY278" s="17" t="s">
        <v>140</v>
      </c>
      <c r="BE278" s="144">
        <f>IF(N278="základní",J278,0)</f>
        <v>0</v>
      </c>
      <c r="BF278" s="144">
        <f>IF(N278="snížená",J278,0)</f>
        <v>0</v>
      </c>
      <c r="BG278" s="144">
        <f>IF(N278="zákl. přenesená",J278,0)</f>
        <v>0</v>
      </c>
      <c r="BH278" s="144">
        <f>IF(N278="sníž. přenesená",J278,0)</f>
        <v>0</v>
      </c>
      <c r="BI278" s="144">
        <f>IF(N278="nulová",J278,0)</f>
        <v>0</v>
      </c>
      <c r="BJ278" s="17" t="s">
        <v>87</v>
      </c>
      <c r="BK278" s="144">
        <f>ROUND(I278*H278,2)</f>
        <v>0</v>
      </c>
      <c r="BL278" s="17" t="s">
        <v>148</v>
      </c>
      <c r="BM278" s="143" t="s">
        <v>834</v>
      </c>
    </row>
    <row r="279" spans="2:65" s="1" customFormat="1" ht="10">
      <c r="B279" s="32"/>
      <c r="D279" s="145" t="s">
        <v>149</v>
      </c>
      <c r="F279" s="146" t="s">
        <v>1653</v>
      </c>
      <c r="I279" s="147"/>
      <c r="L279" s="32"/>
      <c r="M279" s="148"/>
      <c r="T279" s="56"/>
      <c r="AT279" s="17" t="s">
        <v>149</v>
      </c>
      <c r="AU279" s="17" t="s">
        <v>87</v>
      </c>
    </row>
    <row r="280" spans="2:65" s="1" customFormat="1" ht="16.5" customHeight="1">
      <c r="B280" s="32"/>
      <c r="C280" s="179" t="s">
        <v>650</v>
      </c>
      <c r="D280" s="179" t="s">
        <v>645</v>
      </c>
      <c r="E280" s="180" t="s">
        <v>1654</v>
      </c>
      <c r="F280" s="181" t="s">
        <v>1655</v>
      </c>
      <c r="G280" s="182" t="s">
        <v>1495</v>
      </c>
      <c r="H280" s="183">
        <v>5</v>
      </c>
      <c r="I280" s="184"/>
      <c r="J280" s="185">
        <f>ROUND(I280*H280,2)</f>
        <v>0</v>
      </c>
      <c r="K280" s="181" t="s">
        <v>1</v>
      </c>
      <c r="L280" s="186"/>
      <c r="M280" s="187" t="s">
        <v>1</v>
      </c>
      <c r="N280" s="188" t="s">
        <v>45</v>
      </c>
      <c r="P280" s="141">
        <f>O280*H280</f>
        <v>0</v>
      </c>
      <c r="Q280" s="141">
        <v>0</v>
      </c>
      <c r="R280" s="141">
        <f>Q280*H280</f>
        <v>0</v>
      </c>
      <c r="S280" s="141">
        <v>0</v>
      </c>
      <c r="T280" s="142">
        <f>S280*H280</f>
        <v>0</v>
      </c>
      <c r="AR280" s="143" t="s">
        <v>170</v>
      </c>
      <c r="AT280" s="143" t="s">
        <v>645</v>
      </c>
      <c r="AU280" s="143" t="s">
        <v>87</v>
      </c>
      <c r="AY280" s="17" t="s">
        <v>140</v>
      </c>
      <c r="BE280" s="144">
        <f>IF(N280="základní",J280,0)</f>
        <v>0</v>
      </c>
      <c r="BF280" s="144">
        <f>IF(N280="snížená",J280,0)</f>
        <v>0</v>
      </c>
      <c r="BG280" s="144">
        <f>IF(N280="zákl. přenesená",J280,0)</f>
        <v>0</v>
      </c>
      <c r="BH280" s="144">
        <f>IF(N280="sníž. přenesená",J280,0)</f>
        <v>0</v>
      </c>
      <c r="BI280" s="144">
        <f>IF(N280="nulová",J280,0)</f>
        <v>0</v>
      </c>
      <c r="BJ280" s="17" t="s">
        <v>87</v>
      </c>
      <c r="BK280" s="144">
        <f>ROUND(I280*H280,2)</f>
        <v>0</v>
      </c>
      <c r="BL280" s="17" t="s">
        <v>148</v>
      </c>
      <c r="BM280" s="143" t="s">
        <v>844</v>
      </c>
    </row>
    <row r="281" spans="2:65" s="1" customFormat="1" ht="10">
      <c r="B281" s="32"/>
      <c r="D281" s="145" t="s">
        <v>149</v>
      </c>
      <c r="F281" s="146" t="s">
        <v>1655</v>
      </c>
      <c r="I281" s="147"/>
      <c r="L281" s="32"/>
      <c r="M281" s="148"/>
      <c r="T281" s="56"/>
      <c r="AT281" s="17" t="s">
        <v>149</v>
      </c>
      <c r="AU281" s="17" t="s">
        <v>87</v>
      </c>
    </row>
    <row r="282" spans="2:65" s="1" customFormat="1" ht="49" customHeight="1">
      <c r="B282" s="32"/>
      <c r="C282" s="132" t="s">
        <v>850</v>
      </c>
      <c r="D282" s="132" t="s">
        <v>143</v>
      </c>
      <c r="E282" s="133" t="s">
        <v>1656</v>
      </c>
      <c r="F282" s="134" t="s">
        <v>1657</v>
      </c>
      <c r="G282" s="135" t="s">
        <v>1495</v>
      </c>
      <c r="H282" s="136">
        <v>6</v>
      </c>
      <c r="I282" s="137"/>
      <c r="J282" s="138">
        <f>ROUND(I282*H282,2)</f>
        <v>0</v>
      </c>
      <c r="K282" s="134" t="s">
        <v>147</v>
      </c>
      <c r="L282" s="32"/>
      <c r="M282" s="139" t="s">
        <v>1</v>
      </c>
      <c r="N282" s="140" t="s">
        <v>45</v>
      </c>
      <c r="P282" s="141">
        <f>O282*H282</f>
        <v>0</v>
      </c>
      <c r="Q282" s="141">
        <v>0</v>
      </c>
      <c r="R282" s="141">
        <f>Q282*H282</f>
        <v>0</v>
      </c>
      <c r="S282" s="141">
        <v>0</v>
      </c>
      <c r="T282" s="142">
        <f>S282*H282</f>
        <v>0</v>
      </c>
      <c r="AR282" s="143" t="s">
        <v>148</v>
      </c>
      <c r="AT282" s="143" t="s">
        <v>143</v>
      </c>
      <c r="AU282" s="143" t="s">
        <v>87</v>
      </c>
      <c r="AY282" s="17" t="s">
        <v>140</v>
      </c>
      <c r="BE282" s="144">
        <f>IF(N282="základní",J282,0)</f>
        <v>0</v>
      </c>
      <c r="BF282" s="144">
        <f>IF(N282="snížená",J282,0)</f>
        <v>0</v>
      </c>
      <c r="BG282" s="144">
        <f>IF(N282="zákl. přenesená",J282,0)</f>
        <v>0</v>
      </c>
      <c r="BH282" s="144">
        <f>IF(N282="sníž. přenesená",J282,0)</f>
        <v>0</v>
      </c>
      <c r="BI282" s="144">
        <f>IF(N282="nulová",J282,0)</f>
        <v>0</v>
      </c>
      <c r="BJ282" s="17" t="s">
        <v>87</v>
      </c>
      <c r="BK282" s="144">
        <f>ROUND(I282*H282,2)</f>
        <v>0</v>
      </c>
      <c r="BL282" s="17" t="s">
        <v>148</v>
      </c>
      <c r="BM282" s="143" t="s">
        <v>853</v>
      </c>
    </row>
    <row r="283" spans="2:65" s="1" customFormat="1" ht="27">
      <c r="B283" s="32"/>
      <c r="D283" s="145" t="s">
        <v>149</v>
      </c>
      <c r="F283" s="146" t="s">
        <v>1657</v>
      </c>
      <c r="I283" s="147"/>
      <c r="L283" s="32"/>
      <c r="M283" s="148"/>
      <c r="T283" s="56"/>
      <c r="AT283" s="17" t="s">
        <v>149</v>
      </c>
      <c r="AU283" s="17" t="s">
        <v>87</v>
      </c>
    </row>
    <row r="284" spans="2:65" s="1" customFormat="1" ht="24.15" customHeight="1">
      <c r="B284" s="32"/>
      <c r="C284" s="179" t="s">
        <v>660</v>
      </c>
      <c r="D284" s="179" t="s">
        <v>645</v>
      </c>
      <c r="E284" s="180" t="s">
        <v>1658</v>
      </c>
      <c r="F284" s="181" t="s">
        <v>1659</v>
      </c>
      <c r="G284" s="182" t="s">
        <v>1495</v>
      </c>
      <c r="H284" s="183">
        <v>6</v>
      </c>
      <c r="I284" s="184"/>
      <c r="J284" s="185">
        <f>ROUND(I284*H284,2)</f>
        <v>0</v>
      </c>
      <c r="K284" s="181" t="s">
        <v>1</v>
      </c>
      <c r="L284" s="186"/>
      <c r="M284" s="187" t="s">
        <v>1</v>
      </c>
      <c r="N284" s="188" t="s">
        <v>45</v>
      </c>
      <c r="P284" s="141">
        <f>O284*H284</f>
        <v>0</v>
      </c>
      <c r="Q284" s="141">
        <v>0</v>
      </c>
      <c r="R284" s="141">
        <f>Q284*H284</f>
        <v>0</v>
      </c>
      <c r="S284" s="141">
        <v>0</v>
      </c>
      <c r="T284" s="142">
        <f>S284*H284</f>
        <v>0</v>
      </c>
      <c r="AR284" s="143" t="s">
        <v>170</v>
      </c>
      <c r="AT284" s="143" t="s">
        <v>645</v>
      </c>
      <c r="AU284" s="143" t="s">
        <v>87</v>
      </c>
      <c r="AY284" s="17" t="s">
        <v>140</v>
      </c>
      <c r="BE284" s="144">
        <f>IF(N284="základní",J284,0)</f>
        <v>0</v>
      </c>
      <c r="BF284" s="144">
        <f>IF(N284="snížená",J284,0)</f>
        <v>0</v>
      </c>
      <c r="BG284" s="144">
        <f>IF(N284="zákl. přenesená",J284,0)</f>
        <v>0</v>
      </c>
      <c r="BH284" s="144">
        <f>IF(N284="sníž. přenesená",J284,0)</f>
        <v>0</v>
      </c>
      <c r="BI284" s="144">
        <f>IF(N284="nulová",J284,0)</f>
        <v>0</v>
      </c>
      <c r="BJ284" s="17" t="s">
        <v>87</v>
      </c>
      <c r="BK284" s="144">
        <f>ROUND(I284*H284,2)</f>
        <v>0</v>
      </c>
      <c r="BL284" s="17" t="s">
        <v>148</v>
      </c>
      <c r="BM284" s="143" t="s">
        <v>857</v>
      </c>
    </row>
    <row r="285" spans="2:65" s="1" customFormat="1" ht="10">
      <c r="B285" s="32"/>
      <c r="D285" s="145" t="s">
        <v>149</v>
      </c>
      <c r="F285" s="146" t="s">
        <v>1659</v>
      </c>
      <c r="I285" s="147"/>
      <c r="L285" s="32"/>
      <c r="M285" s="148"/>
      <c r="T285" s="56"/>
      <c r="AT285" s="17" t="s">
        <v>149</v>
      </c>
      <c r="AU285" s="17" t="s">
        <v>87</v>
      </c>
    </row>
    <row r="286" spans="2:65" s="1" customFormat="1" ht="16.5" customHeight="1">
      <c r="B286" s="32"/>
      <c r="C286" s="179" t="s">
        <v>862</v>
      </c>
      <c r="D286" s="179" t="s">
        <v>645</v>
      </c>
      <c r="E286" s="180" t="s">
        <v>1650</v>
      </c>
      <c r="F286" s="181" t="s">
        <v>1651</v>
      </c>
      <c r="G286" s="182" t="s">
        <v>1495</v>
      </c>
      <c r="H286" s="183">
        <v>6</v>
      </c>
      <c r="I286" s="184"/>
      <c r="J286" s="185">
        <f>ROUND(I286*H286,2)</f>
        <v>0</v>
      </c>
      <c r="K286" s="181" t="s">
        <v>1</v>
      </c>
      <c r="L286" s="186"/>
      <c r="M286" s="187" t="s">
        <v>1</v>
      </c>
      <c r="N286" s="188" t="s">
        <v>45</v>
      </c>
      <c r="P286" s="141">
        <f>O286*H286</f>
        <v>0</v>
      </c>
      <c r="Q286" s="141">
        <v>0</v>
      </c>
      <c r="R286" s="141">
        <f>Q286*H286</f>
        <v>0</v>
      </c>
      <c r="S286" s="141">
        <v>0</v>
      </c>
      <c r="T286" s="142">
        <f>S286*H286</f>
        <v>0</v>
      </c>
      <c r="AR286" s="143" t="s">
        <v>170</v>
      </c>
      <c r="AT286" s="143" t="s">
        <v>645</v>
      </c>
      <c r="AU286" s="143" t="s">
        <v>87</v>
      </c>
      <c r="AY286" s="17" t="s">
        <v>140</v>
      </c>
      <c r="BE286" s="144">
        <f>IF(N286="základní",J286,0)</f>
        <v>0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7" t="s">
        <v>87</v>
      </c>
      <c r="BK286" s="144">
        <f>ROUND(I286*H286,2)</f>
        <v>0</v>
      </c>
      <c r="BL286" s="17" t="s">
        <v>148</v>
      </c>
      <c r="BM286" s="143" t="s">
        <v>865</v>
      </c>
    </row>
    <row r="287" spans="2:65" s="1" customFormat="1" ht="10">
      <c r="B287" s="32"/>
      <c r="D287" s="145" t="s">
        <v>149</v>
      </c>
      <c r="F287" s="146" t="s">
        <v>1651</v>
      </c>
      <c r="I287" s="147"/>
      <c r="L287" s="32"/>
      <c r="M287" s="148"/>
      <c r="T287" s="56"/>
      <c r="AT287" s="17" t="s">
        <v>149</v>
      </c>
      <c r="AU287" s="17" t="s">
        <v>87</v>
      </c>
    </row>
    <row r="288" spans="2:65" s="1" customFormat="1" ht="44.25" customHeight="1">
      <c r="B288" s="32"/>
      <c r="C288" s="132" t="s">
        <v>663</v>
      </c>
      <c r="D288" s="132" t="s">
        <v>143</v>
      </c>
      <c r="E288" s="133" t="s">
        <v>1660</v>
      </c>
      <c r="F288" s="134" t="s">
        <v>1661</v>
      </c>
      <c r="G288" s="135" t="s">
        <v>1495</v>
      </c>
      <c r="H288" s="136">
        <v>2</v>
      </c>
      <c r="I288" s="137"/>
      <c r="J288" s="138">
        <f>ROUND(I288*H288,2)</f>
        <v>0</v>
      </c>
      <c r="K288" s="134" t="s">
        <v>147</v>
      </c>
      <c r="L288" s="32"/>
      <c r="M288" s="139" t="s">
        <v>1</v>
      </c>
      <c r="N288" s="140" t="s">
        <v>45</v>
      </c>
      <c r="P288" s="141">
        <f>O288*H288</f>
        <v>0</v>
      </c>
      <c r="Q288" s="141">
        <v>0</v>
      </c>
      <c r="R288" s="141">
        <f>Q288*H288</f>
        <v>0</v>
      </c>
      <c r="S288" s="141">
        <v>0</v>
      </c>
      <c r="T288" s="142">
        <f>S288*H288</f>
        <v>0</v>
      </c>
      <c r="AR288" s="143" t="s">
        <v>148</v>
      </c>
      <c r="AT288" s="143" t="s">
        <v>143</v>
      </c>
      <c r="AU288" s="143" t="s">
        <v>87</v>
      </c>
      <c r="AY288" s="17" t="s">
        <v>140</v>
      </c>
      <c r="BE288" s="144">
        <f>IF(N288="základní",J288,0)</f>
        <v>0</v>
      </c>
      <c r="BF288" s="144">
        <f>IF(N288="snížená",J288,0)</f>
        <v>0</v>
      </c>
      <c r="BG288" s="144">
        <f>IF(N288="zákl. přenesená",J288,0)</f>
        <v>0</v>
      </c>
      <c r="BH288" s="144">
        <f>IF(N288="sníž. přenesená",J288,0)</f>
        <v>0</v>
      </c>
      <c r="BI288" s="144">
        <f>IF(N288="nulová",J288,0)</f>
        <v>0</v>
      </c>
      <c r="BJ288" s="17" t="s">
        <v>87</v>
      </c>
      <c r="BK288" s="144">
        <f>ROUND(I288*H288,2)</f>
        <v>0</v>
      </c>
      <c r="BL288" s="17" t="s">
        <v>148</v>
      </c>
      <c r="BM288" s="143" t="s">
        <v>869</v>
      </c>
    </row>
    <row r="289" spans="2:65" s="1" customFormat="1" ht="27">
      <c r="B289" s="32"/>
      <c r="D289" s="145" t="s">
        <v>149</v>
      </c>
      <c r="F289" s="146" t="s">
        <v>1661</v>
      </c>
      <c r="I289" s="147"/>
      <c r="L289" s="32"/>
      <c r="M289" s="148"/>
      <c r="T289" s="56"/>
      <c r="AT289" s="17" t="s">
        <v>149</v>
      </c>
      <c r="AU289" s="17" t="s">
        <v>87</v>
      </c>
    </row>
    <row r="290" spans="2:65" s="1" customFormat="1" ht="16.5" customHeight="1">
      <c r="B290" s="32"/>
      <c r="C290" s="179" t="s">
        <v>872</v>
      </c>
      <c r="D290" s="179" t="s">
        <v>645</v>
      </c>
      <c r="E290" s="180" t="s">
        <v>1662</v>
      </c>
      <c r="F290" s="181" t="s">
        <v>1663</v>
      </c>
      <c r="G290" s="182" t="s">
        <v>1495</v>
      </c>
      <c r="H290" s="183">
        <v>276</v>
      </c>
      <c r="I290" s="184"/>
      <c r="J290" s="185">
        <f>ROUND(I290*H290,2)</f>
        <v>0</v>
      </c>
      <c r="K290" s="181" t="s">
        <v>1</v>
      </c>
      <c r="L290" s="186"/>
      <c r="M290" s="187" t="s">
        <v>1</v>
      </c>
      <c r="N290" s="188" t="s">
        <v>45</v>
      </c>
      <c r="P290" s="141">
        <f>O290*H290</f>
        <v>0</v>
      </c>
      <c r="Q290" s="141">
        <v>0</v>
      </c>
      <c r="R290" s="141">
        <f>Q290*H290</f>
        <v>0</v>
      </c>
      <c r="S290" s="141">
        <v>0</v>
      </c>
      <c r="T290" s="142">
        <f>S290*H290</f>
        <v>0</v>
      </c>
      <c r="AR290" s="143" t="s">
        <v>170</v>
      </c>
      <c r="AT290" s="143" t="s">
        <v>645</v>
      </c>
      <c r="AU290" s="143" t="s">
        <v>87</v>
      </c>
      <c r="AY290" s="17" t="s">
        <v>140</v>
      </c>
      <c r="BE290" s="144">
        <f>IF(N290="základní",J290,0)</f>
        <v>0</v>
      </c>
      <c r="BF290" s="144">
        <f>IF(N290="snížená",J290,0)</f>
        <v>0</v>
      </c>
      <c r="BG290" s="144">
        <f>IF(N290="zákl. přenesená",J290,0)</f>
        <v>0</v>
      </c>
      <c r="BH290" s="144">
        <f>IF(N290="sníž. přenesená",J290,0)</f>
        <v>0</v>
      </c>
      <c r="BI290" s="144">
        <f>IF(N290="nulová",J290,0)</f>
        <v>0</v>
      </c>
      <c r="BJ290" s="17" t="s">
        <v>87</v>
      </c>
      <c r="BK290" s="144">
        <f>ROUND(I290*H290,2)</f>
        <v>0</v>
      </c>
      <c r="BL290" s="17" t="s">
        <v>148</v>
      </c>
      <c r="BM290" s="143" t="s">
        <v>875</v>
      </c>
    </row>
    <row r="291" spans="2:65" s="1" customFormat="1" ht="10">
      <c r="B291" s="32"/>
      <c r="D291" s="145" t="s">
        <v>149</v>
      </c>
      <c r="F291" s="146" t="s">
        <v>1663</v>
      </c>
      <c r="I291" s="147"/>
      <c r="L291" s="32"/>
      <c r="M291" s="148"/>
      <c r="T291" s="56"/>
      <c r="AT291" s="17" t="s">
        <v>149</v>
      </c>
      <c r="AU291" s="17" t="s">
        <v>87</v>
      </c>
    </row>
    <row r="292" spans="2:65" s="1" customFormat="1" ht="55.5" customHeight="1">
      <c r="B292" s="32"/>
      <c r="C292" s="132" t="s">
        <v>667</v>
      </c>
      <c r="D292" s="132" t="s">
        <v>143</v>
      </c>
      <c r="E292" s="133" t="s">
        <v>1664</v>
      </c>
      <c r="F292" s="134" t="s">
        <v>1665</v>
      </c>
      <c r="G292" s="135" t="s">
        <v>1495</v>
      </c>
      <c r="H292" s="136">
        <v>23</v>
      </c>
      <c r="I292" s="137"/>
      <c r="J292" s="138">
        <f>ROUND(I292*H292,2)</f>
        <v>0</v>
      </c>
      <c r="K292" s="134" t="s">
        <v>147</v>
      </c>
      <c r="L292" s="32"/>
      <c r="M292" s="139" t="s">
        <v>1</v>
      </c>
      <c r="N292" s="140" t="s">
        <v>45</v>
      </c>
      <c r="P292" s="141">
        <f>O292*H292</f>
        <v>0</v>
      </c>
      <c r="Q292" s="141">
        <v>0</v>
      </c>
      <c r="R292" s="141">
        <f>Q292*H292</f>
        <v>0</v>
      </c>
      <c r="S292" s="141">
        <v>0</v>
      </c>
      <c r="T292" s="142">
        <f>S292*H292</f>
        <v>0</v>
      </c>
      <c r="AR292" s="143" t="s">
        <v>148</v>
      </c>
      <c r="AT292" s="143" t="s">
        <v>143</v>
      </c>
      <c r="AU292" s="143" t="s">
        <v>87</v>
      </c>
      <c r="AY292" s="17" t="s">
        <v>140</v>
      </c>
      <c r="BE292" s="144">
        <f>IF(N292="základní",J292,0)</f>
        <v>0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7" t="s">
        <v>87</v>
      </c>
      <c r="BK292" s="144">
        <f>ROUND(I292*H292,2)</f>
        <v>0</v>
      </c>
      <c r="BL292" s="17" t="s">
        <v>148</v>
      </c>
      <c r="BM292" s="143" t="s">
        <v>882</v>
      </c>
    </row>
    <row r="293" spans="2:65" s="1" customFormat="1" ht="27">
      <c r="B293" s="32"/>
      <c r="D293" s="145" t="s">
        <v>149</v>
      </c>
      <c r="F293" s="146" t="s">
        <v>1665</v>
      </c>
      <c r="I293" s="147"/>
      <c r="L293" s="32"/>
      <c r="M293" s="148"/>
      <c r="T293" s="56"/>
      <c r="AT293" s="17" t="s">
        <v>149</v>
      </c>
      <c r="AU293" s="17" t="s">
        <v>87</v>
      </c>
    </row>
    <row r="294" spans="2:65" s="1" customFormat="1" ht="16.5" customHeight="1">
      <c r="B294" s="32"/>
      <c r="C294" s="179" t="s">
        <v>883</v>
      </c>
      <c r="D294" s="179" t="s">
        <v>645</v>
      </c>
      <c r="E294" s="180" t="s">
        <v>1666</v>
      </c>
      <c r="F294" s="181" t="s">
        <v>1667</v>
      </c>
      <c r="G294" s="182" t="s">
        <v>1495</v>
      </c>
      <c r="H294" s="183">
        <v>23</v>
      </c>
      <c r="I294" s="184"/>
      <c r="J294" s="185">
        <f>ROUND(I294*H294,2)</f>
        <v>0</v>
      </c>
      <c r="K294" s="181" t="s">
        <v>1</v>
      </c>
      <c r="L294" s="186"/>
      <c r="M294" s="187" t="s">
        <v>1</v>
      </c>
      <c r="N294" s="188" t="s">
        <v>45</v>
      </c>
      <c r="P294" s="141">
        <f>O294*H294</f>
        <v>0</v>
      </c>
      <c r="Q294" s="141">
        <v>0</v>
      </c>
      <c r="R294" s="141">
        <f>Q294*H294</f>
        <v>0</v>
      </c>
      <c r="S294" s="141">
        <v>0</v>
      </c>
      <c r="T294" s="142">
        <f>S294*H294</f>
        <v>0</v>
      </c>
      <c r="AR294" s="143" t="s">
        <v>170</v>
      </c>
      <c r="AT294" s="143" t="s">
        <v>645</v>
      </c>
      <c r="AU294" s="143" t="s">
        <v>87</v>
      </c>
      <c r="AY294" s="17" t="s">
        <v>140</v>
      </c>
      <c r="BE294" s="144">
        <f>IF(N294="základní",J294,0)</f>
        <v>0</v>
      </c>
      <c r="BF294" s="144">
        <f>IF(N294="snížená",J294,0)</f>
        <v>0</v>
      </c>
      <c r="BG294" s="144">
        <f>IF(N294="zákl. přenesená",J294,0)</f>
        <v>0</v>
      </c>
      <c r="BH294" s="144">
        <f>IF(N294="sníž. přenesená",J294,0)</f>
        <v>0</v>
      </c>
      <c r="BI294" s="144">
        <f>IF(N294="nulová",J294,0)</f>
        <v>0</v>
      </c>
      <c r="BJ294" s="17" t="s">
        <v>87</v>
      </c>
      <c r="BK294" s="144">
        <f>ROUND(I294*H294,2)</f>
        <v>0</v>
      </c>
      <c r="BL294" s="17" t="s">
        <v>148</v>
      </c>
      <c r="BM294" s="143" t="s">
        <v>886</v>
      </c>
    </row>
    <row r="295" spans="2:65" s="1" customFormat="1" ht="10">
      <c r="B295" s="32"/>
      <c r="D295" s="145" t="s">
        <v>149</v>
      </c>
      <c r="F295" s="146" t="s">
        <v>1667</v>
      </c>
      <c r="I295" s="147"/>
      <c r="L295" s="32"/>
      <c r="M295" s="148"/>
      <c r="T295" s="56"/>
      <c r="AT295" s="17" t="s">
        <v>149</v>
      </c>
      <c r="AU295" s="17" t="s">
        <v>87</v>
      </c>
    </row>
    <row r="296" spans="2:65" s="1" customFormat="1" ht="16.5" customHeight="1">
      <c r="B296" s="32"/>
      <c r="C296" s="179" t="s">
        <v>670</v>
      </c>
      <c r="D296" s="179" t="s">
        <v>645</v>
      </c>
      <c r="E296" s="180" t="s">
        <v>1648</v>
      </c>
      <c r="F296" s="181" t="s">
        <v>1649</v>
      </c>
      <c r="G296" s="182" t="s">
        <v>1495</v>
      </c>
      <c r="H296" s="183">
        <v>15</v>
      </c>
      <c r="I296" s="184"/>
      <c r="J296" s="185">
        <f>ROUND(I296*H296,2)</f>
        <v>0</v>
      </c>
      <c r="K296" s="181" t="s">
        <v>1</v>
      </c>
      <c r="L296" s="186"/>
      <c r="M296" s="187" t="s">
        <v>1</v>
      </c>
      <c r="N296" s="188" t="s">
        <v>45</v>
      </c>
      <c r="P296" s="141">
        <f>O296*H296</f>
        <v>0</v>
      </c>
      <c r="Q296" s="141">
        <v>0</v>
      </c>
      <c r="R296" s="141">
        <f>Q296*H296</f>
        <v>0</v>
      </c>
      <c r="S296" s="141">
        <v>0</v>
      </c>
      <c r="T296" s="142">
        <f>S296*H296</f>
        <v>0</v>
      </c>
      <c r="AR296" s="143" t="s">
        <v>170</v>
      </c>
      <c r="AT296" s="143" t="s">
        <v>645</v>
      </c>
      <c r="AU296" s="143" t="s">
        <v>87</v>
      </c>
      <c r="AY296" s="17" t="s">
        <v>140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7" t="s">
        <v>87</v>
      </c>
      <c r="BK296" s="144">
        <f>ROUND(I296*H296,2)</f>
        <v>0</v>
      </c>
      <c r="BL296" s="17" t="s">
        <v>148</v>
      </c>
      <c r="BM296" s="143" t="s">
        <v>889</v>
      </c>
    </row>
    <row r="297" spans="2:65" s="1" customFormat="1" ht="10">
      <c r="B297" s="32"/>
      <c r="D297" s="145" t="s">
        <v>149</v>
      </c>
      <c r="F297" s="146" t="s">
        <v>1649</v>
      </c>
      <c r="I297" s="147"/>
      <c r="L297" s="32"/>
      <c r="M297" s="148"/>
      <c r="T297" s="56"/>
      <c r="AT297" s="17" t="s">
        <v>149</v>
      </c>
      <c r="AU297" s="17" t="s">
        <v>87</v>
      </c>
    </row>
    <row r="298" spans="2:65" s="1" customFormat="1" ht="16.5" customHeight="1">
      <c r="B298" s="32"/>
      <c r="C298" s="179" t="s">
        <v>890</v>
      </c>
      <c r="D298" s="179" t="s">
        <v>645</v>
      </c>
      <c r="E298" s="180" t="s">
        <v>1650</v>
      </c>
      <c r="F298" s="181" t="s">
        <v>1651</v>
      </c>
      <c r="G298" s="182" t="s">
        <v>1495</v>
      </c>
      <c r="H298" s="183">
        <v>15</v>
      </c>
      <c r="I298" s="184"/>
      <c r="J298" s="185">
        <f>ROUND(I298*H298,2)</f>
        <v>0</v>
      </c>
      <c r="K298" s="181" t="s">
        <v>1</v>
      </c>
      <c r="L298" s="186"/>
      <c r="M298" s="187" t="s">
        <v>1</v>
      </c>
      <c r="N298" s="188" t="s">
        <v>45</v>
      </c>
      <c r="P298" s="141">
        <f>O298*H298</f>
        <v>0</v>
      </c>
      <c r="Q298" s="141">
        <v>0</v>
      </c>
      <c r="R298" s="141">
        <f>Q298*H298</f>
        <v>0</v>
      </c>
      <c r="S298" s="141">
        <v>0</v>
      </c>
      <c r="T298" s="142">
        <f>S298*H298</f>
        <v>0</v>
      </c>
      <c r="AR298" s="143" t="s">
        <v>170</v>
      </c>
      <c r="AT298" s="143" t="s">
        <v>645</v>
      </c>
      <c r="AU298" s="143" t="s">
        <v>87</v>
      </c>
      <c r="AY298" s="17" t="s">
        <v>140</v>
      </c>
      <c r="BE298" s="144">
        <f>IF(N298="základní",J298,0)</f>
        <v>0</v>
      </c>
      <c r="BF298" s="144">
        <f>IF(N298="snížená",J298,0)</f>
        <v>0</v>
      </c>
      <c r="BG298" s="144">
        <f>IF(N298="zákl. přenesená",J298,0)</f>
        <v>0</v>
      </c>
      <c r="BH298" s="144">
        <f>IF(N298="sníž. přenesená",J298,0)</f>
        <v>0</v>
      </c>
      <c r="BI298" s="144">
        <f>IF(N298="nulová",J298,0)</f>
        <v>0</v>
      </c>
      <c r="BJ298" s="17" t="s">
        <v>87</v>
      </c>
      <c r="BK298" s="144">
        <f>ROUND(I298*H298,2)</f>
        <v>0</v>
      </c>
      <c r="BL298" s="17" t="s">
        <v>148</v>
      </c>
      <c r="BM298" s="143" t="s">
        <v>893</v>
      </c>
    </row>
    <row r="299" spans="2:65" s="1" customFormat="1" ht="10">
      <c r="B299" s="32"/>
      <c r="D299" s="145" t="s">
        <v>149</v>
      </c>
      <c r="F299" s="146" t="s">
        <v>1651</v>
      </c>
      <c r="I299" s="147"/>
      <c r="L299" s="32"/>
      <c r="M299" s="148"/>
      <c r="T299" s="56"/>
      <c r="AT299" s="17" t="s">
        <v>149</v>
      </c>
      <c r="AU299" s="17" t="s">
        <v>87</v>
      </c>
    </row>
    <row r="300" spans="2:65" s="1" customFormat="1" ht="21.75" customHeight="1">
      <c r="B300" s="32"/>
      <c r="C300" s="179" t="s">
        <v>674</v>
      </c>
      <c r="D300" s="179" t="s">
        <v>645</v>
      </c>
      <c r="E300" s="180" t="s">
        <v>1652</v>
      </c>
      <c r="F300" s="181" t="s">
        <v>1653</v>
      </c>
      <c r="G300" s="182" t="s">
        <v>1495</v>
      </c>
      <c r="H300" s="183">
        <v>8</v>
      </c>
      <c r="I300" s="184"/>
      <c r="J300" s="185">
        <f>ROUND(I300*H300,2)</f>
        <v>0</v>
      </c>
      <c r="K300" s="181" t="s">
        <v>1</v>
      </c>
      <c r="L300" s="186"/>
      <c r="M300" s="187" t="s">
        <v>1</v>
      </c>
      <c r="N300" s="188" t="s">
        <v>45</v>
      </c>
      <c r="P300" s="141">
        <f>O300*H300</f>
        <v>0</v>
      </c>
      <c r="Q300" s="141">
        <v>0</v>
      </c>
      <c r="R300" s="141">
        <f>Q300*H300</f>
        <v>0</v>
      </c>
      <c r="S300" s="141">
        <v>0</v>
      </c>
      <c r="T300" s="142">
        <f>S300*H300</f>
        <v>0</v>
      </c>
      <c r="AR300" s="143" t="s">
        <v>170</v>
      </c>
      <c r="AT300" s="143" t="s">
        <v>645</v>
      </c>
      <c r="AU300" s="143" t="s">
        <v>87</v>
      </c>
      <c r="AY300" s="17" t="s">
        <v>140</v>
      </c>
      <c r="BE300" s="144">
        <f>IF(N300="základní",J300,0)</f>
        <v>0</v>
      </c>
      <c r="BF300" s="144">
        <f>IF(N300="snížená",J300,0)</f>
        <v>0</v>
      </c>
      <c r="BG300" s="144">
        <f>IF(N300="zákl. přenesená",J300,0)</f>
        <v>0</v>
      </c>
      <c r="BH300" s="144">
        <f>IF(N300="sníž. přenesená",J300,0)</f>
        <v>0</v>
      </c>
      <c r="BI300" s="144">
        <f>IF(N300="nulová",J300,0)</f>
        <v>0</v>
      </c>
      <c r="BJ300" s="17" t="s">
        <v>87</v>
      </c>
      <c r="BK300" s="144">
        <f>ROUND(I300*H300,2)</f>
        <v>0</v>
      </c>
      <c r="BL300" s="17" t="s">
        <v>148</v>
      </c>
      <c r="BM300" s="143" t="s">
        <v>897</v>
      </c>
    </row>
    <row r="301" spans="2:65" s="1" customFormat="1" ht="10">
      <c r="B301" s="32"/>
      <c r="D301" s="145" t="s">
        <v>149</v>
      </c>
      <c r="F301" s="146" t="s">
        <v>1653</v>
      </c>
      <c r="I301" s="147"/>
      <c r="L301" s="32"/>
      <c r="M301" s="148"/>
      <c r="T301" s="56"/>
      <c r="AT301" s="17" t="s">
        <v>149</v>
      </c>
      <c r="AU301" s="17" t="s">
        <v>87</v>
      </c>
    </row>
    <row r="302" spans="2:65" s="1" customFormat="1" ht="16.5" customHeight="1">
      <c r="B302" s="32"/>
      <c r="C302" s="179" t="s">
        <v>898</v>
      </c>
      <c r="D302" s="179" t="s">
        <v>645</v>
      </c>
      <c r="E302" s="180" t="s">
        <v>1668</v>
      </c>
      <c r="F302" s="181" t="s">
        <v>1655</v>
      </c>
      <c r="G302" s="182" t="s">
        <v>1495</v>
      </c>
      <c r="H302" s="183">
        <v>8</v>
      </c>
      <c r="I302" s="184"/>
      <c r="J302" s="185">
        <f>ROUND(I302*H302,2)</f>
        <v>0</v>
      </c>
      <c r="K302" s="181" t="s">
        <v>1</v>
      </c>
      <c r="L302" s="186"/>
      <c r="M302" s="187" t="s">
        <v>1</v>
      </c>
      <c r="N302" s="188" t="s">
        <v>45</v>
      </c>
      <c r="P302" s="141">
        <f>O302*H302</f>
        <v>0</v>
      </c>
      <c r="Q302" s="141">
        <v>0</v>
      </c>
      <c r="R302" s="141">
        <f>Q302*H302</f>
        <v>0</v>
      </c>
      <c r="S302" s="141">
        <v>0</v>
      </c>
      <c r="T302" s="142">
        <f>S302*H302</f>
        <v>0</v>
      </c>
      <c r="AR302" s="143" t="s">
        <v>170</v>
      </c>
      <c r="AT302" s="143" t="s">
        <v>645</v>
      </c>
      <c r="AU302" s="143" t="s">
        <v>87</v>
      </c>
      <c r="AY302" s="17" t="s">
        <v>140</v>
      </c>
      <c r="BE302" s="144">
        <f>IF(N302="základní",J302,0)</f>
        <v>0</v>
      </c>
      <c r="BF302" s="144">
        <f>IF(N302="snížená",J302,0)</f>
        <v>0</v>
      </c>
      <c r="BG302" s="144">
        <f>IF(N302="zákl. přenesená",J302,0)</f>
        <v>0</v>
      </c>
      <c r="BH302" s="144">
        <f>IF(N302="sníž. přenesená",J302,0)</f>
        <v>0</v>
      </c>
      <c r="BI302" s="144">
        <f>IF(N302="nulová",J302,0)</f>
        <v>0</v>
      </c>
      <c r="BJ302" s="17" t="s">
        <v>87</v>
      </c>
      <c r="BK302" s="144">
        <f>ROUND(I302*H302,2)</f>
        <v>0</v>
      </c>
      <c r="BL302" s="17" t="s">
        <v>148</v>
      </c>
      <c r="BM302" s="143" t="s">
        <v>901</v>
      </c>
    </row>
    <row r="303" spans="2:65" s="1" customFormat="1" ht="10">
      <c r="B303" s="32"/>
      <c r="D303" s="145" t="s">
        <v>149</v>
      </c>
      <c r="F303" s="146" t="s">
        <v>1655</v>
      </c>
      <c r="I303" s="147"/>
      <c r="L303" s="32"/>
      <c r="M303" s="148"/>
      <c r="T303" s="56"/>
      <c r="AT303" s="17" t="s">
        <v>149</v>
      </c>
      <c r="AU303" s="17" t="s">
        <v>87</v>
      </c>
    </row>
    <row r="304" spans="2:65" s="1" customFormat="1" ht="24.15" customHeight="1">
      <c r="B304" s="32"/>
      <c r="C304" s="132" t="s">
        <v>677</v>
      </c>
      <c r="D304" s="132" t="s">
        <v>143</v>
      </c>
      <c r="E304" s="133" t="s">
        <v>1669</v>
      </c>
      <c r="F304" s="134" t="s">
        <v>1670</v>
      </c>
      <c r="G304" s="135" t="s">
        <v>1495</v>
      </c>
      <c r="H304" s="136">
        <v>1</v>
      </c>
      <c r="I304" s="137"/>
      <c r="J304" s="138">
        <f>ROUND(I304*H304,2)</f>
        <v>0</v>
      </c>
      <c r="K304" s="134" t="s">
        <v>147</v>
      </c>
      <c r="L304" s="32"/>
      <c r="M304" s="139" t="s">
        <v>1</v>
      </c>
      <c r="N304" s="140" t="s">
        <v>45</v>
      </c>
      <c r="P304" s="141">
        <f>O304*H304</f>
        <v>0</v>
      </c>
      <c r="Q304" s="141">
        <v>0</v>
      </c>
      <c r="R304" s="141">
        <f>Q304*H304</f>
        <v>0</v>
      </c>
      <c r="S304" s="141">
        <v>0</v>
      </c>
      <c r="T304" s="142">
        <f>S304*H304</f>
        <v>0</v>
      </c>
      <c r="AR304" s="143" t="s">
        <v>148</v>
      </c>
      <c r="AT304" s="143" t="s">
        <v>143</v>
      </c>
      <c r="AU304" s="143" t="s">
        <v>87</v>
      </c>
      <c r="AY304" s="17" t="s">
        <v>140</v>
      </c>
      <c r="BE304" s="144">
        <f>IF(N304="základní",J304,0)</f>
        <v>0</v>
      </c>
      <c r="BF304" s="144">
        <f>IF(N304="snížená",J304,0)</f>
        <v>0</v>
      </c>
      <c r="BG304" s="144">
        <f>IF(N304="zákl. přenesená",J304,0)</f>
        <v>0</v>
      </c>
      <c r="BH304" s="144">
        <f>IF(N304="sníž. přenesená",J304,0)</f>
        <v>0</v>
      </c>
      <c r="BI304" s="144">
        <f>IF(N304="nulová",J304,0)</f>
        <v>0</v>
      </c>
      <c r="BJ304" s="17" t="s">
        <v>87</v>
      </c>
      <c r="BK304" s="144">
        <f>ROUND(I304*H304,2)</f>
        <v>0</v>
      </c>
      <c r="BL304" s="17" t="s">
        <v>148</v>
      </c>
      <c r="BM304" s="143" t="s">
        <v>906</v>
      </c>
    </row>
    <row r="305" spans="2:65" s="1" customFormat="1" ht="10">
      <c r="B305" s="32"/>
      <c r="D305" s="145" t="s">
        <v>149</v>
      </c>
      <c r="F305" s="146" t="s">
        <v>1670</v>
      </c>
      <c r="I305" s="147"/>
      <c r="L305" s="32"/>
      <c r="M305" s="148"/>
      <c r="T305" s="56"/>
      <c r="AT305" s="17" t="s">
        <v>149</v>
      </c>
      <c r="AU305" s="17" t="s">
        <v>87</v>
      </c>
    </row>
    <row r="306" spans="2:65" s="1" customFormat="1" ht="16.5" customHeight="1">
      <c r="B306" s="32"/>
      <c r="C306" s="179" t="s">
        <v>907</v>
      </c>
      <c r="D306" s="179" t="s">
        <v>645</v>
      </c>
      <c r="E306" s="180" t="s">
        <v>1671</v>
      </c>
      <c r="F306" s="181" t="s">
        <v>1672</v>
      </c>
      <c r="G306" s="182" t="s">
        <v>1495</v>
      </c>
      <c r="H306" s="183">
        <v>1</v>
      </c>
      <c r="I306" s="184"/>
      <c r="J306" s="185">
        <f>ROUND(I306*H306,2)</f>
        <v>0</v>
      </c>
      <c r="K306" s="181" t="s">
        <v>1</v>
      </c>
      <c r="L306" s="186"/>
      <c r="M306" s="187" t="s">
        <v>1</v>
      </c>
      <c r="N306" s="188" t="s">
        <v>45</v>
      </c>
      <c r="P306" s="141">
        <f>O306*H306</f>
        <v>0</v>
      </c>
      <c r="Q306" s="141">
        <v>0</v>
      </c>
      <c r="R306" s="141">
        <f>Q306*H306</f>
        <v>0</v>
      </c>
      <c r="S306" s="141">
        <v>0</v>
      </c>
      <c r="T306" s="142">
        <f>S306*H306</f>
        <v>0</v>
      </c>
      <c r="AR306" s="143" t="s">
        <v>170</v>
      </c>
      <c r="AT306" s="143" t="s">
        <v>645</v>
      </c>
      <c r="AU306" s="143" t="s">
        <v>87</v>
      </c>
      <c r="AY306" s="17" t="s">
        <v>140</v>
      </c>
      <c r="BE306" s="144">
        <f>IF(N306="základní",J306,0)</f>
        <v>0</v>
      </c>
      <c r="BF306" s="144">
        <f>IF(N306="snížená",J306,0)</f>
        <v>0</v>
      </c>
      <c r="BG306" s="144">
        <f>IF(N306="zákl. přenesená",J306,0)</f>
        <v>0</v>
      </c>
      <c r="BH306" s="144">
        <f>IF(N306="sníž. přenesená",J306,0)</f>
        <v>0</v>
      </c>
      <c r="BI306" s="144">
        <f>IF(N306="nulová",J306,0)</f>
        <v>0</v>
      </c>
      <c r="BJ306" s="17" t="s">
        <v>87</v>
      </c>
      <c r="BK306" s="144">
        <f>ROUND(I306*H306,2)</f>
        <v>0</v>
      </c>
      <c r="BL306" s="17" t="s">
        <v>148</v>
      </c>
      <c r="BM306" s="143" t="s">
        <v>910</v>
      </c>
    </row>
    <row r="307" spans="2:65" s="1" customFormat="1" ht="10">
      <c r="B307" s="32"/>
      <c r="D307" s="145" t="s">
        <v>149</v>
      </c>
      <c r="F307" s="146" t="s">
        <v>1672</v>
      </c>
      <c r="I307" s="147"/>
      <c r="L307" s="32"/>
      <c r="M307" s="148"/>
      <c r="T307" s="56"/>
      <c r="AT307" s="17" t="s">
        <v>149</v>
      </c>
      <c r="AU307" s="17" t="s">
        <v>87</v>
      </c>
    </row>
    <row r="308" spans="2:65" s="1" customFormat="1" ht="21.75" customHeight="1">
      <c r="B308" s="32"/>
      <c r="C308" s="179" t="s">
        <v>683</v>
      </c>
      <c r="D308" s="179" t="s">
        <v>645</v>
      </c>
      <c r="E308" s="180" t="s">
        <v>1673</v>
      </c>
      <c r="F308" s="181" t="s">
        <v>1674</v>
      </c>
      <c r="G308" s="182" t="s">
        <v>1495</v>
      </c>
      <c r="H308" s="183">
        <v>1</v>
      </c>
      <c r="I308" s="184"/>
      <c r="J308" s="185">
        <f>ROUND(I308*H308,2)</f>
        <v>0</v>
      </c>
      <c r="K308" s="181" t="s">
        <v>1</v>
      </c>
      <c r="L308" s="186"/>
      <c r="M308" s="187" t="s">
        <v>1</v>
      </c>
      <c r="N308" s="188" t="s">
        <v>45</v>
      </c>
      <c r="P308" s="141">
        <f>O308*H308</f>
        <v>0</v>
      </c>
      <c r="Q308" s="141">
        <v>0</v>
      </c>
      <c r="R308" s="141">
        <f>Q308*H308</f>
        <v>0</v>
      </c>
      <c r="S308" s="141">
        <v>0</v>
      </c>
      <c r="T308" s="142">
        <f>S308*H308</f>
        <v>0</v>
      </c>
      <c r="AR308" s="143" t="s">
        <v>170</v>
      </c>
      <c r="AT308" s="143" t="s">
        <v>645</v>
      </c>
      <c r="AU308" s="143" t="s">
        <v>87</v>
      </c>
      <c r="AY308" s="17" t="s">
        <v>140</v>
      </c>
      <c r="BE308" s="144">
        <f>IF(N308="základní",J308,0)</f>
        <v>0</v>
      </c>
      <c r="BF308" s="144">
        <f>IF(N308="snížená",J308,0)</f>
        <v>0</v>
      </c>
      <c r="BG308" s="144">
        <f>IF(N308="zákl. přenesená",J308,0)</f>
        <v>0</v>
      </c>
      <c r="BH308" s="144">
        <f>IF(N308="sníž. přenesená",J308,0)</f>
        <v>0</v>
      </c>
      <c r="BI308" s="144">
        <f>IF(N308="nulová",J308,0)</f>
        <v>0</v>
      </c>
      <c r="BJ308" s="17" t="s">
        <v>87</v>
      </c>
      <c r="BK308" s="144">
        <f>ROUND(I308*H308,2)</f>
        <v>0</v>
      </c>
      <c r="BL308" s="17" t="s">
        <v>148</v>
      </c>
      <c r="BM308" s="143" t="s">
        <v>927</v>
      </c>
    </row>
    <row r="309" spans="2:65" s="1" customFormat="1" ht="10">
      <c r="B309" s="32"/>
      <c r="D309" s="145" t="s">
        <v>149</v>
      </c>
      <c r="F309" s="146" t="s">
        <v>1674</v>
      </c>
      <c r="I309" s="147"/>
      <c r="L309" s="32"/>
      <c r="M309" s="148"/>
      <c r="T309" s="56"/>
      <c r="AT309" s="17" t="s">
        <v>149</v>
      </c>
      <c r="AU309" s="17" t="s">
        <v>87</v>
      </c>
    </row>
    <row r="310" spans="2:65" s="1" customFormat="1" ht="16.5" customHeight="1">
      <c r="B310" s="32"/>
      <c r="C310" s="179" t="s">
        <v>929</v>
      </c>
      <c r="D310" s="179" t="s">
        <v>645</v>
      </c>
      <c r="E310" s="180" t="s">
        <v>1654</v>
      </c>
      <c r="F310" s="181" t="s">
        <v>1655</v>
      </c>
      <c r="G310" s="182" t="s">
        <v>1495</v>
      </c>
      <c r="H310" s="183">
        <v>1</v>
      </c>
      <c r="I310" s="184"/>
      <c r="J310" s="185">
        <f>ROUND(I310*H310,2)</f>
        <v>0</v>
      </c>
      <c r="K310" s="181" t="s">
        <v>1</v>
      </c>
      <c r="L310" s="186"/>
      <c r="M310" s="187" t="s">
        <v>1</v>
      </c>
      <c r="N310" s="188" t="s">
        <v>45</v>
      </c>
      <c r="P310" s="141">
        <f>O310*H310</f>
        <v>0</v>
      </c>
      <c r="Q310" s="141">
        <v>0</v>
      </c>
      <c r="R310" s="141">
        <f>Q310*H310</f>
        <v>0</v>
      </c>
      <c r="S310" s="141">
        <v>0</v>
      </c>
      <c r="T310" s="142">
        <f>S310*H310</f>
        <v>0</v>
      </c>
      <c r="AR310" s="143" t="s">
        <v>170</v>
      </c>
      <c r="AT310" s="143" t="s">
        <v>645</v>
      </c>
      <c r="AU310" s="143" t="s">
        <v>87</v>
      </c>
      <c r="AY310" s="17" t="s">
        <v>140</v>
      </c>
      <c r="BE310" s="144">
        <f>IF(N310="základní",J310,0)</f>
        <v>0</v>
      </c>
      <c r="BF310" s="144">
        <f>IF(N310="snížená",J310,0)</f>
        <v>0</v>
      </c>
      <c r="BG310" s="144">
        <f>IF(N310="zákl. přenesená",J310,0)</f>
        <v>0</v>
      </c>
      <c r="BH310" s="144">
        <f>IF(N310="sníž. přenesená",J310,0)</f>
        <v>0</v>
      </c>
      <c r="BI310" s="144">
        <f>IF(N310="nulová",J310,0)</f>
        <v>0</v>
      </c>
      <c r="BJ310" s="17" t="s">
        <v>87</v>
      </c>
      <c r="BK310" s="144">
        <f>ROUND(I310*H310,2)</f>
        <v>0</v>
      </c>
      <c r="BL310" s="17" t="s">
        <v>148</v>
      </c>
      <c r="BM310" s="143" t="s">
        <v>932</v>
      </c>
    </row>
    <row r="311" spans="2:65" s="1" customFormat="1" ht="10">
      <c r="B311" s="32"/>
      <c r="D311" s="145" t="s">
        <v>149</v>
      </c>
      <c r="F311" s="146" t="s">
        <v>1655</v>
      </c>
      <c r="I311" s="147"/>
      <c r="L311" s="32"/>
      <c r="M311" s="148"/>
      <c r="T311" s="56"/>
      <c r="AT311" s="17" t="s">
        <v>149</v>
      </c>
      <c r="AU311" s="17" t="s">
        <v>87</v>
      </c>
    </row>
    <row r="312" spans="2:65" s="1" customFormat="1" ht="49" customHeight="1">
      <c r="B312" s="32"/>
      <c r="C312" s="132" t="s">
        <v>684</v>
      </c>
      <c r="D312" s="132" t="s">
        <v>143</v>
      </c>
      <c r="E312" s="133" t="s">
        <v>1675</v>
      </c>
      <c r="F312" s="134" t="s">
        <v>1676</v>
      </c>
      <c r="G312" s="135" t="s">
        <v>1495</v>
      </c>
      <c r="H312" s="136">
        <v>89</v>
      </c>
      <c r="I312" s="137"/>
      <c r="J312" s="138">
        <f>ROUND(I312*H312,2)</f>
        <v>0</v>
      </c>
      <c r="K312" s="134" t="s">
        <v>147</v>
      </c>
      <c r="L312" s="32"/>
      <c r="M312" s="139" t="s">
        <v>1</v>
      </c>
      <c r="N312" s="140" t="s">
        <v>45</v>
      </c>
      <c r="P312" s="141">
        <f>O312*H312</f>
        <v>0</v>
      </c>
      <c r="Q312" s="141">
        <v>0</v>
      </c>
      <c r="R312" s="141">
        <f>Q312*H312</f>
        <v>0</v>
      </c>
      <c r="S312" s="141">
        <v>0</v>
      </c>
      <c r="T312" s="142">
        <f>S312*H312</f>
        <v>0</v>
      </c>
      <c r="AR312" s="143" t="s">
        <v>148</v>
      </c>
      <c r="AT312" s="143" t="s">
        <v>143</v>
      </c>
      <c r="AU312" s="143" t="s">
        <v>87</v>
      </c>
      <c r="AY312" s="17" t="s">
        <v>140</v>
      </c>
      <c r="BE312" s="144">
        <f>IF(N312="základní",J312,0)</f>
        <v>0</v>
      </c>
      <c r="BF312" s="144">
        <f>IF(N312="snížená",J312,0)</f>
        <v>0</v>
      </c>
      <c r="BG312" s="144">
        <f>IF(N312="zákl. přenesená",J312,0)</f>
        <v>0</v>
      </c>
      <c r="BH312" s="144">
        <f>IF(N312="sníž. přenesená",J312,0)</f>
        <v>0</v>
      </c>
      <c r="BI312" s="144">
        <f>IF(N312="nulová",J312,0)</f>
        <v>0</v>
      </c>
      <c r="BJ312" s="17" t="s">
        <v>87</v>
      </c>
      <c r="BK312" s="144">
        <f>ROUND(I312*H312,2)</f>
        <v>0</v>
      </c>
      <c r="BL312" s="17" t="s">
        <v>148</v>
      </c>
      <c r="BM312" s="143" t="s">
        <v>937</v>
      </c>
    </row>
    <row r="313" spans="2:65" s="1" customFormat="1" ht="27">
      <c r="B313" s="32"/>
      <c r="D313" s="145" t="s">
        <v>149</v>
      </c>
      <c r="F313" s="146" t="s">
        <v>1676</v>
      </c>
      <c r="I313" s="147"/>
      <c r="L313" s="32"/>
      <c r="M313" s="148"/>
      <c r="T313" s="56"/>
      <c r="AT313" s="17" t="s">
        <v>149</v>
      </c>
      <c r="AU313" s="17" t="s">
        <v>87</v>
      </c>
    </row>
    <row r="314" spans="2:65" s="1" customFormat="1" ht="16.5" customHeight="1">
      <c r="B314" s="32"/>
      <c r="C314" s="179" t="s">
        <v>938</v>
      </c>
      <c r="D314" s="179" t="s">
        <v>645</v>
      </c>
      <c r="E314" s="180" t="s">
        <v>1677</v>
      </c>
      <c r="F314" s="181" t="s">
        <v>1678</v>
      </c>
      <c r="G314" s="182" t="s">
        <v>1495</v>
      </c>
      <c r="H314" s="183">
        <v>24</v>
      </c>
      <c r="I314" s="184"/>
      <c r="J314" s="185">
        <f>ROUND(I314*H314,2)</f>
        <v>0</v>
      </c>
      <c r="K314" s="181" t="s">
        <v>1</v>
      </c>
      <c r="L314" s="186"/>
      <c r="M314" s="187" t="s">
        <v>1</v>
      </c>
      <c r="N314" s="188" t="s">
        <v>45</v>
      </c>
      <c r="P314" s="141">
        <f>O314*H314</f>
        <v>0</v>
      </c>
      <c r="Q314" s="141">
        <v>0</v>
      </c>
      <c r="R314" s="141">
        <f>Q314*H314</f>
        <v>0</v>
      </c>
      <c r="S314" s="141">
        <v>0</v>
      </c>
      <c r="T314" s="142">
        <f>S314*H314</f>
        <v>0</v>
      </c>
      <c r="AR314" s="143" t="s">
        <v>170</v>
      </c>
      <c r="AT314" s="143" t="s">
        <v>645</v>
      </c>
      <c r="AU314" s="143" t="s">
        <v>87</v>
      </c>
      <c r="AY314" s="17" t="s">
        <v>140</v>
      </c>
      <c r="BE314" s="144">
        <f>IF(N314="základní",J314,0)</f>
        <v>0</v>
      </c>
      <c r="BF314" s="144">
        <f>IF(N314="snížená",J314,0)</f>
        <v>0</v>
      </c>
      <c r="BG314" s="144">
        <f>IF(N314="zákl. přenesená",J314,0)</f>
        <v>0</v>
      </c>
      <c r="BH314" s="144">
        <f>IF(N314="sníž. přenesená",J314,0)</f>
        <v>0</v>
      </c>
      <c r="BI314" s="144">
        <f>IF(N314="nulová",J314,0)</f>
        <v>0</v>
      </c>
      <c r="BJ314" s="17" t="s">
        <v>87</v>
      </c>
      <c r="BK314" s="144">
        <f>ROUND(I314*H314,2)</f>
        <v>0</v>
      </c>
      <c r="BL314" s="17" t="s">
        <v>148</v>
      </c>
      <c r="BM314" s="143" t="s">
        <v>941</v>
      </c>
    </row>
    <row r="315" spans="2:65" s="1" customFormat="1" ht="10">
      <c r="B315" s="32"/>
      <c r="D315" s="145" t="s">
        <v>149</v>
      </c>
      <c r="F315" s="146" t="s">
        <v>1678</v>
      </c>
      <c r="I315" s="147"/>
      <c r="L315" s="32"/>
      <c r="M315" s="148"/>
      <c r="T315" s="56"/>
      <c r="AT315" s="17" t="s">
        <v>149</v>
      </c>
      <c r="AU315" s="17" t="s">
        <v>87</v>
      </c>
    </row>
    <row r="316" spans="2:65" s="1" customFormat="1" ht="16.5" customHeight="1">
      <c r="B316" s="32"/>
      <c r="C316" s="179" t="s">
        <v>689</v>
      </c>
      <c r="D316" s="179" t="s">
        <v>645</v>
      </c>
      <c r="E316" s="180" t="s">
        <v>1650</v>
      </c>
      <c r="F316" s="181" t="s">
        <v>1651</v>
      </c>
      <c r="G316" s="182" t="s">
        <v>1495</v>
      </c>
      <c r="H316" s="183">
        <v>24</v>
      </c>
      <c r="I316" s="184"/>
      <c r="J316" s="185">
        <f>ROUND(I316*H316,2)</f>
        <v>0</v>
      </c>
      <c r="K316" s="181" t="s">
        <v>1</v>
      </c>
      <c r="L316" s="186"/>
      <c r="M316" s="187" t="s">
        <v>1</v>
      </c>
      <c r="N316" s="188" t="s">
        <v>45</v>
      </c>
      <c r="P316" s="141">
        <f>O316*H316</f>
        <v>0</v>
      </c>
      <c r="Q316" s="141">
        <v>0</v>
      </c>
      <c r="R316" s="141">
        <f>Q316*H316</f>
        <v>0</v>
      </c>
      <c r="S316" s="141">
        <v>0</v>
      </c>
      <c r="T316" s="142">
        <f>S316*H316</f>
        <v>0</v>
      </c>
      <c r="AR316" s="143" t="s">
        <v>170</v>
      </c>
      <c r="AT316" s="143" t="s">
        <v>645</v>
      </c>
      <c r="AU316" s="143" t="s">
        <v>87</v>
      </c>
      <c r="AY316" s="17" t="s">
        <v>140</v>
      </c>
      <c r="BE316" s="144">
        <f>IF(N316="základní",J316,0)</f>
        <v>0</v>
      </c>
      <c r="BF316" s="144">
        <f>IF(N316="snížená",J316,0)</f>
        <v>0</v>
      </c>
      <c r="BG316" s="144">
        <f>IF(N316="zákl. přenesená",J316,0)</f>
        <v>0</v>
      </c>
      <c r="BH316" s="144">
        <f>IF(N316="sníž. přenesená",J316,0)</f>
        <v>0</v>
      </c>
      <c r="BI316" s="144">
        <f>IF(N316="nulová",J316,0)</f>
        <v>0</v>
      </c>
      <c r="BJ316" s="17" t="s">
        <v>87</v>
      </c>
      <c r="BK316" s="144">
        <f>ROUND(I316*H316,2)</f>
        <v>0</v>
      </c>
      <c r="BL316" s="17" t="s">
        <v>148</v>
      </c>
      <c r="BM316" s="143" t="s">
        <v>944</v>
      </c>
    </row>
    <row r="317" spans="2:65" s="1" customFormat="1" ht="10">
      <c r="B317" s="32"/>
      <c r="D317" s="145" t="s">
        <v>149</v>
      </c>
      <c r="F317" s="146" t="s">
        <v>1651</v>
      </c>
      <c r="I317" s="147"/>
      <c r="L317" s="32"/>
      <c r="M317" s="148"/>
      <c r="T317" s="56"/>
      <c r="AT317" s="17" t="s">
        <v>149</v>
      </c>
      <c r="AU317" s="17" t="s">
        <v>87</v>
      </c>
    </row>
    <row r="318" spans="2:65" s="1" customFormat="1" ht="16.5" customHeight="1">
      <c r="B318" s="32"/>
      <c r="C318" s="179" t="s">
        <v>945</v>
      </c>
      <c r="D318" s="179" t="s">
        <v>645</v>
      </c>
      <c r="E318" s="180" t="s">
        <v>1679</v>
      </c>
      <c r="F318" s="181" t="s">
        <v>1680</v>
      </c>
      <c r="G318" s="182" t="s">
        <v>1495</v>
      </c>
      <c r="H318" s="183">
        <v>50</v>
      </c>
      <c r="I318" s="184"/>
      <c r="J318" s="185">
        <f>ROUND(I318*H318,2)</f>
        <v>0</v>
      </c>
      <c r="K318" s="181" t="s">
        <v>1</v>
      </c>
      <c r="L318" s="186"/>
      <c r="M318" s="187" t="s">
        <v>1</v>
      </c>
      <c r="N318" s="188" t="s">
        <v>45</v>
      </c>
      <c r="P318" s="141">
        <f>O318*H318</f>
        <v>0</v>
      </c>
      <c r="Q318" s="141">
        <v>0</v>
      </c>
      <c r="R318" s="141">
        <f>Q318*H318</f>
        <v>0</v>
      </c>
      <c r="S318" s="141">
        <v>0</v>
      </c>
      <c r="T318" s="142">
        <f>S318*H318</f>
        <v>0</v>
      </c>
      <c r="AR318" s="143" t="s">
        <v>170</v>
      </c>
      <c r="AT318" s="143" t="s">
        <v>645</v>
      </c>
      <c r="AU318" s="143" t="s">
        <v>87</v>
      </c>
      <c r="AY318" s="17" t="s">
        <v>140</v>
      </c>
      <c r="BE318" s="144">
        <f>IF(N318="základní",J318,0)</f>
        <v>0</v>
      </c>
      <c r="BF318" s="144">
        <f>IF(N318="snížená",J318,0)</f>
        <v>0</v>
      </c>
      <c r="BG318" s="144">
        <f>IF(N318="zákl. přenesená",J318,0)</f>
        <v>0</v>
      </c>
      <c r="BH318" s="144">
        <f>IF(N318="sníž. přenesená",J318,0)</f>
        <v>0</v>
      </c>
      <c r="BI318" s="144">
        <f>IF(N318="nulová",J318,0)</f>
        <v>0</v>
      </c>
      <c r="BJ318" s="17" t="s">
        <v>87</v>
      </c>
      <c r="BK318" s="144">
        <f>ROUND(I318*H318,2)</f>
        <v>0</v>
      </c>
      <c r="BL318" s="17" t="s">
        <v>148</v>
      </c>
      <c r="BM318" s="143" t="s">
        <v>948</v>
      </c>
    </row>
    <row r="319" spans="2:65" s="1" customFormat="1" ht="10">
      <c r="B319" s="32"/>
      <c r="D319" s="145" t="s">
        <v>149</v>
      </c>
      <c r="F319" s="146" t="s">
        <v>1680</v>
      </c>
      <c r="I319" s="147"/>
      <c r="L319" s="32"/>
      <c r="M319" s="148"/>
      <c r="T319" s="56"/>
      <c r="AT319" s="17" t="s">
        <v>149</v>
      </c>
      <c r="AU319" s="17" t="s">
        <v>87</v>
      </c>
    </row>
    <row r="320" spans="2:65" s="1" customFormat="1" ht="16.5" customHeight="1">
      <c r="B320" s="32"/>
      <c r="C320" s="179" t="s">
        <v>692</v>
      </c>
      <c r="D320" s="179" t="s">
        <v>645</v>
      </c>
      <c r="E320" s="180" t="s">
        <v>1668</v>
      </c>
      <c r="F320" s="181" t="s">
        <v>1655</v>
      </c>
      <c r="G320" s="182" t="s">
        <v>1495</v>
      </c>
      <c r="H320" s="183">
        <v>50</v>
      </c>
      <c r="I320" s="184"/>
      <c r="J320" s="185">
        <f>ROUND(I320*H320,2)</f>
        <v>0</v>
      </c>
      <c r="K320" s="181" t="s">
        <v>1</v>
      </c>
      <c r="L320" s="186"/>
      <c r="M320" s="187" t="s">
        <v>1</v>
      </c>
      <c r="N320" s="188" t="s">
        <v>45</v>
      </c>
      <c r="P320" s="141">
        <f>O320*H320</f>
        <v>0</v>
      </c>
      <c r="Q320" s="141">
        <v>0</v>
      </c>
      <c r="R320" s="141">
        <f>Q320*H320</f>
        <v>0</v>
      </c>
      <c r="S320" s="141">
        <v>0</v>
      </c>
      <c r="T320" s="142">
        <f>S320*H320</f>
        <v>0</v>
      </c>
      <c r="AR320" s="143" t="s">
        <v>170</v>
      </c>
      <c r="AT320" s="143" t="s">
        <v>645</v>
      </c>
      <c r="AU320" s="143" t="s">
        <v>87</v>
      </c>
      <c r="AY320" s="17" t="s">
        <v>140</v>
      </c>
      <c r="BE320" s="144">
        <f>IF(N320="základní",J320,0)</f>
        <v>0</v>
      </c>
      <c r="BF320" s="144">
        <f>IF(N320="snížená",J320,0)</f>
        <v>0</v>
      </c>
      <c r="BG320" s="144">
        <f>IF(N320="zákl. přenesená",J320,0)</f>
        <v>0</v>
      </c>
      <c r="BH320" s="144">
        <f>IF(N320="sníž. přenesená",J320,0)</f>
        <v>0</v>
      </c>
      <c r="BI320" s="144">
        <f>IF(N320="nulová",J320,0)</f>
        <v>0</v>
      </c>
      <c r="BJ320" s="17" t="s">
        <v>87</v>
      </c>
      <c r="BK320" s="144">
        <f>ROUND(I320*H320,2)</f>
        <v>0</v>
      </c>
      <c r="BL320" s="17" t="s">
        <v>148</v>
      </c>
      <c r="BM320" s="143" t="s">
        <v>951</v>
      </c>
    </row>
    <row r="321" spans="2:65" s="1" customFormat="1" ht="10">
      <c r="B321" s="32"/>
      <c r="D321" s="145" t="s">
        <v>149</v>
      </c>
      <c r="F321" s="146" t="s">
        <v>1655</v>
      </c>
      <c r="I321" s="147"/>
      <c r="L321" s="32"/>
      <c r="M321" s="148"/>
      <c r="T321" s="56"/>
      <c r="AT321" s="17" t="s">
        <v>149</v>
      </c>
      <c r="AU321" s="17" t="s">
        <v>87</v>
      </c>
    </row>
    <row r="322" spans="2:65" s="1" customFormat="1" ht="16.5" customHeight="1">
      <c r="B322" s="32"/>
      <c r="C322" s="179" t="s">
        <v>952</v>
      </c>
      <c r="D322" s="179" t="s">
        <v>645</v>
      </c>
      <c r="E322" s="180" t="s">
        <v>1681</v>
      </c>
      <c r="F322" s="181" t="s">
        <v>1682</v>
      </c>
      <c r="G322" s="182" t="s">
        <v>1495</v>
      </c>
      <c r="H322" s="183">
        <v>15</v>
      </c>
      <c r="I322" s="184"/>
      <c r="J322" s="185">
        <f>ROUND(I322*H322,2)</f>
        <v>0</v>
      </c>
      <c r="K322" s="181" t="s">
        <v>1</v>
      </c>
      <c r="L322" s="186"/>
      <c r="M322" s="187" t="s">
        <v>1</v>
      </c>
      <c r="N322" s="188" t="s">
        <v>45</v>
      </c>
      <c r="P322" s="141">
        <f>O322*H322</f>
        <v>0</v>
      </c>
      <c r="Q322" s="141">
        <v>0</v>
      </c>
      <c r="R322" s="141">
        <f>Q322*H322</f>
        <v>0</v>
      </c>
      <c r="S322" s="141">
        <v>0</v>
      </c>
      <c r="T322" s="142">
        <f>S322*H322</f>
        <v>0</v>
      </c>
      <c r="AR322" s="143" t="s">
        <v>170</v>
      </c>
      <c r="AT322" s="143" t="s">
        <v>645</v>
      </c>
      <c r="AU322" s="143" t="s">
        <v>87</v>
      </c>
      <c r="AY322" s="17" t="s">
        <v>140</v>
      </c>
      <c r="BE322" s="144">
        <f>IF(N322="základní",J322,0)</f>
        <v>0</v>
      </c>
      <c r="BF322" s="144">
        <f>IF(N322="snížená",J322,0)</f>
        <v>0</v>
      </c>
      <c r="BG322" s="144">
        <f>IF(N322="zákl. přenesená",J322,0)</f>
        <v>0</v>
      </c>
      <c r="BH322" s="144">
        <f>IF(N322="sníž. přenesená",J322,0)</f>
        <v>0</v>
      </c>
      <c r="BI322" s="144">
        <f>IF(N322="nulová",J322,0)</f>
        <v>0</v>
      </c>
      <c r="BJ322" s="17" t="s">
        <v>87</v>
      </c>
      <c r="BK322" s="144">
        <f>ROUND(I322*H322,2)</f>
        <v>0</v>
      </c>
      <c r="BL322" s="17" t="s">
        <v>148</v>
      </c>
      <c r="BM322" s="143" t="s">
        <v>955</v>
      </c>
    </row>
    <row r="323" spans="2:65" s="1" customFormat="1" ht="10">
      <c r="B323" s="32"/>
      <c r="D323" s="145" t="s">
        <v>149</v>
      </c>
      <c r="F323" s="146" t="s">
        <v>1682</v>
      </c>
      <c r="I323" s="147"/>
      <c r="L323" s="32"/>
      <c r="M323" s="148"/>
      <c r="T323" s="56"/>
      <c r="AT323" s="17" t="s">
        <v>149</v>
      </c>
      <c r="AU323" s="17" t="s">
        <v>87</v>
      </c>
    </row>
    <row r="324" spans="2:65" s="1" customFormat="1" ht="49" customHeight="1">
      <c r="B324" s="32"/>
      <c r="C324" s="132" t="s">
        <v>697</v>
      </c>
      <c r="D324" s="132" t="s">
        <v>143</v>
      </c>
      <c r="E324" s="133" t="s">
        <v>1683</v>
      </c>
      <c r="F324" s="134" t="s">
        <v>1684</v>
      </c>
      <c r="G324" s="135" t="s">
        <v>1495</v>
      </c>
      <c r="H324" s="136">
        <v>20</v>
      </c>
      <c r="I324" s="137"/>
      <c r="J324" s="138">
        <f>ROUND(I324*H324,2)</f>
        <v>0</v>
      </c>
      <c r="K324" s="134" t="s">
        <v>147</v>
      </c>
      <c r="L324" s="32"/>
      <c r="M324" s="139" t="s">
        <v>1</v>
      </c>
      <c r="N324" s="140" t="s">
        <v>45</v>
      </c>
      <c r="P324" s="141">
        <f>O324*H324</f>
        <v>0</v>
      </c>
      <c r="Q324" s="141">
        <v>0</v>
      </c>
      <c r="R324" s="141">
        <f>Q324*H324</f>
        <v>0</v>
      </c>
      <c r="S324" s="141">
        <v>0</v>
      </c>
      <c r="T324" s="142">
        <f>S324*H324</f>
        <v>0</v>
      </c>
      <c r="AR324" s="143" t="s">
        <v>148</v>
      </c>
      <c r="AT324" s="143" t="s">
        <v>143</v>
      </c>
      <c r="AU324" s="143" t="s">
        <v>87</v>
      </c>
      <c r="AY324" s="17" t="s">
        <v>140</v>
      </c>
      <c r="BE324" s="144">
        <f>IF(N324="základní",J324,0)</f>
        <v>0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7" t="s">
        <v>87</v>
      </c>
      <c r="BK324" s="144">
        <f>ROUND(I324*H324,2)</f>
        <v>0</v>
      </c>
      <c r="BL324" s="17" t="s">
        <v>148</v>
      </c>
      <c r="BM324" s="143" t="s">
        <v>958</v>
      </c>
    </row>
    <row r="325" spans="2:65" s="1" customFormat="1" ht="27">
      <c r="B325" s="32"/>
      <c r="D325" s="145" t="s">
        <v>149</v>
      </c>
      <c r="F325" s="146" t="s">
        <v>1684</v>
      </c>
      <c r="I325" s="147"/>
      <c r="L325" s="32"/>
      <c r="M325" s="148"/>
      <c r="T325" s="56"/>
      <c r="AT325" s="17" t="s">
        <v>149</v>
      </c>
      <c r="AU325" s="17" t="s">
        <v>87</v>
      </c>
    </row>
    <row r="326" spans="2:65" s="1" customFormat="1" ht="16.5" customHeight="1">
      <c r="B326" s="32"/>
      <c r="C326" s="179" t="s">
        <v>959</v>
      </c>
      <c r="D326" s="179" t="s">
        <v>645</v>
      </c>
      <c r="E326" s="180" t="s">
        <v>1685</v>
      </c>
      <c r="F326" s="181" t="s">
        <v>1686</v>
      </c>
      <c r="G326" s="182" t="s">
        <v>1495</v>
      </c>
      <c r="H326" s="183">
        <v>1</v>
      </c>
      <c r="I326" s="184"/>
      <c r="J326" s="185">
        <f>ROUND(I326*H326,2)</f>
        <v>0</v>
      </c>
      <c r="K326" s="181" t="s">
        <v>1</v>
      </c>
      <c r="L326" s="186"/>
      <c r="M326" s="187" t="s">
        <v>1</v>
      </c>
      <c r="N326" s="188" t="s">
        <v>45</v>
      </c>
      <c r="P326" s="141">
        <f>O326*H326</f>
        <v>0</v>
      </c>
      <c r="Q326" s="141">
        <v>0</v>
      </c>
      <c r="R326" s="141">
        <f>Q326*H326</f>
        <v>0</v>
      </c>
      <c r="S326" s="141">
        <v>0</v>
      </c>
      <c r="T326" s="142">
        <f>S326*H326</f>
        <v>0</v>
      </c>
      <c r="AR326" s="143" t="s">
        <v>170</v>
      </c>
      <c r="AT326" s="143" t="s">
        <v>645</v>
      </c>
      <c r="AU326" s="143" t="s">
        <v>87</v>
      </c>
      <c r="AY326" s="17" t="s">
        <v>140</v>
      </c>
      <c r="BE326" s="144">
        <f>IF(N326="základní",J326,0)</f>
        <v>0</v>
      </c>
      <c r="BF326" s="144">
        <f>IF(N326="snížená",J326,0)</f>
        <v>0</v>
      </c>
      <c r="BG326" s="144">
        <f>IF(N326="zákl. přenesená",J326,0)</f>
        <v>0</v>
      </c>
      <c r="BH326" s="144">
        <f>IF(N326="sníž. přenesená",J326,0)</f>
        <v>0</v>
      </c>
      <c r="BI326" s="144">
        <f>IF(N326="nulová",J326,0)</f>
        <v>0</v>
      </c>
      <c r="BJ326" s="17" t="s">
        <v>87</v>
      </c>
      <c r="BK326" s="144">
        <f>ROUND(I326*H326,2)</f>
        <v>0</v>
      </c>
      <c r="BL326" s="17" t="s">
        <v>148</v>
      </c>
      <c r="BM326" s="143" t="s">
        <v>962</v>
      </c>
    </row>
    <row r="327" spans="2:65" s="1" customFormat="1" ht="10">
      <c r="B327" s="32"/>
      <c r="D327" s="145" t="s">
        <v>149</v>
      </c>
      <c r="F327" s="146" t="s">
        <v>1686</v>
      </c>
      <c r="I327" s="147"/>
      <c r="L327" s="32"/>
      <c r="M327" s="148"/>
      <c r="T327" s="56"/>
      <c r="AT327" s="17" t="s">
        <v>149</v>
      </c>
      <c r="AU327" s="17" t="s">
        <v>87</v>
      </c>
    </row>
    <row r="328" spans="2:65" s="1" customFormat="1" ht="16.5" customHeight="1">
      <c r="B328" s="32"/>
      <c r="C328" s="179" t="s">
        <v>700</v>
      </c>
      <c r="D328" s="179" t="s">
        <v>645</v>
      </c>
      <c r="E328" s="180" t="s">
        <v>1650</v>
      </c>
      <c r="F328" s="181" t="s">
        <v>1651</v>
      </c>
      <c r="G328" s="182" t="s">
        <v>1495</v>
      </c>
      <c r="H328" s="183">
        <v>1</v>
      </c>
      <c r="I328" s="184"/>
      <c r="J328" s="185">
        <f>ROUND(I328*H328,2)</f>
        <v>0</v>
      </c>
      <c r="K328" s="181" t="s">
        <v>1</v>
      </c>
      <c r="L328" s="186"/>
      <c r="M328" s="187" t="s">
        <v>1</v>
      </c>
      <c r="N328" s="188" t="s">
        <v>45</v>
      </c>
      <c r="P328" s="141">
        <f>O328*H328</f>
        <v>0</v>
      </c>
      <c r="Q328" s="141">
        <v>0</v>
      </c>
      <c r="R328" s="141">
        <f>Q328*H328</f>
        <v>0</v>
      </c>
      <c r="S328" s="141">
        <v>0</v>
      </c>
      <c r="T328" s="142">
        <f>S328*H328</f>
        <v>0</v>
      </c>
      <c r="AR328" s="143" t="s">
        <v>170</v>
      </c>
      <c r="AT328" s="143" t="s">
        <v>645</v>
      </c>
      <c r="AU328" s="143" t="s">
        <v>87</v>
      </c>
      <c r="AY328" s="17" t="s">
        <v>140</v>
      </c>
      <c r="BE328" s="144">
        <f>IF(N328="základní",J328,0)</f>
        <v>0</v>
      </c>
      <c r="BF328" s="144">
        <f>IF(N328="snížená",J328,0)</f>
        <v>0</v>
      </c>
      <c r="BG328" s="144">
        <f>IF(N328="zákl. přenesená",J328,0)</f>
        <v>0</v>
      </c>
      <c r="BH328" s="144">
        <f>IF(N328="sníž. přenesená",J328,0)</f>
        <v>0</v>
      </c>
      <c r="BI328" s="144">
        <f>IF(N328="nulová",J328,0)</f>
        <v>0</v>
      </c>
      <c r="BJ328" s="17" t="s">
        <v>87</v>
      </c>
      <c r="BK328" s="144">
        <f>ROUND(I328*H328,2)</f>
        <v>0</v>
      </c>
      <c r="BL328" s="17" t="s">
        <v>148</v>
      </c>
      <c r="BM328" s="143" t="s">
        <v>965</v>
      </c>
    </row>
    <row r="329" spans="2:65" s="1" customFormat="1" ht="10">
      <c r="B329" s="32"/>
      <c r="D329" s="145" t="s">
        <v>149</v>
      </c>
      <c r="F329" s="146" t="s">
        <v>1651</v>
      </c>
      <c r="I329" s="147"/>
      <c r="L329" s="32"/>
      <c r="M329" s="148"/>
      <c r="T329" s="56"/>
      <c r="AT329" s="17" t="s">
        <v>149</v>
      </c>
      <c r="AU329" s="17" t="s">
        <v>87</v>
      </c>
    </row>
    <row r="330" spans="2:65" s="1" customFormat="1" ht="16.5" customHeight="1">
      <c r="B330" s="32"/>
      <c r="C330" s="179" t="s">
        <v>966</v>
      </c>
      <c r="D330" s="179" t="s">
        <v>645</v>
      </c>
      <c r="E330" s="180" t="s">
        <v>1687</v>
      </c>
      <c r="F330" s="181" t="s">
        <v>1688</v>
      </c>
      <c r="G330" s="182" t="s">
        <v>1495</v>
      </c>
      <c r="H330" s="183">
        <v>6</v>
      </c>
      <c r="I330" s="184"/>
      <c r="J330" s="185">
        <f>ROUND(I330*H330,2)</f>
        <v>0</v>
      </c>
      <c r="K330" s="181" t="s">
        <v>1</v>
      </c>
      <c r="L330" s="186"/>
      <c r="M330" s="187" t="s">
        <v>1</v>
      </c>
      <c r="N330" s="188" t="s">
        <v>45</v>
      </c>
      <c r="P330" s="141">
        <f>O330*H330</f>
        <v>0</v>
      </c>
      <c r="Q330" s="141">
        <v>0</v>
      </c>
      <c r="R330" s="141">
        <f>Q330*H330</f>
        <v>0</v>
      </c>
      <c r="S330" s="141">
        <v>0</v>
      </c>
      <c r="T330" s="142">
        <f>S330*H330</f>
        <v>0</v>
      </c>
      <c r="AR330" s="143" t="s">
        <v>170</v>
      </c>
      <c r="AT330" s="143" t="s">
        <v>645</v>
      </c>
      <c r="AU330" s="143" t="s">
        <v>87</v>
      </c>
      <c r="AY330" s="17" t="s">
        <v>140</v>
      </c>
      <c r="BE330" s="144">
        <f>IF(N330="základní",J330,0)</f>
        <v>0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7" t="s">
        <v>87</v>
      </c>
      <c r="BK330" s="144">
        <f>ROUND(I330*H330,2)</f>
        <v>0</v>
      </c>
      <c r="BL330" s="17" t="s">
        <v>148</v>
      </c>
      <c r="BM330" s="143" t="s">
        <v>969</v>
      </c>
    </row>
    <row r="331" spans="2:65" s="1" customFormat="1" ht="10">
      <c r="B331" s="32"/>
      <c r="D331" s="145" t="s">
        <v>149</v>
      </c>
      <c r="F331" s="146" t="s">
        <v>1688</v>
      </c>
      <c r="I331" s="147"/>
      <c r="L331" s="32"/>
      <c r="M331" s="148"/>
      <c r="T331" s="56"/>
      <c r="AT331" s="17" t="s">
        <v>149</v>
      </c>
      <c r="AU331" s="17" t="s">
        <v>87</v>
      </c>
    </row>
    <row r="332" spans="2:65" s="1" customFormat="1" ht="16.5" customHeight="1">
      <c r="B332" s="32"/>
      <c r="C332" s="179" t="s">
        <v>705</v>
      </c>
      <c r="D332" s="179" t="s">
        <v>645</v>
      </c>
      <c r="E332" s="180" t="s">
        <v>1650</v>
      </c>
      <c r="F332" s="181" t="s">
        <v>1651</v>
      </c>
      <c r="G332" s="182" t="s">
        <v>1495</v>
      </c>
      <c r="H332" s="183">
        <v>6</v>
      </c>
      <c r="I332" s="184"/>
      <c r="J332" s="185">
        <f>ROUND(I332*H332,2)</f>
        <v>0</v>
      </c>
      <c r="K332" s="181" t="s">
        <v>1</v>
      </c>
      <c r="L332" s="186"/>
      <c r="M332" s="187" t="s">
        <v>1</v>
      </c>
      <c r="N332" s="188" t="s">
        <v>45</v>
      </c>
      <c r="P332" s="141">
        <f>O332*H332</f>
        <v>0</v>
      </c>
      <c r="Q332" s="141">
        <v>0</v>
      </c>
      <c r="R332" s="141">
        <f>Q332*H332</f>
        <v>0</v>
      </c>
      <c r="S332" s="141">
        <v>0</v>
      </c>
      <c r="T332" s="142">
        <f>S332*H332</f>
        <v>0</v>
      </c>
      <c r="AR332" s="143" t="s">
        <v>170</v>
      </c>
      <c r="AT332" s="143" t="s">
        <v>645</v>
      </c>
      <c r="AU332" s="143" t="s">
        <v>87</v>
      </c>
      <c r="AY332" s="17" t="s">
        <v>140</v>
      </c>
      <c r="BE332" s="144">
        <f>IF(N332="základní",J332,0)</f>
        <v>0</v>
      </c>
      <c r="BF332" s="144">
        <f>IF(N332="snížená",J332,0)</f>
        <v>0</v>
      </c>
      <c r="BG332" s="144">
        <f>IF(N332="zákl. přenesená",J332,0)</f>
        <v>0</v>
      </c>
      <c r="BH332" s="144">
        <f>IF(N332="sníž. přenesená",J332,0)</f>
        <v>0</v>
      </c>
      <c r="BI332" s="144">
        <f>IF(N332="nulová",J332,0)</f>
        <v>0</v>
      </c>
      <c r="BJ332" s="17" t="s">
        <v>87</v>
      </c>
      <c r="BK332" s="144">
        <f>ROUND(I332*H332,2)</f>
        <v>0</v>
      </c>
      <c r="BL332" s="17" t="s">
        <v>148</v>
      </c>
      <c r="BM332" s="143" t="s">
        <v>972</v>
      </c>
    </row>
    <row r="333" spans="2:65" s="1" customFormat="1" ht="10">
      <c r="B333" s="32"/>
      <c r="D333" s="145" t="s">
        <v>149</v>
      </c>
      <c r="F333" s="146" t="s">
        <v>1651</v>
      </c>
      <c r="I333" s="147"/>
      <c r="L333" s="32"/>
      <c r="M333" s="148"/>
      <c r="T333" s="56"/>
      <c r="AT333" s="17" t="s">
        <v>149</v>
      </c>
      <c r="AU333" s="17" t="s">
        <v>87</v>
      </c>
    </row>
    <row r="334" spans="2:65" s="1" customFormat="1" ht="16.5" customHeight="1">
      <c r="B334" s="32"/>
      <c r="C334" s="179" t="s">
        <v>973</v>
      </c>
      <c r="D334" s="179" t="s">
        <v>645</v>
      </c>
      <c r="E334" s="180" t="s">
        <v>1689</v>
      </c>
      <c r="F334" s="181" t="s">
        <v>1690</v>
      </c>
      <c r="G334" s="182" t="s">
        <v>1495</v>
      </c>
      <c r="H334" s="183">
        <v>1</v>
      </c>
      <c r="I334" s="184"/>
      <c r="J334" s="185">
        <f>ROUND(I334*H334,2)</f>
        <v>0</v>
      </c>
      <c r="K334" s="181" t="s">
        <v>1</v>
      </c>
      <c r="L334" s="186"/>
      <c r="M334" s="187" t="s">
        <v>1</v>
      </c>
      <c r="N334" s="188" t="s">
        <v>45</v>
      </c>
      <c r="P334" s="141">
        <f>O334*H334</f>
        <v>0</v>
      </c>
      <c r="Q334" s="141">
        <v>0</v>
      </c>
      <c r="R334" s="141">
        <f>Q334*H334</f>
        <v>0</v>
      </c>
      <c r="S334" s="141">
        <v>0</v>
      </c>
      <c r="T334" s="142">
        <f>S334*H334</f>
        <v>0</v>
      </c>
      <c r="AR334" s="143" t="s">
        <v>170</v>
      </c>
      <c r="AT334" s="143" t="s">
        <v>645</v>
      </c>
      <c r="AU334" s="143" t="s">
        <v>87</v>
      </c>
      <c r="AY334" s="17" t="s">
        <v>140</v>
      </c>
      <c r="BE334" s="144">
        <f>IF(N334="základní",J334,0)</f>
        <v>0</v>
      </c>
      <c r="BF334" s="144">
        <f>IF(N334="snížená",J334,0)</f>
        <v>0</v>
      </c>
      <c r="BG334" s="144">
        <f>IF(N334="zákl. přenesená",J334,0)</f>
        <v>0</v>
      </c>
      <c r="BH334" s="144">
        <f>IF(N334="sníž. přenesená",J334,0)</f>
        <v>0</v>
      </c>
      <c r="BI334" s="144">
        <f>IF(N334="nulová",J334,0)</f>
        <v>0</v>
      </c>
      <c r="BJ334" s="17" t="s">
        <v>87</v>
      </c>
      <c r="BK334" s="144">
        <f>ROUND(I334*H334,2)</f>
        <v>0</v>
      </c>
      <c r="BL334" s="17" t="s">
        <v>148</v>
      </c>
      <c r="BM334" s="143" t="s">
        <v>976</v>
      </c>
    </row>
    <row r="335" spans="2:65" s="1" customFormat="1" ht="10">
      <c r="B335" s="32"/>
      <c r="D335" s="145" t="s">
        <v>149</v>
      </c>
      <c r="F335" s="146" t="s">
        <v>1690</v>
      </c>
      <c r="I335" s="147"/>
      <c r="L335" s="32"/>
      <c r="M335" s="148"/>
      <c r="T335" s="56"/>
      <c r="AT335" s="17" t="s">
        <v>149</v>
      </c>
      <c r="AU335" s="17" t="s">
        <v>87</v>
      </c>
    </row>
    <row r="336" spans="2:65" s="1" customFormat="1" ht="16.5" customHeight="1">
      <c r="B336" s="32"/>
      <c r="C336" s="179" t="s">
        <v>709</v>
      </c>
      <c r="D336" s="179" t="s">
        <v>645</v>
      </c>
      <c r="E336" s="180" t="s">
        <v>1691</v>
      </c>
      <c r="F336" s="181" t="s">
        <v>1692</v>
      </c>
      <c r="G336" s="182" t="s">
        <v>1495</v>
      </c>
      <c r="H336" s="183">
        <v>8</v>
      </c>
      <c r="I336" s="184"/>
      <c r="J336" s="185">
        <f>ROUND(I336*H336,2)</f>
        <v>0</v>
      </c>
      <c r="K336" s="181" t="s">
        <v>1</v>
      </c>
      <c r="L336" s="186"/>
      <c r="M336" s="187" t="s">
        <v>1</v>
      </c>
      <c r="N336" s="188" t="s">
        <v>45</v>
      </c>
      <c r="P336" s="141">
        <f>O336*H336</f>
        <v>0</v>
      </c>
      <c r="Q336" s="141">
        <v>0</v>
      </c>
      <c r="R336" s="141">
        <f>Q336*H336</f>
        <v>0</v>
      </c>
      <c r="S336" s="141">
        <v>0</v>
      </c>
      <c r="T336" s="142">
        <f>S336*H336</f>
        <v>0</v>
      </c>
      <c r="AR336" s="143" t="s">
        <v>170</v>
      </c>
      <c r="AT336" s="143" t="s">
        <v>645</v>
      </c>
      <c r="AU336" s="143" t="s">
        <v>87</v>
      </c>
      <c r="AY336" s="17" t="s">
        <v>140</v>
      </c>
      <c r="BE336" s="144">
        <f>IF(N336="základní",J336,0)</f>
        <v>0</v>
      </c>
      <c r="BF336" s="144">
        <f>IF(N336="snížená",J336,0)</f>
        <v>0</v>
      </c>
      <c r="BG336" s="144">
        <f>IF(N336="zákl. přenesená",J336,0)</f>
        <v>0</v>
      </c>
      <c r="BH336" s="144">
        <f>IF(N336="sníž. přenesená",J336,0)</f>
        <v>0</v>
      </c>
      <c r="BI336" s="144">
        <f>IF(N336="nulová",J336,0)</f>
        <v>0</v>
      </c>
      <c r="BJ336" s="17" t="s">
        <v>87</v>
      </c>
      <c r="BK336" s="144">
        <f>ROUND(I336*H336,2)</f>
        <v>0</v>
      </c>
      <c r="BL336" s="17" t="s">
        <v>148</v>
      </c>
      <c r="BM336" s="143" t="s">
        <v>979</v>
      </c>
    </row>
    <row r="337" spans="2:65" s="1" customFormat="1" ht="10">
      <c r="B337" s="32"/>
      <c r="D337" s="145" t="s">
        <v>149</v>
      </c>
      <c r="F337" s="146" t="s">
        <v>1692</v>
      </c>
      <c r="I337" s="147"/>
      <c r="L337" s="32"/>
      <c r="M337" s="148"/>
      <c r="T337" s="56"/>
      <c r="AT337" s="17" t="s">
        <v>149</v>
      </c>
      <c r="AU337" s="17" t="s">
        <v>87</v>
      </c>
    </row>
    <row r="338" spans="2:65" s="1" customFormat="1" ht="16.5" customHeight="1">
      <c r="B338" s="32"/>
      <c r="C338" s="179" t="s">
        <v>980</v>
      </c>
      <c r="D338" s="179" t="s">
        <v>645</v>
      </c>
      <c r="E338" s="180" t="s">
        <v>1668</v>
      </c>
      <c r="F338" s="181" t="s">
        <v>1655</v>
      </c>
      <c r="G338" s="182" t="s">
        <v>1495</v>
      </c>
      <c r="H338" s="183">
        <v>8</v>
      </c>
      <c r="I338" s="184"/>
      <c r="J338" s="185">
        <f>ROUND(I338*H338,2)</f>
        <v>0</v>
      </c>
      <c r="K338" s="181" t="s">
        <v>1</v>
      </c>
      <c r="L338" s="186"/>
      <c r="M338" s="187" t="s">
        <v>1</v>
      </c>
      <c r="N338" s="188" t="s">
        <v>45</v>
      </c>
      <c r="P338" s="141">
        <f>O338*H338</f>
        <v>0</v>
      </c>
      <c r="Q338" s="141">
        <v>0</v>
      </c>
      <c r="R338" s="141">
        <f>Q338*H338</f>
        <v>0</v>
      </c>
      <c r="S338" s="141">
        <v>0</v>
      </c>
      <c r="T338" s="142">
        <f>S338*H338</f>
        <v>0</v>
      </c>
      <c r="AR338" s="143" t="s">
        <v>170</v>
      </c>
      <c r="AT338" s="143" t="s">
        <v>645</v>
      </c>
      <c r="AU338" s="143" t="s">
        <v>87</v>
      </c>
      <c r="AY338" s="17" t="s">
        <v>140</v>
      </c>
      <c r="BE338" s="144">
        <f>IF(N338="základní",J338,0)</f>
        <v>0</v>
      </c>
      <c r="BF338" s="144">
        <f>IF(N338="snížená",J338,0)</f>
        <v>0</v>
      </c>
      <c r="BG338" s="144">
        <f>IF(N338="zákl. přenesená",J338,0)</f>
        <v>0</v>
      </c>
      <c r="BH338" s="144">
        <f>IF(N338="sníž. přenesená",J338,0)</f>
        <v>0</v>
      </c>
      <c r="BI338" s="144">
        <f>IF(N338="nulová",J338,0)</f>
        <v>0</v>
      </c>
      <c r="BJ338" s="17" t="s">
        <v>87</v>
      </c>
      <c r="BK338" s="144">
        <f>ROUND(I338*H338,2)</f>
        <v>0</v>
      </c>
      <c r="BL338" s="17" t="s">
        <v>148</v>
      </c>
      <c r="BM338" s="143" t="s">
        <v>983</v>
      </c>
    </row>
    <row r="339" spans="2:65" s="1" customFormat="1" ht="10">
      <c r="B339" s="32"/>
      <c r="D339" s="145" t="s">
        <v>149</v>
      </c>
      <c r="F339" s="146" t="s">
        <v>1655</v>
      </c>
      <c r="I339" s="147"/>
      <c r="L339" s="32"/>
      <c r="M339" s="148"/>
      <c r="T339" s="56"/>
      <c r="AT339" s="17" t="s">
        <v>149</v>
      </c>
      <c r="AU339" s="17" t="s">
        <v>87</v>
      </c>
    </row>
    <row r="340" spans="2:65" s="1" customFormat="1" ht="24.15" customHeight="1">
      <c r="B340" s="32"/>
      <c r="C340" s="179" t="s">
        <v>713</v>
      </c>
      <c r="D340" s="179" t="s">
        <v>645</v>
      </c>
      <c r="E340" s="180" t="s">
        <v>1693</v>
      </c>
      <c r="F340" s="181" t="s">
        <v>1694</v>
      </c>
      <c r="G340" s="182" t="s">
        <v>1495</v>
      </c>
      <c r="H340" s="183">
        <v>4</v>
      </c>
      <c r="I340" s="184"/>
      <c r="J340" s="185">
        <f>ROUND(I340*H340,2)</f>
        <v>0</v>
      </c>
      <c r="K340" s="181" t="s">
        <v>1</v>
      </c>
      <c r="L340" s="186"/>
      <c r="M340" s="187" t="s">
        <v>1</v>
      </c>
      <c r="N340" s="188" t="s">
        <v>45</v>
      </c>
      <c r="P340" s="141">
        <f>O340*H340</f>
        <v>0</v>
      </c>
      <c r="Q340" s="141">
        <v>0</v>
      </c>
      <c r="R340" s="141">
        <f>Q340*H340</f>
        <v>0</v>
      </c>
      <c r="S340" s="141">
        <v>0</v>
      </c>
      <c r="T340" s="142">
        <f>S340*H340</f>
        <v>0</v>
      </c>
      <c r="AR340" s="143" t="s">
        <v>170</v>
      </c>
      <c r="AT340" s="143" t="s">
        <v>645</v>
      </c>
      <c r="AU340" s="143" t="s">
        <v>87</v>
      </c>
      <c r="AY340" s="17" t="s">
        <v>140</v>
      </c>
      <c r="BE340" s="144">
        <f>IF(N340="základní",J340,0)</f>
        <v>0</v>
      </c>
      <c r="BF340" s="144">
        <f>IF(N340="snížená",J340,0)</f>
        <v>0</v>
      </c>
      <c r="BG340" s="144">
        <f>IF(N340="zákl. přenesená",J340,0)</f>
        <v>0</v>
      </c>
      <c r="BH340" s="144">
        <f>IF(N340="sníž. přenesená",J340,0)</f>
        <v>0</v>
      </c>
      <c r="BI340" s="144">
        <f>IF(N340="nulová",J340,0)</f>
        <v>0</v>
      </c>
      <c r="BJ340" s="17" t="s">
        <v>87</v>
      </c>
      <c r="BK340" s="144">
        <f>ROUND(I340*H340,2)</f>
        <v>0</v>
      </c>
      <c r="BL340" s="17" t="s">
        <v>148</v>
      </c>
      <c r="BM340" s="143" t="s">
        <v>986</v>
      </c>
    </row>
    <row r="341" spans="2:65" s="1" customFormat="1" ht="10">
      <c r="B341" s="32"/>
      <c r="D341" s="145" t="s">
        <v>149</v>
      </c>
      <c r="F341" s="146" t="s">
        <v>1694</v>
      </c>
      <c r="I341" s="147"/>
      <c r="L341" s="32"/>
      <c r="M341" s="148"/>
      <c r="T341" s="56"/>
      <c r="AT341" s="17" t="s">
        <v>149</v>
      </c>
      <c r="AU341" s="17" t="s">
        <v>87</v>
      </c>
    </row>
    <row r="342" spans="2:65" s="1" customFormat="1" ht="16.5" customHeight="1">
      <c r="B342" s="32"/>
      <c r="C342" s="179" t="s">
        <v>987</v>
      </c>
      <c r="D342" s="179" t="s">
        <v>645</v>
      </c>
      <c r="E342" s="180" t="s">
        <v>1668</v>
      </c>
      <c r="F342" s="181" t="s">
        <v>1655</v>
      </c>
      <c r="G342" s="182" t="s">
        <v>1495</v>
      </c>
      <c r="H342" s="183">
        <v>4</v>
      </c>
      <c r="I342" s="184"/>
      <c r="J342" s="185">
        <f>ROUND(I342*H342,2)</f>
        <v>0</v>
      </c>
      <c r="K342" s="181" t="s">
        <v>1</v>
      </c>
      <c r="L342" s="186"/>
      <c r="M342" s="187" t="s">
        <v>1</v>
      </c>
      <c r="N342" s="188" t="s">
        <v>45</v>
      </c>
      <c r="P342" s="141">
        <f>O342*H342</f>
        <v>0</v>
      </c>
      <c r="Q342" s="141">
        <v>0</v>
      </c>
      <c r="R342" s="141">
        <f>Q342*H342</f>
        <v>0</v>
      </c>
      <c r="S342" s="141">
        <v>0</v>
      </c>
      <c r="T342" s="142">
        <f>S342*H342</f>
        <v>0</v>
      </c>
      <c r="AR342" s="143" t="s">
        <v>170</v>
      </c>
      <c r="AT342" s="143" t="s">
        <v>645</v>
      </c>
      <c r="AU342" s="143" t="s">
        <v>87</v>
      </c>
      <c r="AY342" s="17" t="s">
        <v>140</v>
      </c>
      <c r="BE342" s="144">
        <f>IF(N342="základní",J342,0)</f>
        <v>0</v>
      </c>
      <c r="BF342" s="144">
        <f>IF(N342="snížená",J342,0)</f>
        <v>0</v>
      </c>
      <c r="BG342" s="144">
        <f>IF(N342="zákl. přenesená",J342,0)</f>
        <v>0</v>
      </c>
      <c r="BH342" s="144">
        <f>IF(N342="sníž. přenesená",J342,0)</f>
        <v>0</v>
      </c>
      <c r="BI342" s="144">
        <f>IF(N342="nulová",J342,0)</f>
        <v>0</v>
      </c>
      <c r="BJ342" s="17" t="s">
        <v>87</v>
      </c>
      <c r="BK342" s="144">
        <f>ROUND(I342*H342,2)</f>
        <v>0</v>
      </c>
      <c r="BL342" s="17" t="s">
        <v>148</v>
      </c>
      <c r="BM342" s="143" t="s">
        <v>990</v>
      </c>
    </row>
    <row r="343" spans="2:65" s="1" customFormat="1" ht="10">
      <c r="B343" s="32"/>
      <c r="D343" s="145" t="s">
        <v>149</v>
      </c>
      <c r="F343" s="146" t="s">
        <v>1655</v>
      </c>
      <c r="I343" s="147"/>
      <c r="L343" s="32"/>
      <c r="M343" s="148"/>
      <c r="T343" s="56"/>
      <c r="AT343" s="17" t="s">
        <v>149</v>
      </c>
      <c r="AU343" s="17" t="s">
        <v>87</v>
      </c>
    </row>
    <row r="344" spans="2:65" s="1" customFormat="1" ht="21.75" customHeight="1">
      <c r="B344" s="32"/>
      <c r="C344" s="132" t="s">
        <v>716</v>
      </c>
      <c r="D344" s="132" t="s">
        <v>143</v>
      </c>
      <c r="E344" s="133" t="s">
        <v>1695</v>
      </c>
      <c r="F344" s="134" t="s">
        <v>1696</v>
      </c>
      <c r="G344" s="135" t="s">
        <v>1495</v>
      </c>
      <c r="H344" s="136">
        <v>3</v>
      </c>
      <c r="I344" s="137"/>
      <c r="J344" s="138">
        <f>ROUND(I344*H344,2)</f>
        <v>0</v>
      </c>
      <c r="K344" s="134" t="s">
        <v>147</v>
      </c>
      <c r="L344" s="32"/>
      <c r="M344" s="139" t="s">
        <v>1</v>
      </c>
      <c r="N344" s="140" t="s">
        <v>45</v>
      </c>
      <c r="P344" s="141">
        <f>O344*H344</f>
        <v>0</v>
      </c>
      <c r="Q344" s="141">
        <v>0</v>
      </c>
      <c r="R344" s="141">
        <f>Q344*H344</f>
        <v>0</v>
      </c>
      <c r="S344" s="141">
        <v>0</v>
      </c>
      <c r="T344" s="142">
        <f>S344*H344</f>
        <v>0</v>
      </c>
      <c r="AR344" s="143" t="s">
        <v>148</v>
      </c>
      <c r="AT344" s="143" t="s">
        <v>143</v>
      </c>
      <c r="AU344" s="143" t="s">
        <v>87</v>
      </c>
      <c r="AY344" s="17" t="s">
        <v>140</v>
      </c>
      <c r="BE344" s="144">
        <f>IF(N344="základní",J344,0)</f>
        <v>0</v>
      </c>
      <c r="BF344" s="144">
        <f>IF(N344="snížená",J344,0)</f>
        <v>0</v>
      </c>
      <c r="BG344" s="144">
        <f>IF(N344="zákl. přenesená",J344,0)</f>
        <v>0</v>
      </c>
      <c r="BH344" s="144">
        <f>IF(N344="sníž. přenesená",J344,0)</f>
        <v>0</v>
      </c>
      <c r="BI344" s="144">
        <f>IF(N344="nulová",J344,0)</f>
        <v>0</v>
      </c>
      <c r="BJ344" s="17" t="s">
        <v>87</v>
      </c>
      <c r="BK344" s="144">
        <f>ROUND(I344*H344,2)</f>
        <v>0</v>
      </c>
      <c r="BL344" s="17" t="s">
        <v>148</v>
      </c>
      <c r="BM344" s="143" t="s">
        <v>993</v>
      </c>
    </row>
    <row r="345" spans="2:65" s="1" customFormat="1" ht="10">
      <c r="B345" s="32"/>
      <c r="D345" s="145" t="s">
        <v>149</v>
      </c>
      <c r="F345" s="146" t="s">
        <v>1696</v>
      </c>
      <c r="I345" s="147"/>
      <c r="L345" s="32"/>
      <c r="M345" s="148"/>
      <c r="T345" s="56"/>
      <c r="AT345" s="17" t="s">
        <v>149</v>
      </c>
      <c r="AU345" s="17" t="s">
        <v>87</v>
      </c>
    </row>
    <row r="346" spans="2:65" s="1" customFormat="1" ht="21.75" customHeight="1">
      <c r="B346" s="32"/>
      <c r="C346" s="179" t="s">
        <v>994</v>
      </c>
      <c r="D346" s="179" t="s">
        <v>645</v>
      </c>
      <c r="E346" s="180" t="s">
        <v>1697</v>
      </c>
      <c r="F346" s="181" t="s">
        <v>1698</v>
      </c>
      <c r="G346" s="182" t="s">
        <v>1495</v>
      </c>
      <c r="H346" s="183">
        <v>3</v>
      </c>
      <c r="I346" s="184"/>
      <c r="J346" s="185">
        <f>ROUND(I346*H346,2)</f>
        <v>0</v>
      </c>
      <c r="K346" s="181" t="s">
        <v>1</v>
      </c>
      <c r="L346" s="186"/>
      <c r="M346" s="187" t="s">
        <v>1</v>
      </c>
      <c r="N346" s="188" t="s">
        <v>45</v>
      </c>
      <c r="P346" s="141">
        <f>O346*H346</f>
        <v>0</v>
      </c>
      <c r="Q346" s="141">
        <v>0</v>
      </c>
      <c r="R346" s="141">
        <f>Q346*H346</f>
        <v>0</v>
      </c>
      <c r="S346" s="141">
        <v>0</v>
      </c>
      <c r="T346" s="142">
        <f>S346*H346</f>
        <v>0</v>
      </c>
      <c r="AR346" s="143" t="s">
        <v>170</v>
      </c>
      <c r="AT346" s="143" t="s">
        <v>645</v>
      </c>
      <c r="AU346" s="143" t="s">
        <v>87</v>
      </c>
      <c r="AY346" s="17" t="s">
        <v>140</v>
      </c>
      <c r="BE346" s="144">
        <f>IF(N346="základní",J346,0)</f>
        <v>0</v>
      </c>
      <c r="BF346" s="144">
        <f>IF(N346="snížená",J346,0)</f>
        <v>0</v>
      </c>
      <c r="BG346" s="144">
        <f>IF(N346="zákl. přenesená",J346,0)</f>
        <v>0</v>
      </c>
      <c r="BH346" s="144">
        <f>IF(N346="sníž. přenesená",J346,0)</f>
        <v>0</v>
      </c>
      <c r="BI346" s="144">
        <f>IF(N346="nulová",J346,0)</f>
        <v>0</v>
      </c>
      <c r="BJ346" s="17" t="s">
        <v>87</v>
      </c>
      <c r="BK346" s="144">
        <f>ROUND(I346*H346,2)</f>
        <v>0</v>
      </c>
      <c r="BL346" s="17" t="s">
        <v>148</v>
      </c>
      <c r="BM346" s="143" t="s">
        <v>997</v>
      </c>
    </row>
    <row r="347" spans="2:65" s="1" customFormat="1" ht="10">
      <c r="B347" s="32"/>
      <c r="D347" s="145" t="s">
        <v>149</v>
      </c>
      <c r="F347" s="146" t="s">
        <v>1698</v>
      </c>
      <c r="I347" s="147"/>
      <c r="L347" s="32"/>
      <c r="M347" s="148"/>
      <c r="T347" s="56"/>
      <c r="AT347" s="17" t="s">
        <v>149</v>
      </c>
      <c r="AU347" s="17" t="s">
        <v>87</v>
      </c>
    </row>
    <row r="348" spans="2:65" s="1" customFormat="1" ht="49" customHeight="1">
      <c r="B348" s="32"/>
      <c r="C348" s="132" t="s">
        <v>720</v>
      </c>
      <c r="D348" s="132" t="s">
        <v>143</v>
      </c>
      <c r="E348" s="133" t="s">
        <v>1699</v>
      </c>
      <c r="F348" s="134" t="s">
        <v>1700</v>
      </c>
      <c r="G348" s="135" t="s">
        <v>1495</v>
      </c>
      <c r="H348" s="136">
        <v>31</v>
      </c>
      <c r="I348" s="137"/>
      <c r="J348" s="138">
        <f>ROUND(I348*H348,2)</f>
        <v>0</v>
      </c>
      <c r="K348" s="134" t="s">
        <v>147</v>
      </c>
      <c r="L348" s="32"/>
      <c r="M348" s="139" t="s">
        <v>1</v>
      </c>
      <c r="N348" s="140" t="s">
        <v>45</v>
      </c>
      <c r="P348" s="141">
        <f>O348*H348</f>
        <v>0</v>
      </c>
      <c r="Q348" s="141">
        <v>0</v>
      </c>
      <c r="R348" s="141">
        <f>Q348*H348</f>
        <v>0</v>
      </c>
      <c r="S348" s="141">
        <v>0</v>
      </c>
      <c r="T348" s="142">
        <f>S348*H348</f>
        <v>0</v>
      </c>
      <c r="AR348" s="143" t="s">
        <v>148</v>
      </c>
      <c r="AT348" s="143" t="s">
        <v>143</v>
      </c>
      <c r="AU348" s="143" t="s">
        <v>87</v>
      </c>
      <c r="AY348" s="17" t="s">
        <v>140</v>
      </c>
      <c r="BE348" s="144">
        <f>IF(N348="základní",J348,0)</f>
        <v>0</v>
      </c>
      <c r="BF348" s="144">
        <f>IF(N348="snížená",J348,0)</f>
        <v>0</v>
      </c>
      <c r="BG348" s="144">
        <f>IF(N348="zákl. přenesená",J348,0)</f>
        <v>0</v>
      </c>
      <c r="BH348" s="144">
        <f>IF(N348="sníž. přenesená",J348,0)</f>
        <v>0</v>
      </c>
      <c r="BI348" s="144">
        <f>IF(N348="nulová",J348,0)</f>
        <v>0</v>
      </c>
      <c r="BJ348" s="17" t="s">
        <v>87</v>
      </c>
      <c r="BK348" s="144">
        <f>ROUND(I348*H348,2)</f>
        <v>0</v>
      </c>
      <c r="BL348" s="17" t="s">
        <v>148</v>
      </c>
      <c r="BM348" s="143" t="s">
        <v>1000</v>
      </c>
    </row>
    <row r="349" spans="2:65" s="1" customFormat="1" ht="27">
      <c r="B349" s="32"/>
      <c r="D349" s="145" t="s">
        <v>149</v>
      </c>
      <c r="F349" s="146" t="s">
        <v>1700</v>
      </c>
      <c r="I349" s="147"/>
      <c r="L349" s="32"/>
      <c r="M349" s="148"/>
      <c r="T349" s="56"/>
      <c r="AT349" s="17" t="s">
        <v>149</v>
      </c>
      <c r="AU349" s="17" t="s">
        <v>87</v>
      </c>
    </row>
    <row r="350" spans="2:65" s="1" customFormat="1" ht="16.5" customHeight="1">
      <c r="B350" s="32"/>
      <c r="C350" s="179" t="s">
        <v>1001</v>
      </c>
      <c r="D350" s="179" t="s">
        <v>645</v>
      </c>
      <c r="E350" s="180" t="s">
        <v>1701</v>
      </c>
      <c r="F350" s="181" t="s">
        <v>1702</v>
      </c>
      <c r="G350" s="182" t="s">
        <v>1495</v>
      </c>
      <c r="H350" s="183">
        <v>4</v>
      </c>
      <c r="I350" s="184"/>
      <c r="J350" s="185">
        <f>ROUND(I350*H350,2)</f>
        <v>0</v>
      </c>
      <c r="K350" s="181" t="s">
        <v>1</v>
      </c>
      <c r="L350" s="186"/>
      <c r="M350" s="187" t="s">
        <v>1</v>
      </c>
      <c r="N350" s="188" t="s">
        <v>45</v>
      </c>
      <c r="P350" s="141">
        <f>O350*H350</f>
        <v>0</v>
      </c>
      <c r="Q350" s="141">
        <v>0</v>
      </c>
      <c r="R350" s="141">
        <f>Q350*H350</f>
        <v>0</v>
      </c>
      <c r="S350" s="141">
        <v>0</v>
      </c>
      <c r="T350" s="142">
        <f>S350*H350</f>
        <v>0</v>
      </c>
      <c r="AR350" s="143" t="s">
        <v>170</v>
      </c>
      <c r="AT350" s="143" t="s">
        <v>645</v>
      </c>
      <c r="AU350" s="143" t="s">
        <v>87</v>
      </c>
      <c r="AY350" s="17" t="s">
        <v>140</v>
      </c>
      <c r="BE350" s="144">
        <f>IF(N350="základní",J350,0)</f>
        <v>0</v>
      </c>
      <c r="BF350" s="144">
        <f>IF(N350="snížená",J350,0)</f>
        <v>0</v>
      </c>
      <c r="BG350" s="144">
        <f>IF(N350="zákl. přenesená",J350,0)</f>
        <v>0</v>
      </c>
      <c r="BH350" s="144">
        <f>IF(N350="sníž. přenesená",J350,0)</f>
        <v>0</v>
      </c>
      <c r="BI350" s="144">
        <f>IF(N350="nulová",J350,0)</f>
        <v>0</v>
      </c>
      <c r="BJ350" s="17" t="s">
        <v>87</v>
      </c>
      <c r="BK350" s="144">
        <f>ROUND(I350*H350,2)</f>
        <v>0</v>
      </c>
      <c r="BL350" s="17" t="s">
        <v>148</v>
      </c>
      <c r="BM350" s="143" t="s">
        <v>1004</v>
      </c>
    </row>
    <row r="351" spans="2:65" s="1" customFormat="1" ht="10">
      <c r="B351" s="32"/>
      <c r="D351" s="145" t="s">
        <v>149</v>
      </c>
      <c r="F351" s="146" t="s">
        <v>1702</v>
      </c>
      <c r="I351" s="147"/>
      <c r="L351" s="32"/>
      <c r="M351" s="148"/>
      <c r="T351" s="56"/>
      <c r="AT351" s="17" t="s">
        <v>149</v>
      </c>
      <c r="AU351" s="17" t="s">
        <v>87</v>
      </c>
    </row>
    <row r="352" spans="2:65" s="1" customFormat="1" ht="16.5" customHeight="1">
      <c r="B352" s="32"/>
      <c r="C352" s="179" t="s">
        <v>723</v>
      </c>
      <c r="D352" s="179" t="s">
        <v>645</v>
      </c>
      <c r="E352" s="180" t="s">
        <v>1703</v>
      </c>
      <c r="F352" s="181" t="s">
        <v>1704</v>
      </c>
      <c r="G352" s="182" t="s">
        <v>1495</v>
      </c>
      <c r="H352" s="183">
        <v>9</v>
      </c>
      <c r="I352" s="184"/>
      <c r="J352" s="185">
        <f>ROUND(I352*H352,2)</f>
        <v>0</v>
      </c>
      <c r="K352" s="181" t="s">
        <v>1</v>
      </c>
      <c r="L352" s="186"/>
      <c r="M352" s="187" t="s">
        <v>1</v>
      </c>
      <c r="N352" s="188" t="s">
        <v>45</v>
      </c>
      <c r="P352" s="141">
        <f>O352*H352</f>
        <v>0</v>
      </c>
      <c r="Q352" s="141">
        <v>0</v>
      </c>
      <c r="R352" s="141">
        <f>Q352*H352</f>
        <v>0</v>
      </c>
      <c r="S352" s="141">
        <v>0</v>
      </c>
      <c r="T352" s="142">
        <f>S352*H352</f>
        <v>0</v>
      </c>
      <c r="AR352" s="143" t="s">
        <v>170</v>
      </c>
      <c r="AT352" s="143" t="s">
        <v>645</v>
      </c>
      <c r="AU352" s="143" t="s">
        <v>87</v>
      </c>
      <c r="AY352" s="17" t="s">
        <v>140</v>
      </c>
      <c r="BE352" s="144">
        <f>IF(N352="základní",J352,0)</f>
        <v>0</v>
      </c>
      <c r="BF352" s="144">
        <f>IF(N352="snížená",J352,0)</f>
        <v>0</v>
      </c>
      <c r="BG352" s="144">
        <f>IF(N352="zákl. přenesená",J352,0)</f>
        <v>0</v>
      </c>
      <c r="BH352" s="144">
        <f>IF(N352="sníž. přenesená",J352,0)</f>
        <v>0</v>
      </c>
      <c r="BI352" s="144">
        <f>IF(N352="nulová",J352,0)</f>
        <v>0</v>
      </c>
      <c r="BJ352" s="17" t="s">
        <v>87</v>
      </c>
      <c r="BK352" s="144">
        <f>ROUND(I352*H352,2)</f>
        <v>0</v>
      </c>
      <c r="BL352" s="17" t="s">
        <v>148</v>
      </c>
      <c r="BM352" s="143" t="s">
        <v>1007</v>
      </c>
    </row>
    <row r="353" spans="2:65" s="1" customFormat="1" ht="10">
      <c r="B353" s="32"/>
      <c r="D353" s="145" t="s">
        <v>149</v>
      </c>
      <c r="F353" s="146" t="s">
        <v>1704</v>
      </c>
      <c r="I353" s="147"/>
      <c r="L353" s="32"/>
      <c r="M353" s="148"/>
      <c r="T353" s="56"/>
      <c r="AT353" s="17" t="s">
        <v>149</v>
      </c>
      <c r="AU353" s="17" t="s">
        <v>87</v>
      </c>
    </row>
    <row r="354" spans="2:65" s="1" customFormat="1" ht="16.5" customHeight="1">
      <c r="B354" s="32"/>
      <c r="C354" s="179" t="s">
        <v>1008</v>
      </c>
      <c r="D354" s="179" t="s">
        <v>645</v>
      </c>
      <c r="E354" s="180" t="s">
        <v>1705</v>
      </c>
      <c r="F354" s="181" t="s">
        <v>1706</v>
      </c>
      <c r="G354" s="182" t="s">
        <v>1495</v>
      </c>
      <c r="H354" s="183">
        <v>18</v>
      </c>
      <c r="I354" s="184"/>
      <c r="J354" s="185">
        <f>ROUND(I354*H354,2)</f>
        <v>0</v>
      </c>
      <c r="K354" s="181" t="s">
        <v>1</v>
      </c>
      <c r="L354" s="186"/>
      <c r="M354" s="187" t="s">
        <v>1</v>
      </c>
      <c r="N354" s="188" t="s">
        <v>45</v>
      </c>
      <c r="P354" s="141">
        <f>O354*H354</f>
        <v>0</v>
      </c>
      <c r="Q354" s="141">
        <v>0</v>
      </c>
      <c r="R354" s="141">
        <f>Q354*H354</f>
        <v>0</v>
      </c>
      <c r="S354" s="141">
        <v>0</v>
      </c>
      <c r="T354" s="142">
        <f>S354*H354</f>
        <v>0</v>
      </c>
      <c r="AR354" s="143" t="s">
        <v>170</v>
      </c>
      <c r="AT354" s="143" t="s">
        <v>645</v>
      </c>
      <c r="AU354" s="143" t="s">
        <v>87</v>
      </c>
      <c r="AY354" s="17" t="s">
        <v>140</v>
      </c>
      <c r="BE354" s="144">
        <f>IF(N354="základní",J354,0)</f>
        <v>0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7" t="s">
        <v>87</v>
      </c>
      <c r="BK354" s="144">
        <f>ROUND(I354*H354,2)</f>
        <v>0</v>
      </c>
      <c r="BL354" s="17" t="s">
        <v>148</v>
      </c>
      <c r="BM354" s="143" t="s">
        <v>1011</v>
      </c>
    </row>
    <row r="355" spans="2:65" s="1" customFormat="1" ht="10">
      <c r="B355" s="32"/>
      <c r="D355" s="145" t="s">
        <v>149</v>
      </c>
      <c r="F355" s="146" t="s">
        <v>1706</v>
      </c>
      <c r="I355" s="147"/>
      <c r="L355" s="32"/>
      <c r="M355" s="148"/>
      <c r="T355" s="56"/>
      <c r="AT355" s="17" t="s">
        <v>149</v>
      </c>
      <c r="AU355" s="17" t="s">
        <v>87</v>
      </c>
    </row>
    <row r="356" spans="2:65" s="1" customFormat="1" ht="49" customHeight="1">
      <c r="B356" s="32"/>
      <c r="C356" s="132" t="s">
        <v>725</v>
      </c>
      <c r="D356" s="132" t="s">
        <v>143</v>
      </c>
      <c r="E356" s="133" t="s">
        <v>1707</v>
      </c>
      <c r="F356" s="134" t="s">
        <v>1708</v>
      </c>
      <c r="G356" s="135" t="s">
        <v>1495</v>
      </c>
      <c r="H356" s="136">
        <v>118</v>
      </c>
      <c r="I356" s="137"/>
      <c r="J356" s="138">
        <f>ROUND(I356*H356,2)</f>
        <v>0</v>
      </c>
      <c r="K356" s="134" t="s">
        <v>147</v>
      </c>
      <c r="L356" s="32"/>
      <c r="M356" s="139" t="s">
        <v>1</v>
      </c>
      <c r="N356" s="140" t="s">
        <v>45</v>
      </c>
      <c r="P356" s="141">
        <f>O356*H356</f>
        <v>0</v>
      </c>
      <c r="Q356" s="141">
        <v>0</v>
      </c>
      <c r="R356" s="141">
        <f>Q356*H356</f>
        <v>0</v>
      </c>
      <c r="S356" s="141">
        <v>0</v>
      </c>
      <c r="T356" s="142">
        <f>S356*H356</f>
        <v>0</v>
      </c>
      <c r="AR356" s="143" t="s">
        <v>148</v>
      </c>
      <c r="AT356" s="143" t="s">
        <v>143</v>
      </c>
      <c r="AU356" s="143" t="s">
        <v>87</v>
      </c>
      <c r="AY356" s="17" t="s">
        <v>140</v>
      </c>
      <c r="BE356" s="144">
        <f>IF(N356="základní",J356,0)</f>
        <v>0</v>
      </c>
      <c r="BF356" s="144">
        <f>IF(N356="snížená",J356,0)</f>
        <v>0</v>
      </c>
      <c r="BG356" s="144">
        <f>IF(N356="zákl. přenesená",J356,0)</f>
        <v>0</v>
      </c>
      <c r="BH356" s="144">
        <f>IF(N356="sníž. přenesená",J356,0)</f>
        <v>0</v>
      </c>
      <c r="BI356" s="144">
        <f>IF(N356="nulová",J356,0)</f>
        <v>0</v>
      </c>
      <c r="BJ356" s="17" t="s">
        <v>87</v>
      </c>
      <c r="BK356" s="144">
        <f>ROUND(I356*H356,2)</f>
        <v>0</v>
      </c>
      <c r="BL356" s="17" t="s">
        <v>148</v>
      </c>
      <c r="BM356" s="143" t="s">
        <v>1014</v>
      </c>
    </row>
    <row r="357" spans="2:65" s="1" customFormat="1" ht="27">
      <c r="B357" s="32"/>
      <c r="D357" s="145" t="s">
        <v>149</v>
      </c>
      <c r="F357" s="146" t="s">
        <v>1708</v>
      </c>
      <c r="I357" s="147"/>
      <c r="L357" s="32"/>
      <c r="M357" s="148"/>
      <c r="T357" s="56"/>
      <c r="AT357" s="17" t="s">
        <v>149</v>
      </c>
      <c r="AU357" s="17" t="s">
        <v>87</v>
      </c>
    </row>
    <row r="358" spans="2:65" s="1" customFormat="1" ht="16.5" customHeight="1">
      <c r="B358" s="32"/>
      <c r="C358" s="179" t="s">
        <v>1015</v>
      </c>
      <c r="D358" s="179" t="s">
        <v>645</v>
      </c>
      <c r="E358" s="180" t="s">
        <v>1709</v>
      </c>
      <c r="F358" s="181" t="s">
        <v>1710</v>
      </c>
      <c r="G358" s="182" t="s">
        <v>1495</v>
      </c>
      <c r="H358" s="183">
        <v>17</v>
      </c>
      <c r="I358" s="184"/>
      <c r="J358" s="185">
        <f>ROUND(I358*H358,2)</f>
        <v>0</v>
      </c>
      <c r="K358" s="181" t="s">
        <v>1</v>
      </c>
      <c r="L358" s="186"/>
      <c r="M358" s="187" t="s">
        <v>1</v>
      </c>
      <c r="N358" s="188" t="s">
        <v>45</v>
      </c>
      <c r="P358" s="141">
        <f>O358*H358</f>
        <v>0</v>
      </c>
      <c r="Q358" s="141">
        <v>0</v>
      </c>
      <c r="R358" s="141">
        <f>Q358*H358</f>
        <v>0</v>
      </c>
      <c r="S358" s="141">
        <v>0</v>
      </c>
      <c r="T358" s="142">
        <f>S358*H358</f>
        <v>0</v>
      </c>
      <c r="AR358" s="143" t="s">
        <v>170</v>
      </c>
      <c r="AT358" s="143" t="s">
        <v>645</v>
      </c>
      <c r="AU358" s="143" t="s">
        <v>87</v>
      </c>
      <c r="AY358" s="17" t="s">
        <v>140</v>
      </c>
      <c r="BE358" s="144">
        <f>IF(N358="základní",J358,0)</f>
        <v>0</v>
      </c>
      <c r="BF358" s="144">
        <f>IF(N358="snížená",J358,0)</f>
        <v>0</v>
      </c>
      <c r="BG358" s="144">
        <f>IF(N358="zákl. přenesená",J358,0)</f>
        <v>0</v>
      </c>
      <c r="BH358" s="144">
        <f>IF(N358="sníž. přenesená",J358,0)</f>
        <v>0</v>
      </c>
      <c r="BI358" s="144">
        <f>IF(N358="nulová",J358,0)</f>
        <v>0</v>
      </c>
      <c r="BJ358" s="17" t="s">
        <v>87</v>
      </c>
      <c r="BK358" s="144">
        <f>ROUND(I358*H358,2)</f>
        <v>0</v>
      </c>
      <c r="BL358" s="17" t="s">
        <v>148</v>
      </c>
      <c r="BM358" s="143" t="s">
        <v>1018</v>
      </c>
    </row>
    <row r="359" spans="2:65" s="1" customFormat="1" ht="10">
      <c r="B359" s="32"/>
      <c r="D359" s="145" t="s">
        <v>149</v>
      </c>
      <c r="F359" s="146" t="s">
        <v>1710</v>
      </c>
      <c r="I359" s="147"/>
      <c r="L359" s="32"/>
      <c r="M359" s="148"/>
      <c r="T359" s="56"/>
      <c r="AT359" s="17" t="s">
        <v>149</v>
      </c>
      <c r="AU359" s="17" t="s">
        <v>87</v>
      </c>
    </row>
    <row r="360" spans="2:65" s="1" customFormat="1" ht="16.5" customHeight="1">
      <c r="B360" s="32"/>
      <c r="C360" s="179" t="s">
        <v>728</v>
      </c>
      <c r="D360" s="179" t="s">
        <v>645</v>
      </c>
      <c r="E360" s="180" t="s">
        <v>1711</v>
      </c>
      <c r="F360" s="181" t="s">
        <v>1712</v>
      </c>
      <c r="G360" s="182" t="s">
        <v>1495</v>
      </c>
      <c r="H360" s="183">
        <v>72</v>
      </c>
      <c r="I360" s="184"/>
      <c r="J360" s="185">
        <f>ROUND(I360*H360,2)</f>
        <v>0</v>
      </c>
      <c r="K360" s="181" t="s">
        <v>1</v>
      </c>
      <c r="L360" s="186"/>
      <c r="M360" s="187" t="s">
        <v>1</v>
      </c>
      <c r="N360" s="188" t="s">
        <v>45</v>
      </c>
      <c r="P360" s="141">
        <f>O360*H360</f>
        <v>0</v>
      </c>
      <c r="Q360" s="141">
        <v>0</v>
      </c>
      <c r="R360" s="141">
        <f>Q360*H360</f>
        <v>0</v>
      </c>
      <c r="S360" s="141">
        <v>0</v>
      </c>
      <c r="T360" s="142">
        <f>S360*H360</f>
        <v>0</v>
      </c>
      <c r="AR360" s="143" t="s">
        <v>170</v>
      </c>
      <c r="AT360" s="143" t="s">
        <v>645</v>
      </c>
      <c r="AU360" s="143" t="s">
        <v>87</v>
      </c>
      <c r="AY360" s="17" t="s">
        <v>140</v>
      </c>
      <c r="BE360" s="144">
        <f>IF(N360="základní",J360,0)</f>
        <v>0</v>
      </c>
      <c r="BF360" s="144">
        <f>IF(N360="snížená",J360,0)</f>
        <v>0</v>
      </c>
      <c r="BG360" s="144">
        <f>IF(N360="zákl. přenesená",J360,0)</f>
        <v>0</v>
      </c>
      <c r="BH360" s="144">
        <f>IF(N360="sníž. přenesená",J360,0)</f>
        <v>0</v>
      </c>
      <c r="BI360" s="144">
        <f>IF(N360="nulová",J360,0)</f>
        <v>0</v>
      </c>
      <c r="BJ360" s="17" t="s">
        <v>87</v>
      </c>
      <c r="BK360" s="144">
        <f>ROUND(I360*H360,2)</f>
        <v>0</v>
      </c>
      <c r="BL360" s="17" t="s">
        <v>148</v>
      </c>
      <c r="BM360" s="143" t="s">
        <v>1021</v>
      </c>
    </row>
    <row r="361" spans="2:65" s="1" customFormat="1" ht="10">
      <c r="B361" s="32"/>
      <c r="D361" s="145" t="s">
        <v>149</v>
      </c>
      <c r="F361" s="146" t="s">
        <v>1712</v>
      </c>
      <c r="I361" s="147"/>
      <c r="L361" s="32"/>
      <c r="M361" s="148"/>
      <c r="T361" s="56"/>
      <c r="AT361" s="17" t="s">
        <v>149</v>
      </c>
      <c r="AU361" s="17" t="s">
        <v>87</v>
      </c>
    </row>
    <row r="362" spans="2:65" s="1" customFormat="1" ht="16.5" customHeight="1">
      <c r="B362" s="32"/>
      <c r="C362" s="179" t="s">
        <v>1022</v>
      </c>
      <c r="D362" s="179" t="s">
        <v>645</v>
      </c>
      <c r="E362" s="180" t="s">
        <v>1713</v>
      </c>
      <c r="F362" s="181" t="s">
        <v>1714</v>
      </c>
      <c r="G362" s="182" t="s">
        <v>1495</v>
      </c>
      <c r="H362" s="183">
        <v>8</v>
      </c>
      <c r="I362" s="184"/>
      <c r="J362" s="185">
        <f>ROUND(I362*H362,2)</f>
        <v>0</v>
      </c>
      <c r="K362" s="181" t="s">
        <v>1</v>
      </c>
      <c r="L362" s="186"/>
      <c r="M362" s="187" t="s">
        <v>1</v>
      </c>
      <c r="N362" s="188" t="s">
        <v>45</v>
      </c>
      <c r="P362" s="141">
        <f>O362*H362</f>
        <v>0</v>
      </c>
      <c r="Q362" s="141">
        <v>0</v>
      </c>
      <c r="R362" s="141">
        <f>Q362*H362</f>
        <v>0</v>
      </c>
      <c r="S362" s="141">
        <v>0</v>
      </c>
      <c r="T362" s="142">
        <f>S362*H362</f>
        <v>0</v>
      </c>
      <c r="AR362" s="143" t="s">
        <v>170</v>
      </c>
      <c r="AT362" s="143" t="s">
        <v>645</v>
      </c>
      <c r="AU362" s="143" t="s">
        <v>87</v>
      </c>
      <c r="AY362" s="17" t="s">
        <v>140</v>
      </c>
      <c r="BE362" s="144">
        <f>IF(N362="základní",J362,0)</f>
        <v>0</v>
      </c>
      <c r="BF362" s="144">
        <f>IF(N362="snížená",J362,0)</f>
        <v>0</v>
      </c>
      <c r="BG362" s="144">
        <f>IF(N362="zákl. přenesená",J362,0)</f>
        <v>0</v>
      </c>
      <c r="BH362" s="144">
        <f>IF(N362="sníž. přenesená",J362,0)</f>
        <v>0</v>
      </c>
      <c r="BI362" s="144">
        <f>IF(N362="nulová",J362,0)</f>
        <v>0</v>
      </c>
      <c r="BJ362" s="17" t="s">
        <v>87</v>
      </c>
      <c r="BK362" s="144">
        <f>ROUND(I362*H362,2)</f>
        <v>0</v>
      </c>
      <c r="BL362" s="17" t="s">
        <v>148</v>
      </c>
      <c r="BM362" s="143" t="s">
        <v>1025</v>
      </c>
    </row>
    <row r="363" spans="2:65" s="1" customFormat="1" ht="10">
      <c r="B363" s="32"/>
      <c r="D363" s="145" t="s">
        <v>149</v>
      </c>
      <c r="F363" s="146" t="s">
        <v>1714</v>
      </c>
      <c r="I363" s="147"/>
      <c r="L363" s="32"/>
      <c r="M363" s="148"/>
      <c r="T363" s="56"/>
      <c r="AT363" s="17" t="s">
        <v>149</v>
      </c>
      <c r="AU363" s="17" t="s">
        <v>87</v>
      </c>
    </row>
    <row r="364" spans="2:65" s="1" customFormat="1" ht="16.5" customHeight="1">
      <c r="B364" s="32"/>
      <c r="C364" s="179" t="s">
        <v>734</v>
      </c>
      <c r="D364" s="179" t="s">
        <v>645</v>
      </c>
      <c r="E364" s="180" t="s">
        <v>1715</v>
      </c>
      <c r="F364" s="181" t="s">
        <v>1716</v>
      </c>
      <c r="G364" s="182" t="s">
        <v>1495</v>
      </c>
      <c r="H364" s="183">
        <v>5</v>
      </c>
      <c r="I364" s="184"/>
      <c r="J364" s="185">
        <f>ROUND(I364*H364,2)</f>
        <v>0</v>
      </c>
      <c r="K364" s="181" t="s">
        <v>1</v>
      </c>
      <c r="L364" s="186"/>
      <c r="M364" s="187" t="s">
        <v>1</v>
      </c>
      <c r="N364" s="188" t="s">
        <v>45</v>
      </c>
      <c r="P364" s="141">
        <f>O364*H364</f>
        <v>0</v>
      </c>
      <c r="Q364" s="141">
        <v>0</v>
      </c>
      <c r="R364" s="141">
        <f>Q364*H364</f>
        <v>0</v>
      </c>
      <c r="S364" s="141">
        <v>0</v>
      </c>
      <c r="T364" s="142">
        <f>S364*H364</f>
        <v>0</v>
      </c>
      <c r="AR364" s="143" t="s">
        <v>170</v>
      </c>
      <c r="AT364" s="143" t="s">
        <v>645</v>
      </c>
      <c r="AU364" s="143" t="s">
        <v>87</v>
      </c>
      <c r="AY364" s="17" t="s">
        <v>140</v>
      </c>
      <c r="BE364" s="144">
        <f>IF(N364="základní",J364,0)</f>
        <v>0</v>
      </c>
      <c r="BF364" s="144">
        <f>IF(N364="snížená",J364,0)</f>
        <v>0</v>
      </c>
      <c r="BG364" s="144">
        <f>IF(N364="zákl. přenesená",J364,0)</f>
        <v>0</v>
      </c>
      <c r="BH364" s="144">
        <f>IF(N364="sníž. přenesená",J364,0)</f>
        <v>0</v>
      </c>
      <c r="BI364" s="144">
        <f>IF(N364="nulová",J364,0)</f>
        <v>0</v>
      </c>
      <c r="BJ364" s="17" t="s">
        <v>87</v>
      </c>
      <c r="BK364" s="144">
        <f>ROUND(I364*H364,2)</f>
        <v>0</v>
      </c>
      <c r="BL364" s="17" t="s">
        <v>148</v>
      </c>
      <c r="BM364" s="143" t="s">
        <v>1028</v>
      </c>
    </row>
    <row r="365" spans="2:65" s="1" customFormat="1" ht="10">
      <c r="B365" s="32"/>
      <c r="D365" s="145" t="s">
        <v>149</v>
      </c>
      <c r="F365" s="146" t="s">
        <v>1716</v>
      </c>
      <c r="I365" s="147"/>
      <c r="L365" s="32"/>
      <c r="M365" s="148"/>
      <c r="T365" s="56"/>
      <c r="AT365" s="17" t="s">
        <v>149</v>
      </c>
      <c r="AU365" s="17" t="s">
        <v>87</v>
      </c>
    </row>
    <row r="366" spans="2:65" s="1" customFormat="1" ht="16.5" customHeight="1">
      <c r="B366" s="32"/>
      <c r="C366" s="179" t="s">
        <v>1029</v>
      </c>
      <c r="D366" s="179" t="s">
        <v>645</v>
      </c>
      <c r="E366" s="180" t="s">
        <v>1717</v>
      </c>
      <c r="F366" s="181" t="s">
        <v>1718</v>
      </c>
      <c r="G366" s="182" t="s">
        <v>1495</v>
      </c>
      <c r="H366" s="183">
        <v>7</v>
      </c>
      <c r="I366" s="184"/>
      <c r="J366" s="185">
        <f>ROUND(I366*H366,2)</f>
        <v>0</v>
      </c>
      <c r="K366" s="181" t="s">
        <v>1</v>
      </c>
      <c r="L366" s="186"/>
      <c r="M366" s="187" t="s">
        <v>1</v>
      </c>
      <c r="N366" s="188" t="s">
        <v>45</v>
      </c>
      <c r="P366" s="141">
        <f>O366*H366</f>
        <v>0</v>
      </c>
      <c r="Q366" s="141">
        <v>0</v>
      </c>
      <c r="R366" s="141">
        <f>Q366*H366</f>
        <v>0</v>
      </c>
      <c r="S366" s="141">
        <v>0</v>
      </c>
      <c r="T366" s="142">
        <f>S366*H366</f>
        <v>0</v>
      </c>
      <c r="AR366" s="143" t="s">
        <v>170</v>
      </c>
      <c r="AT366" s="143" t="s">
        <v>645</v>
      </c>
      <c r="AU366" s="143" t="s">
        <v>87</v>
      </c>
      <c r="AY366" s="17" t="s">
        <v>140</v>
      </c>
      <c r="BE366" s="144">
        <f>IF(N366="základní",J366,0)</f>
        <v>0</v>
      </c>
      <c r="BF366" s="144">
        <f>IF(N366="snížená",J366,0)</f>
        <v>0</v>
      </c>
      <c r="BG366" s="144">
        <f>IF(N366="zákl. přenesená",J366,0)</f>
        <v>0</v>
      </c>
      <c r="BH366" s="144">
        <f>IF(N366="sníž. přenesená",J366,0)</f>
        <v>0</v>
      </c>
      <c r="BI366" s="144">
        <f>IF(N366="nulová",J366,0)</f>
        <v>0</v>
      </c>
      <c r="BJ366" s="17" t="s">
        <v>87</v>
      </c>
      <c r="BK366" s="144">
        <f>ROUND(I366*H366,2)</f>
        <v>0</v>
      </c>
      <c r="BL366" s="17" t="s">
        <v>148</v>
      </c>
      <c r="BM366" s="143" t="s">
        <v>1032</v>
      </c>
    </row>
    <row r="367" spans="2:65" s="1" customFormat="1" ht="10">
      <c r="B367" s="32"/>
      <c r="D367" s="145" t="s">
        <v>149</v>
      </c>
      <c r="F367" s="146" t="s">
        <v>1718</v>
      </c>
      <c r="I367" s="147"/>
      <c r="L367" s="32"/>
      <c r="M367" s="148"/>
      <c r="T367" s="56"/>
      <c r="AT367" s="17" t="s">
        <v>149</v>
      </c>
      <c r="AU367" s="17" t="s">
        <v>87</v>
      </c>
    </row>
    <row r="368" spans="2:65" s="1" customFormat="1" ht="16.5" customHeight="1">
      <c r="B368" s="32"/>
      <c r="C368" s="179" t="s">
        <v>737</v>
      </c>
      <c r="D368" s="179" t="s">
        <v>645</v>
      </c>
      <c r="E368" s="180" t="s">
        <v>1719</v>
      </c>
      <c r="F368" s="181" t="s">
        <v>1720</v>
      </c>
      <c r="G368" s="182" t="s">
        <v>1495</v>
      </c>
      <c r="H368" s="183">
        <v>9</v>
      </c>
      <c r="I368" s="184"/>
      <c r="J368" s="185">
        <f>ROUND(I368*H368,2)</f>
        <v>0</v>
      </c>
      <c r="K368" s="181" t="s">
        <v>1</v>
      </c>
      <c r="L368" s="186"/>
      <c r="M368" s="187" t="s">
        <v>1</v>
      </c>
      <c r="N368" s="188" t="s">
        <v>45</v>
      </c>
      <c r="P368" s="141">
        <f>O368*H368</f>
        <v>0</v>
      </c>
      <c r="Q368" s="141">
        <v>0</v>
      </c>
      <c r="R368" s="141">
        <f>Q368*H368</f>
        <v>0</v>
      </c>
      <c r="S368" s="141">
        <v>0</v>
      </c>
      <c r="T368" s="142">
        <f>S368*H368</f>
        <v>0</v>
      </c>
      <c r="AR368" s="143" t="s">
        <v>170</v>
      </c>
      <c r="AT368" s="143" t="s">
        <v>645</v>
      </c>
      <c r="AU368" s="143" t="s">
        <v>87</v>
      </c>
      <c r="AY368" s="17" t="s">
        <v>140</v>
      </c>
      <c r="BE368" s="144">
        <f>IF(N368="základní",J368,0)</f>
        <v>0</v>
      </c>
      <c r="BF368" s="144">
        <f>IF(N368="snížená",J368,0)</f>
        <v>0</v>
      </c>
      <c r="BG368" s="144">
        <f>IF(N368="zákl. přenesená",J368,0)</f>
        <v>0</v>
      </c>
      <c r="BH368" s="144">
        <f>IF(N368="sníž. přenesená",J368,0)</f>
        <v>0</v>
      </c>
      <c r="BI368" s="144">
        <f>IF(N368="nulová",J368,0)</f>
        <v>0</v>
      </c>
      <c r="BJ368" s="17" t="s">
        <v>87</v>
      </c>
      <c r="BK368" s="144">
        <f>ROUND(I368*H368,2)</f>
        <v>0</v>
      </c>
      <c r="BL368" s="17" t="s">
        <v>148</v>
      </c>
      <c r="BM368" s="143" t="s">
        <v>1036</v>
      </c>
    </row>
    <row r="369" spans="2:65" s="1" customFormat="1" ht="10">
      <c r="B369" s="32"/>
      <c r="D369" s="145" t="s">
        <v>149</v>
      </c>
      <c r="F369" s="146" t="s">
        <v>1720</v>
      </c>
      <c r="I369" s="147"/>
      <c r="L369" s="32"/>
      <c r="M369" s="148"/>
      <c r="T369" s="56"/>
      <c r="AT369" s="17" t="s">
        <v>149</v>
      </c>
      <c r="AU369" s="17" t="s">
        <v>87</v>
      </c>
    </row>
    <row r="370" spans="2:65" s="1" customFormat="1" ht="16.5" customHeight="1">
      <c r="B370" s="32"/>
      <c r="C370" s="132" t="s">
        <v>1037</v>
      </c>
      <c r="D370" s="132" t="s">
        <v>143</v>
      </c>
      <c r="E370" s="133" t="s">
        <v>1721</v>
      </c>
      <c r="F370" s="134" t="s">
        <v>1722</v>
      </c>
      <c r="G370" s="135" t="s">
        <v>1495</v>
      </c>
      <c r="H370" s="136">
        <v>1</v>
      </c>
      <c r="I370" s="137"/>
      <c r="J370" s="138">
        <f>ROUND(I370*H370,2)</f>
        <v>0</v>
      </c>
      <c r="K370" s="134" t="s">
        <v>1</v>
      </c>
      <c r="L370" s="32"/>
      <c r="M370" s="139" t="s">
        <v>1</v>
      </c>
      <c r="N370" s="140" t="s">
        <v>45</v>
      </c>
      <c r="P370" s="141">
        <f>O370*H370</f>
        <v>0</v>
      </c>
      <c r="Q370" s="141">
        <v>0</v>
      </c>
      <c r="R370" s="141">
        <f>Q370*H370</f>
        <v>0</v>
      </c>
      <c r="S370" s="141">
        <v>0</v>
      </c>
      <c r="T370" s="142">
        <f>S370*H370</f>
        <v>0</v>
      </c>
      <c r="AR370" s="143" t="s">
        <v>148</v>
      </c>
      <c r="AT370" s="143" t="s">
        <v>143</v>
      </c>
      <c r="AU370" s="143" t="s">
        <v>87</v>
      </c>
      <c r="AY370" s="17" t="s">
        <v>140</v>
      </c>
      <c r="BE370" s="144">
        <f>IF(N370="základní",J370,0)</f>
        <v>0</v>
      </c>
      <c r="BF370" s="144">
        <f>IF(N370="snížená",J370,0)</f>
        <v>0</v>
      </c>
      <c r="BG370" s="144">
        <f>IF(N370="zákl. přenesená",J370,0)</f>
        <v>0</v>
      </c>
      <c r="BH370" s="144">
        <f>IF(N370="sníž. přenesená",J370,0)</f>
        <v>0</v>
      </c>
      <c r="BI370" s="144">
        <f>IF(N370="nulová",J370,0)</f>
        <v>0</v>
      </c>
      <c r="BJ370" s="17" t="s">
        <v>87</v>
      </c>
      <c r="BK370" s="144">
        <f>ROUND(I370*H370,2)</f>
        <v>0</v>
      </c>
      <c r="BL370" s="17" t="s">
        <v>148</v>
      </c>
      <c r="BM370" s="143" t="s">
        <v>1040</v>
      </c>
    </row>
    <row r="371" spans="2:65" s="1" customFormat="1" ht="10">
      <c r="B371" s="32"/>
      <c r="D371" s="145" t="s">
        <v>149</v>
      </c>
      <c r="F371" s="146" t="s">
        <v>1722</v>
      </c>
      <c r="I371" s="147"/>
      <c r="L371" s="32"/>
      <c r="M371" s="148"/>
      <c r="T371" s="56"/>
      <c r="AT371" s="17" t="s">
        <v>149</v>
      </c>
      <c r="AU371" s="17" t="s">
        <v>87</v>
      </c>
    </row>
    <row r="372" spans="2:65" s="1" customFormat="1" ht="16.5" customHeight="1">
      <c r="B372" s="32"/>
      <c r="C372" s="179" t="s">
        <v>743</v>
      </c>
      <c r="D372" s="179" t="s">
        <v>645</v>
      </c>
      <c r="E372" s="180" t="s">
        <v>1723</v>
      </c>
      <c r="F372" s="181" t="s">
        <v>1724</v>
      </c>
      <c r="G372" s="182" t="s">
        <v>1495</v>
      </c>
      <c r="H372" s="183">
        <v>1</v>
      </c>
      <c r="I372" s="184"/>
      <c r="J372" s="185">
        <f>ROUND(I372*H372,2)</f>
        <v>0</v>
      </c>
      <c r="K372" s="181" t="s">
        <v>1</v>
      </c>
      <c r="L372" s="186"/>
      <c r="M372" s="187" t="s">
        <v>1</v>
      </c>
      <c r="N372" s="188" t="s">
        <v>45</v>
      </c>
      <c r="P372" s="141">
        <f>O372*H372</f>
        <v>0</v>
      </c>
      <c r="Q372" s="141">
        <v>0</v>
      </c>
      <c r="R372" s="141">
        <f>Q372*H372</f>
        <v>0</v>
      </c>
      <c r="S372" s="141">
        <v>0</v>
      </c>
      <c r="T372" s="142">
        <f>S372*H372</f>
        <v>0</v>
      </c>
      <c r="AR372" s="143" t="s">
        <v>170</v>
      </c>
      <c r="AT372" s="143" t="s">
        <v>645</v>
      </c>
      <c r="AU372" s="143" t="s">
        <v>87</v>
      </c>
      <c r="AY372" s="17" t="s">
        <v>140</v>
      </c>
      <c r="BE372" s="144">
        <f>IF(N372="základní",J372,0)</f>
        <v>0</v>
      </c>
      <c r="BF372" s="144">
        <f>IF(N372="snížená",J372,0)</f>
        <v>0</v>
      </c>
      <c r="BG372" s="144">
        <f>IF(N372="zákl. přenesená",J372,0)</f>
        <v>0</v>
      </c>
      <c r="BH372" s="144">
        <f>IF(N372="sníž. přenesená",J372,0)</f>
        <v>0</v>
      </c>
      <c r="BI372" s="144">
        <f>IF(N372="nulová",J372,0)</f>
        <v>0</v>
      </c>
      <c r="BJ372" s="17" t="s">
        <v>87</v>
      </c>
      <c r="BK372" s="144">
        <f>ROUND(I372*H372,2)</f>
        <v>0</v>
      </c>
      <c r="BL372" s="17" t="s">
        <v>148</v>
      </c>
      <c r="BM372" s="143" t="s">
        <v>1043</v>
      </c>
    </row>
    <row r="373" spans="2:65" s="1" customFormat="1" ht="10">
      <c r="B373" s="32"/>
      <c r="D373" s="145" t="s">
        <v>149</v>
      </c>
      <c r="F373" s="146" t="s">
        <v>1724</v>
      </c>
      <c r="I373" s="147"/>
      <c r="L373" s="32"/>
      <c r="M373" s="148"/>
      <c r="T373" s="56"/>
      <c r="AT373" s="17" t="s">
        <v>149</v>
      </c>
      <c r="AU373" s="17" t="s">
        <v>87</v>
      </c>
    </row>
    <row r="374" spans="2:65" s="1" customFormat="1" ht="16.5" customHeight="1">
      <c r="B374" s="32"/>
      <c r="C374" s="132" t="s">
        <v>1044</v>
      </c>
      <c r="D374" s="132" t="s">
        <v>143</v>
      </c>
      <c r="E374" s="133" t="s">
        <v>1725</v>
      </c>
      <c r="F374" s="134" t="s">
        <v>1726</v>
      </c>
      <c r="G374" s="135" t="s">
        <v>1495</v>
      </c>
      <c r="H374" s="136">
        <v>1</v>
      </c>
      <c r="I374" s="137"/>
      <c r="J374" s="138">
        <f>ROUND(I374*H374,2)</f>
        <v>0</v>
      </c>
      <c r="K374" s="134" t="s">
        <v>1</v>
      </c>
      <c r="L374" s="32"/>
      <c r="M374" s="139" t="s">
        <v>1</v>
      </c>
      <c r="N374" s="140" t="s">
        <v>45</v>
      </c>
      <c r="P374" s="141">
        <f>O374*H374</f>
        <v>0</v>
      </c>
      <c r="Q374" s="141">
        <v>0</v>
      </c>
      <c r="R374" s="141">
        <f>Q374*H374</f>
        <v>0</v>
      </c>
      <c r="S374" s="141">
        <v>0</v>
      </c>
      <c r="T374" s="142">
        <f>S374*H374</f>
        <v>0</v>
      </c>
      <c r="AR374" s="143" t="s">
        <v>148</v>
      </c>
      <c r="AT374" s="143" t="s">
        <v>143</v>
      </c>
      <c r="AU374" s="143" t="s">
        <v>87</v>
      </c>
      <c r="AY374" s="17" t="s">
        <v>140</v>
      </c>
      <c r="BE374" s="144">
        <f>IF(N374="základní",J374,0)</f>
        <v>0</v>
      </c>
      <c r="BF374" s="144">
        <f>IF(N374="snížená",J374,0)</f>
        <v>0</v>
      </c>
      <c r="BG374" s="144">
        <f>IF(N374="zákl. přenesená",J374,0)</f>
        <v>0</v>
      </c>
      <c r="BH374" s="144">
        <f>IF(N374="sníž. přenesená",J374,0)</f>
        <v>0</v>
      </c>
      <c r="BI374" s="144">
        <f>IF(N374="nulová",J374,0)</f>
        <v>0</v>
      </c>
      <c r="BJ374" s="17" t="s">
        <v>87</v>
      </c>
      <c r="BK374" s="144">
        <f>ROUND(I374*H374,2)</f>
        <v>0</v>
      </c>
      <c r="BL374" s="17" t="s">
        <v>148</v>
      </c>
      <c r="BM374" s="143" t="s">
        <v>1047</v>
      </c>
    </row>
    <row r="375" spans="2:65" s="1" customFormat="1" ht="10">
      <c r="B375" s="32"/>
      <c r="D375" s="145" t="s">
        <v>149</v>
      </c>
      <c r="F375" s="146" t="s">
        <v>1726</v>
      </c>
      <c r="I375" s="147"/>
      <c r="L375" s="32"/>
      <c r="M375" s="148"/>
      <c r="T375" s="56"/>
      <c r="AT375" s="17" t="s">
        <v>149</v>
      </c>
      <c r="AU375" s="17" t="s">
        <v>87</v>
      </c>
    </row>
    <row r="376" spans="2:65" s="1" customFormat="1" ht="24.15" customHeight="1">
      <c r="B376" s="32"/>
      <c r="C376" s="132" t="s">
        <v>747</v>
      </c>
      <c r="D376" s="132" t="s">
        <v>143</v>
      </c>
      <c r="E376" s="133" t="s">
        <v>1727</v>
      </c>
      <c r="F376" s="134" t="s">
        <v>1728</v>
      </c>
      <c r="G376" s="135" t="s">
        <v>255</v>
      </c>
      <c r="H376" s="136">
        <v>50</v>
      </c>
      <c r="I376" s="137"/>
      <c r="J376" s="138">
        <f>ROUND(I376*H376,2)</f>
        <v>0</v>
      </c>
      <c r="K376" s="134" t="s">
        <v>147</v>
      </c>
      <c r="L376" s="32"/>
      <c r="M376" s="139" t="s">
        <v>1</v>
      </c>
      <c r="N376" s="140" t="s">
        <v>45</v>
      </c>
      <c r="P376" s="141">
        <f>O376*H376</f>
        <v>0</v>
      </c>
      <c r="Q376" s="141">
        <v>0</v>
      </c>
      <c r="R376" s="141">
        <f>Q376*H376</f>
        <v>0</v>
      </c>
      <c r="S376" s="141">
        <v>0</v>
      </c>
      <c r="T376" s="142">
        <f>S376*H376</f>
        <v>0</v>
      </c>
      <c r="AR376" s="143" t="s">
        <v>148</v>
      </c>
      <c r="AT376" s="143" t="s">
        <v>143</v>
      </c>
      <c r="AU376" s="143" t="s">
        <v>87</v>
      </c>
      <c r="AY376" s="17" t="s">
        <v>140</v>
      </c>
      <c r="BE376" s="144">
        <f>IF(N376="základní",J376,0)</f>
        <v>0</v>
      </c>
      <c r="BF376" s="144">
        <f>IF(N376="snížená",J376,0)</f>
        <v>0</v>
      </c>
      <c r="BG376" s="144">
        <f>IF(N376="zákl. přenesená",J376,0)</f>
        <v>0</v>
      </c>
      <c r="BH376" s="144">
        <f>IF(N376="sníž. přenesená",J376,0)</f>
        <v>0</v>
      </c>
      <c r="BI376" s="144">
        <f>IF(N376="nulová",J376,0)</f>
        <v>0</v>
      </c>
      <c r="BJ376" s="17" t="s">
        <v>87</v>
      </c>
      <c r="BK376" s="144">
        <f>ROUND(I376*H376,2)</f>
        <v>0</v>
      </c>
      <c r="BL376" s="17" t="s">
        <v>148</v>
      </c>
      <c r="BM376" s="143" t="s">
        <v>1050</v>
      </c>
    </row>
    <row r="377" spans="2:65" s="1" customFormat="1" ht="10">
      <c r="B377" s="32"/>
      <c r="D377" s="145" t="s">
        <v>149</v>
      </c>
      <c r="F377" s="146" t="s">
        <v>1728</v>
      </c>
      <c r="I377" s="147"/>
      <c r="L377" s="32"/>
      <c r="M377" s="148"/>
      <c r="T377" s="56"/>
      <c r="AT377" s="17" t="s">
        <v>149</v>
      </c>
      <c r="AU377" s="17" t="s">
        <v>87</v>
      </c>
    </row>
    <row r="378" spans="2:65" s="1" customFormat="1" ht="16.5" customHeight="1">
      <c r="B378" s="32"/>
      <c r="C378" s="179" t="s">
        <v>1051</v>
      </c>
      <c r="D378" s="179" t="s">
        <v>645</v>
      </c>
      <c r="E378" s="180" t="s">
        <v>1729</v>
      </c>
      <c r="F378" s="181" t="s">
        <v>1730</v>
      </c>
      <c r="G378" s="182" t="s">
        <v>255</v>
      </c>
      <c r="H378" s="183">
        <v>50</v>
      </c>
      <c r="I378" s="184"/>
      <c r="J378" s="185">
        <f>ROUND(I378*H378,2)</f>
        <v>0</v>
      </c>
      <c r="K378" s="181" t="s">
        <v>1</v>
      </c>
      <c r="L378" s="186"/>
      <c r="M378" s="187" t="s">
        <v>1</v>
      </c>
      <c r="N378" s="188" t="s">
        <v>45</v>
      </c>
      <c r="P378" s="141">
        <f>O378*H378</f>
        <v>0</v>
      </c>
      <c r="Q378" s="141">
        <v>0</v>
      </c>
      <c r="R378" s="141">
        <f>Q378*H378</f>
        <v>0</v>
      </c>
      <c r="S378" s="141">
        <v>0</v>
      </c>
      <c r="T378" s="142">
        <f>S378*H378</f>
        <v>0</v>
      </c>
      <c r="AR378" s="143" t="s">
        <v>170</v>
      </c>
      <c r="AT378" s="143" t="s">
        <v>645</v>
      </c>
      <c r="AU378" s="143" t="s">
        <v>87</v>
      </c>
      <c r="AY378" s="17" t="s">
        <v>140</v>
      </c>
      <c r="BE378" s="144">
        <f>IF(N378="základní",J378,0)</f>
        <v>0</v>
      </c>
      <c r="BF378" s="144">
        <f>IF(N378="snížená",J378,0)</f>
        <v>0</v>
      </c>
      <c r="BG378" s="144">
        <f>IF(N378="zákl. přenesená",J378,0)</f>
        <v>0</v>
      </c>
      <c r="BH378" s="144">
        <f>IF(N378="sníž. přenesená",J378,0)</f>
        <v>0</v>
      </c>
      <c r="BI378" s="144">
        <f>IF(N378="nulová",J378,0)</f>
        <v>0</v>
      </c>
      <c r="BJ378" s="17" t="s">
        <v>87</v>
      </c>
      <c r="BK378" s="144">
        <f>ROUND(I378*H378,2)</f>
        <v>0</v>
      </c>
      <c r="BL378" s="17" t="s">
        <v>148</v>
      </c>
      <c r="BM378" s="143" t="s">
        <v>1054</v>
      </c>
    </row>
    <row r="379" spans="2:65" s="1" customFormat="1" ht="10">
      <c r="B379" s="32"/>
      <c r="D379" s="145" t="s">
        <v>149</v>
      </c>
      <c r="F379" s="146" t="s">
        <v>1730</v>
      </c>
      <c r="I379" s="147"/>
      <c r="L379" s="32"/>
      <c r="M379" s="148"/>
      <c r="T379" s="56"/>
      <c r="AT379" s="17" t="s">
        <v>149</v>
      </c>
      <c r="AU379" s="17" t="s">
        <v>87</v>
      </c>
    </row>
    <row r="380" spans="2:65" s="1" customFormat="1" ht="24.15" customHeight="1">
      <c r="B380" s="32"/>
      <c r="C380" s="132" t="s">
        <v>754</v>
      </c>
      <c r="D380" s="132" t="s">
        <v>143</v>
      </c>
      <c r="E380" s="133" t="s">
        <v>1731</v>
      </c>
      <c r="F380" s="134" t="s">
        <v>1732</v>
      </c>
      <c r="G380" s="135" t="s">
        <v>1495</v>
      </c>
      <c r="H380" s="136">
        <v>2</v>
      </c>
      <c r="I380" s="137"/>
      <c r="J380" s="138">
        <f>ROUND(I380*H380,2)</f>
        <v>0</v>
      </c>
      <c r="K380" s="134" t="s">
        <v>147</v>
      </c>
      <c r="L380" s="32"/>
      <c r="M380" s="139" t="s">
        <v>1</v>
      </c>
      <c r="N380" s="140" t="s">
        <v>45</v>
      </c>
      <c r="P380" s="141">
        <f>O380*H380</f>
        <v>0</v>
      </c>
      <c r="Q380" s="141">
        <v>0</v>
      </c>
      <c r="R380" s="141">
        <f>Q380*H380</f>
        <v>0</v>
      </c>
      <c r="S380" s="141">
        <v>0</v>
      </c>
      <c r="T380" s="142">
        <f>S380*H380</f>
        <v>0</v>
      </c>
      <c r="AR380" s="143" t="s">
        <v>148</v>
      </c>
      <c r="AT380" s="143" t="s">
        <v>143</v>
      </c>
      <c r="AU380" s="143" t="s">
        <v>87</v>
      </c>
      <c r="AY380" s="17" t="s">
        <v>140</v>
      </c>
      <c r="BE380" s="144">
        <f>IF(N380="základní",J380,0)</f>
        <v>0</v>
      </c>
      <c r="BF380" s="144">
        <f>IF(N380="snížená",J380,0)</f>
        <v>0</v>
      </c>
      <c r="BG380" s="144">
        <f>IF(N380="zákl. přenesená",J380,0)</f>
        <v>0</v>
      </c>
      <c r="BH380" s="144">
        <f>IF(N380="sníž. přenesená",J380,0)</f>
        <v>0</v>
      </c>
      <c r="BI380" s="144">
        <f>IF(N380="nulová",J380,0)</f>
        <v>0</v>
      </c>
      <c r="BJ380" s="17" t="s">
        <v>87</v>
      </c>
      <c r="BK380" s="144">
        <f>ROUND(I380*H380,2)</f>
        <v>0</v>
      </c>
      <c r="BL380" s="17" t="s">
        <v>148</v>
      </c>
      <c r="BM380" s="143" t="s">
        <v>1057</v>
      </c>
    </row>
    <row r="381" spans="2:65" s="1" customFormat="1" ht="10">
      <c r="B381" s="32"/>
      <c r="D381" s="145" t="s">
        <v>149</v>
      </c>
      <c r="F381" s="146" t="s">
        <v>1732</v>
      </c>
      <c r="I381" s="147"/>
      <c r="L381" s="32"/>
      <c r="M381" s="148"/>
      <c r="T381" s="56"/>
      <c r="AT381" s="17" t="s">
        <v>149</v>
      </c>
      <c r="AU381" s="17" t="s">
        <v>87</v>
      </c>
    </row>
    <row r="382" spans="2:65" s="1" customFormat="1" ht="16.5" customHeight="1">
      <c r="B382" s="32"/>
      <c r="C382" s="179" t="s">
        <v>1058</v>
      </c>
      <c r="D382" s="179" t="s">
        <v>645</v>
      </c>
      <c r="E382" s="180" t="s">
        <v>1733</v>
      </c>
      <c r="F382" s="181" t="s">
        <v>1734</v>
      </c>
      <c r="G382" s="182" t="s">
        <v>1495</v>
      </c>
      <c r="H382" s="183">
        <v>2</v>
      </c>
      <c r="I382" s="184"/>
      <c r="J382" s="185">
        <f>ROUND(I382*H382,2)</f>
        <v>0</v>
      </c>
      <c r="K382" s="181" t="s">
        <v>1</v>
      </c>
      <c r="L382" s="186"/>
      <c r="M382" s="187" t="s">
        <v>1</v>
      </c>
      <c r="N382" s="188" t="s">
        <v>45</v>
      </c>
      <c r="P382" s="141">
        <f>O382*H382</f>
        <v>0</v>
      </c>
      <c r="Q382" s="141">
        <v>0</v>
      </c>
      <c r="R382" s="141">
        <f>Q382*H382</f>
        <v>0</v>
      </c>
      <c r="S382" s="141">
        <v>0</v>
      </c>
      <c r="T382" s="142">
        <f>S382*H382</f>
        <v>0</v>
      </c>
      <c r="AR382" s="143" t="s">
        <v>170</v>
      </c>
      <c r="AT382" s="143" t="s">
        <v>645</v>
      </c>
      <c r="AU382" s="143" t="s">
        <v>87</v>
      </c>
      <c r="AY382" s="17" t="s">
        <v>140</v>
      </c>
      <c r="BE382" s="144">
        <f>IF(N382="základní",J382,0)</f>
        <v>0</v>
      </c>
      <c r="BF382" s="144">
        <f>IF(N382="snížená",J382,0)</f>
        <v>0</v>
      </c>
      <c r="BG382" s="144">
        <f>IF(N382="zákl. přenesená",J382,0)</f>
        <v>0</v>
      </c>
      <c r="BH382" s="144">
        <f>IF(N382="sníž. přenesená",J382,0)</f>
        <v>0</v>
      </c>
      <c r="BI382" s="144">
        <f>IF(N382="nulová",J382,0)</f>
        <v>0</v>
      </c>
      <c r="BJ382" s="17" t="s">
        <v>87</v>
      </c>
      <c r="BK382" s="144">
        <f>ROUND(I382*H382,2)</f>
        <v>0</v>
      </c>
      <c r="BL382" s="17" t="s">
        <v>148</v>
      </c>
      <c r="BM382" s="143" t="s">
        <v>1061</v>
      </c>
    </row>
    <row r="383" spans="2:65" s="1" customFormat="1" ht="10">
      <c r="B383" s="32"/>
      <c r="D383" s="145" t="s">
        <v>149</v>
      </c>
      <c r="F383" s="146" t="s">
        <v>1734</v>
      </c>
      <c r="I383" s="147"/>
      <c r="L383" s="32"/>
      <c r="M383" s="148"/>
      <c r="T383" s="56"/>
      <c r="AT383" s="17" t="s">
        <v>149</v>
      </c>
      <c r="AU383" s="17" t="s">
        <v>87</v>
      </c>
    </row>
    <row r="384" spans="2:65" s="11" customFormat="1" ht="25.9" customHeight="1">
      <c r="B384" s="120"/>
      <c r="D384" s="121" t="s">
        <v>79</v>
      </c>
      <c r="E384" s="122" t="s">
        <v>396</v>
      </c>
      <c r="F384" s="122" t="s">
        <v>397</v>
      </c>
      <c r="I384" s="123"/>
      <c r="J384" s="124">
        <f>BK384</f>
        <v>0</v>
      </c>
      <c r="L384" s="120"/>
      <c r="M384" s="125"/>
      <c r="P384" s="126">
        <f>SUM(P385:P389)</f>
        <v>0</v>
      </c>
      <c r="R384" s="126">
        <f>SUM(R385:R389)</f>
        <v>0</v>
      </c>
      <c r="T384" s="127">
        <f>SUM(T385:T389)</f>
        <v>0</v>
      </c>
      <c r="AR384" s="121" t="s">
        <v>148</v>
      </c>
      <c r="AT384" s="128" t="s">
        <v>79</v>
      </c>
      <c r="AU384" s="128" t="s">
        <v>12</v>
      </c>
      <c r="AY384" s="121" t="s">
        <v>140</v>
      </c>
      <c r="BK384" s="129">
        <f>SUM(BK385:BK389)</f>
        <v>0</v>
      </c>
    </row>
    <row r="385" spans="2:65" s="1" customFormat="1" ht="37.75" customHeight="1">
      <c r="B385" s="32"/>
      <c r="C385" s="132" t="s">
        <v>758</v>
      </c>
      <c r="D385" s="132" t="s">
        <v>143</v>
      </c>
      <c r="E385" s="133" t="s">
        <v>1735</v>
      </c>
      <c r="F385" s="134" t="s">
        <v>1736</v>
      </c>
      <c r="G385" s="135" t="s">
        <v>401</v>
      </c>
      <c r="H385" s="136">
        <v>119</v>
      </c>
      <c r="I385" s="137"/>
      <c r="J385" s="138">
        <f>ROUND(I385*H385,2)</f>
        <v>0</v>
      </c>
      <c r="K385" s="134" t="s">
        <v>147</v>
      </c>
      <c r="L385" s="32"/>
      <c r="M385" s="139" t="s">
        <v>1</v>
      </c>
      <c r="N385" s="140" t="s">
        <v>45</v>
      </c>
      <c r="P385" s="141">
        <f>O385*H385</f>
        <v>0</v>
      </c>
      <c r="Q385" s="141">
        <v>0</v>
      </c>
      <c r="R385" s="141">
        <f>Q385*H385</f>
        <v>0</v>
      </c>
      <c r="S385" s="141">
        <v>0</v>
      </c>
      <c r="T385" s="142">
        <f>S385*H385</f>
        <v>0</v>
      </c>
      <c r="AR385" s="143" t="s">
        <v>402</v>
      </c>
      <c r="AT385" s="143" t="s">
        <v>143</v>
      </c>
      <c r="AU385" s="143" t="s">
        <v>87</v>
      </c>
      <c r="AY385" s="17" t="s">
        <v>140</v>
      </c>
      <c r="BE385" s="144">
        <f>IF(N385="základní",J385,0)</f>
        <v>0</v>
      </c>
      <c r="BF385" s="144">
        <f>IF(N385="snížená",J385,0)</f>
        <v>0</v>
      </c>
      <c r="BG385" s="144">
        <f>IF(N385="zákl. přenesená",J385,0)</f>
        <v>0</v>
      </c>
      <c r="BH385" s="144">
        <f>IF(N385="sníž. přenesená",J385,0)</f>
        <v>0</v>
      </c>
      <c r="BI385" s="144">
        <f>IF(N385="nulová",J385,0)</f>
        <v>0</v>
      </c>
      <c r="BJ385" s="17" t="s">
        <v>87</v>
      </c>
      <c r="BK385" s="144">
        <f>ROUND(I385*H385,2)</f>
        <v>0</v>
      </c>
      <c r="BL385" s="17" t="s">
        <v>402</v>
      </c>
      <c r="BM385" s="143" t="s">
        <v>1064</v>
      </c>
    </row>
    <row r="386" spans="2:65" s="1" customFormat="1" ht="18">
      <c r="B386" s="32"/>
      <c r="D386" s="145" t="s">
        <v>149</v>
      </c>
      <c r="F386" s="146" t="s">
        <v>1736</v>
      </c>
      <c r="I386" s="147"/>
      <c r="L386" s="32"/>
      <c r="M386" s="148"/>
      <c r="T386" s="56"/>
      <c r="AT386" s="17" t="s">
        <v>149</v>
      </c>
      <c r="AU386" s="17" t="s">
        <v>87</v>
      </c>
    </row>
    <row r="387" spans="2:65" s="12" customFormat="1" ht="10">
      <c r="B387" s="149"/>
      <c r="D387" s="145" t="s">
        <v>150</v>
      </c>
      <c r="E387" s="150" t="s">
        <v>1</v>
      </c>
      <c r="F387" s="151" t="s">
        <v>1737</v>
      </c>
      <c r="H387" s="150" t="s">
        <v>1</v>
      </c>
      <c r="I387" s="152"/>
      <c r="L387" s="149"/>
      <c r="M387" s="153"/>
      <c r="T387" s="154"/>
      <c r="AT387" s="150" t="s">
        <v>150</v>
      </c>
      <c r="AU387" s="150" t="s">
        <v>87</v>
      </c>
      <c r="AV387" s="12" t="s">
        <v>87</v>
      </c>
      <c r="AW387" s="12" t="s">
        <v>38</v>
      </c>
      <c r="AX387" s="12" t="s">
        <v>12</v>
      </c>
      <c r="AY387" s="150" t="s">
        <v>140</v>
      </c>
    </row>
    <row r="388" spans="2:65" s="13" customFormat="1" ht="10">
      <c r="B388" s="155"/>
      <c r="D388" s="145" t="s">
        <v>150</v>
      </c>
      <c r="E388" s="156" t="s">
        <v>1</v>
      </c>
      <c r="F388" s="157" t="s">
        <v>1015</v>
      </c>
      <c r="H388" s="158">
        <v>119</v>
      </c>
      <c r="I388" s="159"/>
      <c r="L388" s="155"/>
      <c r="M388" s="160"/>
      <c r="T388" s="161"/>
      <c r="AT388" s="156" t="s">
        <v>150</v>
      </c>
      <c r="AU388" s="156" t="s">
        <v>87</v>
      </c>
      <c r="AV388" s="13" t="s">
        <v>89</v>
      </c>
      <c r="AW388" s="13" t="s">
        <v>38</v>
      </c>
      <c r="AX388" s="13" t="s">
        <v>12</v>
      </c>
      <c r="AY388" s="156" t="s">
        <v>140</v>
      </c>
    </row>
    <row r="389" spans="2:65" s="14" customFormat="1" ht="10">
      <c r="B389" s="162"/>
      <c r="D389" s="145" t="s">
        <v>150</v>
      </c>
      <c r="E389" s="163" t="s">
        <v>1</v>
      </c>
      <c r="F389" s="164" t="s">
        <v>157</v>
      </c>
      <c r="H389" s="165">
        <v>119</v>
      </c>
      <c r="I389" s="166"/>
      <c r="L389" s="162"/>
      <c r="M389" s="169"/>
      <c r="N389" s="170"/>
      <c r="O389" s="170"/>
      <c r="P389" s="170"/>
      <c r="Q389" s="170"/>
      <c r="R389" s="170"/>
      <c r="S389" s="170"/>
      <c r="T389" s="171"/>
      <c r="AT389" s="163" t="s">
        <v>150</v>
      </c>
      <c r="AU389" s="163" t="s">
        <v>87</v>
      </c>
      <c r="AV389" s="14" t="s">
        <v>148</v>
      </c>
      <c r="AW389" s="14" t="s">
        <v>38</v>
      </c>
      <c r="AX389" s="14" t="s">
        <v>87</v>
      </c>
      <c r="AY389" s="163" t="s">
        <v>140</v>
      </c>
    </row>
    <row r="390" spans="2:65" s="1" customFormat="1" ht="7" customHeight="1">
      <c r="B390" s="44"/>
      <c r="C390" s="45"/>
      <c r="D390" s="45"/>
      <c r="E390" s="45"/>
      <c r="F390" s="45"/>
      <c r="G390" s="45"/>
      <c r="H390" s="45"/>
      <c r="I390" s="45"/>
      <c r="J390" s="45"/>
      <c r="K390" s="45"/>
      <c r="L390" s="32"/>
    </row>
  </sheetData>
  <sheetProtection algorithmName="SHA-512" hashValue="AN6cdqhwLZOr2n/ZJqr442hDGCIQLSiYrVlx0BVd/meLcql2GCkIb0pBWIWVw5TEhPmaxTrMSMt5hZTzbpaHCw==" saltValue="leeH1Sz3kPme+JtYR2dbdUX6EIkqaCXPNdPH4G+j49ex92U7+qfMVL+0NcMXQqNJTzcXUJij5lvBPw3CKdnsDg==" spinCount="100000" sheet="1" objects="1" scenarios="1" formatColumns="0" formatRows="0" autoFilter="0"/>
  <autoFilter ref="C118:K389" xr:uid="{00000000-0009-0000-0000-000003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462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98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2:46" ht="25" customHeight="1">
      <c r="B4" s="20"/>
      <c r="D4" s="21" t="s">
        <v>105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2" t="str">
        <f>'Rekapitulace stavby'!K6</f>
        <v>Změna užívání se stavebními úpravami prostor - Kollárova ulice</v>
      </c>
      <c r="F7" s="233"/>
      <c r="G7" s="233"/>
      <c r="H7" s="233"/>
      <c r="L7" s="20"/>
    </row>
    <row r="8" spans="2:46" s="1" customFormat="1" ht="12" customHeight="1">
      <c r="B8" s="32"/>
      <c r="D8" s="27" t="s">
        <v>106</v>
      </c>
      <c r="L8" s="32"/>
    </row>
    <row r="9" spans="2:46" s="1" customFormat="1" ht="16.5" customHeight="1">
      <c r="B9" s="32"/>
      <c r="E9" s="194" t="s">
        <v>1738</v>
      </c>
      <c r="F9" s="234"/>
      <c r="G9" s="234"/>
      <c r="H9" s="234"/>
      <c r="L9" s="32"/>
    </row>
    <row r="10" spans="2:46" s="1" customFormat="1" ht="10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12. 4. 2024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29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5" t="str">
        <f>'Rekapitulace stavby'!E14</f>
        <v>Vyplň údaj</v>
      </c>
      <c r="F18" s="216"/>
      <c r="G18" s="216"/>
      <c r="H18" s="216"/>
      <c r="I18" s="27" t="s">
        <v>28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25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28</v>
      </c>
      <c r="J21" s="25" t="s">
        <v>35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39</v>
      </c>
      <c r="L26" s="32"/>
    </row>
    <row r="27" spans="2:12" s="7" customFormat="1" ht="16.5" customHeight="1">
      <c r="B27" s="89"/>
      <c r="E27" s="221" t="s">
        <v>1</v>
      </c>
      <c r="F27" s="221"/>
      <c r="G27" s="221"/>
      <c r="H27" s="221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0" t="s">
        <v>40</v>
      </c>
      <c r="J30" s="66">
        <f>ROUND(J135,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42</v>
      </c>
      <c r="I32" s="35" t="s">
        <v>41</v>
      </c>
      <c r="J32" s="35" t="s">
        <v>43</v>
      </c>
      <c r="L32" s="32"/>
    </row>
    <row r="33" spans="2:12" s="1" customFormat="1" ht="14.4" customHeight="1">
      <c r="B33" s="32"/>
      <c r="D33" s="55" t="s">
        <v>44</v>
      </c>
      <c r="E33" s="27" t="s">
        <v>45</v>
      </c>
      <c r="F33" s="91">
        <f>ROUND((SUM(BE135:BE461)),  2)</f>
        <v>0</v>
      </c>
      <c r="I33" s="92">
        <v>0.21</v>
      </c>
      <c r="J33" s="91">
        <f>ROUND(((SUM(BE135:BE461))*I33),  2)</f>
        <v>0</v>
      </c>
      <c r="L33" s="32"/>
    </row>
    <row r="34" spans="2:12" s="1" customFormat="1" ht="14.4" customHeight="1">
      <c r="B34" s="32"/>
      <c r="E34" s="27" t="s">
        <v>46</v>
      </c>
      <c r="F34" s="91">
        <f>ROUND((SUM(BF135:BF461)),  2)</f>
        <v>0</v>
      </c>
      <c r="I34" s="92">
        <v>0.12</v>
      </c>
      <c r="J34" s="91">
        <f>ROUND(((SUM(BF135:BF461))*I34),  2)</f>
        <v>0</v>
      </c>
      <c r="L34" s="32"/>
    </row>
    <row r="35" spans="2:12" s="1" customFormat="1" ht="14.4" hidden="1" customHeight="1">
      <c r="B35" s="32"/>
      <c r="E35" s="27" t="s">
        <v>47</v>
      </c>
      <c r="F35" s="91">
        <f>ROUND((SUM(BG135:BG461)),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48</v>
      </c>
      <c r="F36" s="91">
        <f>ROUND((SUM(BH135:BH461)),  2)</f>
        <v>0</v>
      </c>
      <c r="I36" s="92">
        <v>0.12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49</v>
      </c>
      <c r="F37" s="91">
        <f>ROUND((SUM(BI135:BI461)),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3"/>
      <c r="D39" s="94" t="s">
        <v>50</v>
      </c>
      <c r="E39" s="57"/>
      <c r="F39" s="57"/>
      <c r="G39" s="95" t="s">
        <v>51</v>
      </c>
      <c r="H39" s="96" t="s">
        <v>52</v>
      </c>
      <c r="I39" s="57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53</v>
      </c>
      <c r="E50" s="42"/>
      <c r="F50" s="42"/>
      <c r="G50" s="41" t="s">
        <v>54</v>
      </c>
      <c r="H50" s="42"/>
      <c r="I50" s="42"/>
      <c r="J50" s="42"/>
      <c r="K50" s="42"/>
      <c r="L50" s="32"/>
    </row>
    <row r="51" spans="2:12" ht="10">
      <c r="B51" s="20"/>
      <c r="L51" s="20"/>
    </row>
    <row r="52" spans="2:12" ht="10">
      <c r="B52" s="20"/>
      <c r="L52" s="20"/>
    </row>
    <row r="53" spans="2:12" ht="10">
      <c r="B53" s="20"/>
      <c r="L53" s="20"/>
    </row>
    <row r="54" spans="2:12" ht="10">
      <c r="B54" s="20"/>
      <c r="L54" s="20"/>
    </row>
    <row r="55" spans="2:12" ht="10">
      <c r="B55" s="20"/>
      <c r="L55" s="20"/>
    </row>
    <row r="56" spans="2:12" ht="10">
      <c r="B56" s="20"/>
      <c r="L56" s="20"/>
    </row>
    <row r="57" spans="2:12" ht="10">
      <c r="B57" s="20"/>
      <c r="L57" s="20"/>
    </row>
    <row r="58" spans="2:12" ht="10">
      <c r="B58" s="20"/>
      <c r="L58" s="20"/>
    </row>
    <row r="59" spans="2:12" ht="10">
      <c r="B59" s="20"/>
      <c r="L59" s="20"/>
    </row>
    <row r="60" spans="2:12" ht="10">
      <c r="B60" s="20"/>
      <c r="L60" s="20"/>
    </row>
    <row r="61" spans="2:12" s="1" customFormat="1" ht="12.5">
      <c r="B61" s="32"/>
      <c r="D61" s="43" t="s">
        <v>55</v>
      </c>
      <c r="E61" s="34"/>
      <c r="F61" s="99" t="s">
        <v>56</v>
      </c>
      <c r="G61" s="43" t="s">
        <v>55</v>
      </c>
      <c r="H61" s="34"/>
      <c r="I61" s="34"/>
      <c r="J61" s="100" t="s">
        <v>56</v>
      </c>
      <c r="K61" s="34"/>
      <c r="L61" s="32"/>
    </row>
    <row r="62" spans="2:12" ht="10">
      <c r="B62" s="20"/>
      <c r="L62" s="20"/>
    </row>
    <row r="63" spans="2:12" ht="10">
      <c r="B63" s="20"/>
      <c r="L63" s="20"/>
    </row>
    <row r="64" spans="2:12" ht="10">
      <c r="B64" s="20"/>
      <c r="L64" s="20"/>
    </row>
    <row r="65" spans="2:12" s="1" customFormat="1" ht="13">
      <c r="B65" s="32"/>
      <c r="D65" s="41" t="s">
        <v>57</v>
      </c>
      <c r="E65" s="42"/>
      <c r="F65" s="42"/>
      <c r="G65" s="41" t="s">
        <v>58</v>
      </c>
      <c r="H65" s="42"/>
      <c r="I65" s="42"/>
      <c r="J65" s="42"/>
      <c r="K65" s="42"/>
      <c r="L65" s="32"/>
    </row>
    <row r="66" spans="2:12" ht="10">
      <c r="B66" s="20"/>
      <c r="L66" s="20"/>
    </row>
    <row r="67" spans="2:12" ht="10">
      <c r="B67" s="20"/>
      <c r="L67" s="20"/>
    </row>
    <row r="68" spans="2:12" ht="10">
      <c r="B68" s="20"/>
      <c r="L68" s="20"/>
    </row>
    <row r="69" spans="2:12" ht="10">
      <c r="B69" s="20"/>
      <c r="L69" s="20"/>
    </row>
    <row r="70" spans="2:12" ht="10">
      <c r="B70" s="20"/>
      <c r="L70" s="20"/>
    </row>
    <row r="71" spans="2:12" ht="10">
      <c r="B71" s="20"/>
      <c r="L71" s="20"/>
    </row>
    <row r="72" spans="2:12" ht="10">
      <c r="B72" s="20"/>
      <c r="L72" s="20"/>
    </row>
    <row r="73" spans="2:12" ht="10">
      <c r="B73" s="20"/>
      <c r="L73" s="20"/>
    </row>
    <row r="74" spans="2:12" ht="10">
      <c r="B74" s="20"/>
      <c r="L74" s="20"/>
    </row>
    <row r="75" spans="2:12" ht="10">
      <c r="B75" s="20"/>
      <c r="L75" s="20"/>
    </row>
    <row r="76" spans="2:12" s="1" customFormat="1" ht="12.5">
      <c r="B76" s="32"/>
      <c r="D76" s="43" t="s">
        <v>55</v>
      </c>
      <c r="E76" s="34"/>
      <c r="F76" s="99" t="s">
        <v>56</v>
      </c>
      <c r="G76" s="43" t="s">
        <v>55</v>
      </c>
      <c r="H76" s="34"/>
      <c r="I76" s="34"/>
      <c r="J76" s="100" t="s">
        <v>56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hidden="1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hidden="1" customHeight="1">
      <c r="B82" s="32"/>
      <c r="C82" s="21" t="s">
        <v>108</v>
      </c>
      <c r="L82" s="32"/>
    </row>
    <row r="83" spans="2:47" s="1" customFormat="1" ht="7" hidden="1" customHeight="1">
      <c r="B83" s="32"/>
      <c r="L83" s="32"/>
    </row>
    <row r="84" spans="2:47" s="1" customFormat="1" ht="12" hidden="1" customHeight="1">
      <c r="B84" s="32"/>
      <c r="C84" s="27" t="s">
        <v>16</v>
      </c>
      <c r="L84" s="32"/>
    </row>
    <row r="85" spans="2:47" s="1" customFormat="1" ht="16.5" hidden="1" customHeight="1">
      <c r="B85" s="32"/>
      <c r="E85" s="232" t="str">
        <f>E7</f>
        <v>Změna užívání se stavebními úpravami prostor - Kollárova ulice</v>
      </c>
      <c r="F85" s="233"/>
      <c r="G85" s="233"/>
      <c r="H85" s="233"/>
      <c r="L85" s="32"/>
    </row>
    <row r="86" spans="2:47" s="1" customFormat="1" ht="12" hidden="1" customHeight="1">
      <c r="B86" s="32"/>
      <c r="C86" s="27" t="s">
        <v>106</v>
      </c>
      <c r="L86" s="32"/>
    </row>
    <row r="87" spans="2:47" s="1" customFormat="1" ht="16.5" hidden="1" customHeight="1">
      <c r="B87" s="32"/>
      <c r="E87" s="194" t="str">
        <f>E9</f>
        <v>D.4. - Zdravotní instalace, vytápění a vzduchotechnika</v>
      </c>
      <c r="F87" s="234"/>
      <c r="G87" s="234"/>
      <c r="H87" s="234"/>
      <c r="L87" s="32"/>
    </row>
    <row r="88" spans="2:47" s="1" customFormat="1" ht="7" hidden="1" customHeight="1">
      <c r="B88" s="32"/>
      <c r="L88" s="32"/>
    </row>
    <row r="89" spans="2:47" s="1" customFormat="1" ht="12" hidden="1" customHeight="1">
      <c r="B89" s="32"/>
      <c r="C89" s="27" t="s">
        <v>20</v>
      </c>
      <c r="F89" s="25" t="str">
        <f>F12</f>
        <v>ul. Kollárova 1239/19</v>
      </c>
      <c r="I89" s="27" t="s">
        <v>22</v>
      </c>
      <c r="J89" s="52" t="str">
        <f>IF(J12="","",J12)</f>
        <v>12. 4. 2024</v>
      </c>
      <c r="L89" s="32"/>
    </row>
    <row r="90" spans="2:47" s="1" customFormat="1" ht="7" hidden="1" customHeight="1">
      <c r="B90" s="32"/>
      <c r="L90" s="32"/>
    </row>
    <row r="91" spans="2:47" s="1" customFormat="1" ht="15.15" hidden="1" customHeight="1">
      <c r="B91" s="32"/>
      <c r="C91" s="27" t="s">
        <v>24</v>
      </c>
      <c r="F91" s="25" t="str">
        <f>E15</f>
        <v>Západočeská univerzita v Plzni, Univerzitní 2732/8</v>
      </c>
      <c r="I91" s="27" t="s">
        <v>32</v>
      </c>
      <c r="J91" s="30" t="str">
        <f>E21</f>
        <v>Arterias s.r.o.</v>
      </c>
      <c r="L91" s="32"/>
    </row>
    <row r="92" spans="2:47" s="1" customFormat="1" ht="15.15" hidden="1" customHeight="1">
      <c r="B92" s="32"/>
      <c r="C92" s="27" t="s">
        <v>30</v>
      </c>
      <c r="F92" s="25" t="str">
        <f>IF(E18="","",E18)</f>
        <v>Vyplň údaj</v>
      </c>
      <c r="I92" s="27" t="s">
        <v>36</v>
      </c>
      <c r="J92" s="30" t="str">
        <f>E24</f>
        <v xml:space="preserve"> </v>
      </c>
      <c r="L92" s="32"/>
    </row>
    <row r="93" spans="2:47" s="1" customFormat="1" ht="10.25" hidden="1" customHeight="1">
      <c r="B93" s="32"/>
      <c r="L93" s="32"/>
    </row>
    <row r="94" spans="2:47" s="1" customFormat="1" ht="29.25" hidden="1" customHeight="1">
      <c r="B94" s="32"/>
      <c r="C94" s="101" t="s">
        <v>109</v>
      </c>
      <c r="D94" s="93"/>
      <c r="E94" s="93"/>
      <c r="F94" s="93"/>
      <c r="G94" s="93"/>
      <c r="H94" s="93"/>
      <c r="I94" s="93"/>
      <c r="J94" s="102" t="s">
        <v>110</v>
      </c>
      <c r="K94" s="93"/>
      <c r="L94" s="32"/>
    </row>
    <row r="95" spans="2:47" s="1" customFormat="1" ht="10.25" hidden="1" customHeight="1">
      <c r="B95" s="32"/>
      <c r="L95" s="32"/>
    </row>
    <row r="96" spans="2:47" s="1" customFormat="1" ht="22.75" hidden="1" customHeight="1">
      <c r="B96" s="32"/>
      <c r="C96" s="103" t="s">
        <v>111</v>
      </c>
      <c r="J96" s="66">
        <f>J135</f>
        <v>0</v>
      </c>
      <c r="L96" s="32"/>
      <c r="AU96" s="17" t="s">
        <v>112</v>
      </c>
    </row>
    <row r="97" spans="2:12" s="8" customFormat="1" ht="25" hidden="1" customHeight="1">
      <c r="B97" s="104"/>
      <c r="D97" s="105" t="s">
        <v>113</v>
      </c>
      <c r="E97" s="106"/>
      <c r="F97" s="106"/>
      <c r="G97" s="106"/>
      <c r="H97" s="106"/>
      <c r="I97" s="106"/>
      <c r="J97" s="107">
        <f>J136</f>
        <v>0</v>
      </c>
      <c r="L97" s="104"/>
    </row>
    <row r="98" spans="2:12" s="9" customFormat="1" ht="19.899999999999999" hidden="1" customHeight="1">
      <c r="B98" s="108"/>
      <c r="D98" s="109" t="s">
        <v>407</v>
      </c>
      <c r="E98" s="110"/>
      <c r="F98" s="110"/>
      <c r="G98" s="110"/>
      <c r="H98" s="110"/>
      <c r="I98" s="110"/>
      <c r="J98" s="111">
        <f>J137</f>
        <v>0</v>
      </c>
      <c r="L98" s="108"/>
    </row>
    <row r="99" spans="2:12" s="9" customFormat="1" ht="19.899999999999999" hidden="1" customHeight="1">
      <c r="B99" s="108"/>
      <c r="D99" s="109" t="s">
        <v>115</v>
      </c>
      <c r="E99" s="110"/>
      <c r="F99" s="110"/>
      <c r="G99" s="110"/>
      <c r="H99" s="110"/>
      <c r="I99" s="110"/>
      <c r="J99" s="111">
        <f>J143</f>
        <v>0</v>
      </c>
      <c r="L99" s="108"/>
    </row>
    <row r="100" spans="2:12" s="9" customFormat="1" ht="19.899999999999999" hidden="1" customHeight="1">
      <c r="B100" s="108"/>
      <c r="D100" s="109" t="s">
        <v>116</v>
      </c>
      <c r="E100" s="110"/>
      <c r="F100" s="110"/>
      <c r="G100" s="110"/>
      <c r="H100" s="110"/>
      <c r="I100" s="110"/>
      <c r="J100" s="111">
        <f>J154</f>
        <v>0</v>
      </c>
      <c r="L100" s="108"/>
    </row>
    <row r="101" spans="2:12" s="8" customFormat="1" ht="25" hidden="1" customHeight="1">
      <c r="B101" s="104"/>
      <c r="D101" s="105" t="s">
        <v>118</v>
      </c>
      <c r="E101" s="106"/>
      <c r="F101" s="106"/>
      <c r="G101" s="106"/>
      <c r="H101" s="106"/>
      <c r="I101" s="106"/>
      <c r="J101" s="107">
        <f>J167</f>
        <v>0</v>
      </c>
      <c r="L101" s="104"/>
    </row>
    <row r="102" spans="2:12" s="9" customFormat="1" ht="19.899999999999999" hidden="1" customHeight="1">
      <c r="B102" s="108"/>
      <c r="D102" s="109" t="s">
        <v>408</v>
      </c>
      <c r="E102" s="110"/>
      <c r="F102" s="110"/>
      <c r="G102" s="110"/>
      <c r="H102" s="110"/>
      <c r="I102" s="110"/>
      <c r="J102" s="111">
        <f>J168</f>
        <v>0</v>
      </c>
      <c r="L102" s="108"/>
    </row>
    <row r="103" spans="2:12" s="9" customFormat="1" ht="19.899999999999999" hidden="1" customHeight="1">
      <c r="B103" s="108"/>
      <c r="D103" s="109" t="s">
        <v>119</v>
      </c>
      <c r="E103" s="110"/>
      <c r="F103" s="110"/>
      <c r="G103" s="110"/>
      <c r="H103" s="110"/>
      <c r="I103" s="110"/>
      <c r="J103" s="111">
        <f>J178</f>
        <v>0</v>
      </c>
      <c r="L103" s="108"/>
    </row>
    <row r="104" spans="2:12" s="9" customFormat="1" ht="19.899999999999999" hidden="1" customHeight="1">
      <c r="B104" s="108"/>
      <c r="D104" s="109" t="s">
        <v>1739</v>
      </c>
      <c r="E104" s="110"/>
      <c r="F104" s="110"/>
      <c r="G104" s="110"/>
      <c r="H104" s="110"/>
      <c r="I104" s="110"/>
      <c r="J104" s="111">
        <f>J219</f>
        <v>0</v>
      </c>
      <c r="L104" s="108"/>
    </row>
    <row r="105" spans="2:12" s="9" customFormat="1" ht="19.899999999999999" hidden="1" customHeight="1">
      <c r="B105" s="108"/>
      <c r="D105" s="109" t="s">
        <v>1740</v>
      </c>
      <c r="E105" s="110"/>
      <c r="F105" s="110"/>
      <c r="G105" s="110"/>
      <c r="H105" s="110"/>
      <c r="I105" s="110"/>
      <c r="J105" s="111">
        <f>J260</f>
        <v>0</v>
      </c>
      <c r="L105" s="108"/>
    </row>
    <row r="106" spans="2:12" s="9" customFormat="1" ht="19.899999999999999" hidden="1" customHeight="1">
      <c r="B106" s="108"/>
      <c r="D106" s="109" t="s">
        <v>409</v>
      </c>
      <c r="E106" s="110"/>
      <c r="F106" s="110"/>
      <c r="G106" s="110"/>
      <c r="H106" s="110"/>
      <c r="I106" s="110"/>
      <c r="J106" s="111">
        <f>J265</f>
        <v>0</v>
      </c>
      <c r="L106" s="108"/>
    </row>
    <row r="107" spans="2:12" s="9" customFormat="1" ht="19.899999999999999" hidden="1" customHeight="1">
      <c r="B107" s="108"/>
      <c r="D107" s="109" t="s">
        <v>1741</v>
      </c>
      <c r="E107" s="110"/>
      <c r="F107" s="110"/>
      <c r="G107" s="110"/>
      <c r="H107" s="110"/>
      <c r="I107" s="110"/>
      <c r="J107" s="111">
        <f>J292</f>
        <v>0</v>
      </c>
      <c r="L107" s="108"/>
    </row>
    <row r="108" spans="2:12" s="9" customFormat="1" ht="19.899999999999999" hidden="1" customHeight="1">
      <c r="B108" s="108"/>
      <c r="D108" s="109" t="s">
        <v>1742</v>
      </c>
      <c r="E108" s="110"/>
      <c r="F108" s="110"/>
      <c r="G108" s="110"/>
      <c r="H108" s="110"/>
      <c r="I108" s="110"/>
      <c r="J108" s="111">
        <f>J297</f>
        <v>0</v>
      </c>
      <c r="L108" s="108"/>
    </row>
    <row r="109" spans="2:12" s="9" customFormat="1" ht="19.899999999999999" hidden="1" customHeight="1">
      <c r="B109" s="108"/>
      <c r="D109" s="109" t="s">
        <v>1743</v>
      </c>
      <c r="E109" s="110"/>
      <c r="F109" s="110"/>
      <c r="G109" s="110"/>
      <c r="H109" s="110"/>
      <c r="I109" s="110"/>
      <c r="J109" s="111">
        <f>J304</f>
        <v>0</v>
      </c>
      <c r="L109" s="108"/>
    </row>
    <row r="110" spans="2:12" s="9" customFormat="1" ht="19.899999999999999" hidden="1" customHeight="1">
      <c r="B110" s="108"/>
      <c r="D110" s="109" t="s">
        <v>1744</v>
      </c>
      <c r="E110" s="110"/>
      <c r="F110" s="110"/>
      <c r="G110" s="110"/>
      <c r="H110" s="110"/>
      <c r="I110" s="110"/>
      <c r="J110" s="111">
        <f>J309</f>
        <v>0</v>
      </c>
      <c r="L110" s="108"/>
    </row>
    <row r="111" spans="2:12" s="9" customFormat="1" ht="19.899999999999999" hidden="1" customHeight="1">
      <c r="B111" s="108"/>
      <c r="D111" s="109" t="s">
        <v>1745</v>
      </c>
      <c r="E111" s="110"/>
      <c r="F111" s="110"/>
      <c r="G111" s="110"/>
      <c r="H111" s="110"/>
      <c r="I111" s="110"/>
      <c r="J111" s="111">
        <f>J340</f>
        <v>0</v>
      </c>
      <c r="L111" s="108"/>
    </row>
    <row r="112" spans="2:12" s="9" customFormat="1" ht="19.899999999999999" hidden="1" customHeight="1">
      <c r="B112" s="108"/>
      <c r="D112" s="109" t="s">
        <v>1746</v>
      </c>
      <c r="E112" s="110"/>
      <c r="F112" s="110"/>
      <c r="G112" s="110"/>
      <c r="H112" s="110"/>
      <c r="I112" s="110"/>
      <c r="J112" s="111">
        <f>J347</f>
        <v>0</v>
      </c>
      <c r="L112" s="108"/>
    </row>
    <row r="113" spans="2:12" s="9" customFormat="1" ht="19.899999999999999" hidden="1" customHeight="1">
      <c r="B113" s="108"/>
      <c r="D113" s="109" t="s">
        <v>1747</v>
      </c>
      <c r="E113" s="110"/>
      <c r="F113" s="110"/>
      <c r="G113" s="110"/>
      <c r="H113" s="110"/>
      <c r="I113" s="110"/>
      <c r="J113" s="111">
        <f>J376</f>
        <v>0</v>
      </c>
      <c r="L113" s="108"/>
    </row>
    <row r="114" spans="2:12" s="9" customFormat="1" ht="19.899999999999999" hidden="1" customHeight="1">
      <c r="B114" s="108"/>
      <c r="D114" s="109" t="s">
        <v>413</v>
      </c>
      <c r="E114" s="110"/>
      <c r="F114" s="110"/>
      <c r="G114" s="110"/>
      <c r="H114" s="110"/>
      <c r="I114" s="110"/>
      <c r="J114" s="111">
        <f>J441</f>
        <v>0</v>
      </c>
      <c r="L114" s="108"/>
    </row>
    <row r="115" spans="2:12" s="8" customFormat="1" ht="25" hidden="1" customHeight="1">
      <c r="B115" s="104"/>
      <c r="D115" s="105" t="s">
        <v>124</v>
      </c>
      <c r="E115" s="106"/>
      <c r="F115" s="106"/>
      <c r="G115" s="106"/>
      <c r="H115" s="106"/>
      <c r="I115" s="106"/>
      <c r="J115" s="107">
        <f>J444</f>
        <v>0</v>
      </c>
      <c r="L115" s="104"/>
    </row>
    <row r="116" spans="2:12" s="1" customFormat="1" ht="21.75" hidden="1" customHeight="1">
      <c r="B116" s="32"/>
      <c r="L116" s="32"/>
    </row>
    <row r="117" spans="2:12" s="1" customFormat="1" ht="7" hidden="1" customHeight="1"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32"/>
    </row>
    <row r="118" spans="2:12" ht="10" hidden="1"/>
    <row r="119" spans="2:12" ht="10" hidden="1"/>
    <row r="120" spans="2:12" ht="10" hidden="1"/>
    <row r="121" spans="2:12" s="1" customFormat="1" ht="7" customHeight="1">
      <c r="B121" s="46"/>
      <c r="C121" s="47"/>
      <c r="D121" s="47"/>
      <c r="E121" s="47"/>
      <c r="F121" s="47"/>
      <c r="G121" s="47"/>
      <c r="H121" s="47"/>
      <c r="I121" s="47"/>
      <c r="J121" s="47"/>
      <c r="K121" s="47"/>
      <c r="L121" s="32"/>
    </row>
    <row r="122" spans="2:12" s="1" customFormat="1" ht="25" customHeight="1">
      <c r="B122" s="32"/>
      <c r="C122" s="21" t="s">
        <v>125</v>
      </c>
      <c r="L122" s="32"/>
    </row>
    <row r="123" spans="2:12" s="1" customFormat="1" ht="7" customHeight="1">
      <c r="B123" s="32"/>
      <c r="L123" s="32"/>
    </row>
    <row r="124" spans="2:12" s="1" customFormat="1" ht="12" customHeight="1">
      <c r="B124" s="32"/>
      <c r="C124" s="27" t="s">
        <v>16</v>
      </c>
      <c r="L124" s="32"/>
    </row>
    <row r="125" spans="2:12" s="1" customFormat="1" ht="16.5" customHeight="1">
      <c r="B125" s="32"/>
      <c r="E125" s="232" t="str">
        <f>E7</f>
        <v>Změna užívání se stavebními úpravami prostor - Kollárova ulice</v>
      </c>
      <c r="F125" s="233"/>
      <c r="G125" s="233"/>
      <c r="H125" s="233"/>
      <c r="L125" s="32"/>
    </row>
    <row r="126" spans="2:12" s="1" customFormat="1" ht="12" customHeight="1">
      <c r="B126" s="32"/>
      <c r="C126" s="27" t="s">
        <v>106</v>
      </c>
      <c r="L126" s="32"/>
    </row>
    <row r="127" spans="2:12" s="1" customFormat="1" ht="16.5" customHeight="1">
      <c r="B127" s="32"/>
      <c r="E127" s="194" t="str">
        <f>E9</f>
        <v>D.4. - Zdravotní instalace, vytápění a vzduchotechnika</v>
      </c>
      <c r="F127" s="234"/>
      <c r="G127" s="234"/>
      <c r="H127" s="234"/>
      <c r="L127" s="32"/>
    </row>
    <row r="128" spans="2:12" s="1" customFormat="1" ht="7" customHeight="1">
      <c r="B128" s="32"/>
      <c r="L128" s="32"/>
    </row>
    <row r="129" spans="2:65" s="1" customFormat="1" ht="12" customHeight="1">
      <c r="B129" s="32"/>
      <c r="C129" s="27" t="s">
        <v>20</v>
      </c>
      <c r="F129" s="25" t="str">
        <f>F12</f>
        <v>ul. Kollárova 1239/19</v>
      </c>
      <c r="I129" s="27" t="s">
        <v>22</v>
      </c>
      <c r="J129" s="52" t="str">
        <f>IF(J12="","",J12)</f>
        <v>12. 4. 2024</v>
      </c>
      <c r="L129" s="32"/>
    </row>
    <row r="130" spans="2:65" s="1" customFormat="1" ht="7" customHeight="1">
      <c r="B130" s="32"/>
      <c r="L130" s="32"/>
    </row>
    <row r="131" spans="2:65" s="1" customFormat="1" ht="15.15" customHeight="1">
      <c r="B131" s="32"/>
      <c r="C131" s="27" t="s">
        <v>24</v>
      </c>
      <c r="F131" s="25" t="str">
        <f>E15</f>
        <v>Západočeská univerzita v Plzni, Univerzitní 2732/8</v>
      </c>
      <c r="I131" s="27" t="s">
        <v>32</v>
      </c>
      <c r="J131" s="30" t="str">
        <f>E21</f>
        <v>Arterias s.r.o.</v>
      </c>
      <c r="L131" s="32"/>
    </row>
    <row r="132" spans="2:65" s="1" customFormat="1" ht="15.15" customHeight="1">
      <c r="B132" s="32"/>
      <c r="C132" s="27" t="s">
        <v>30</v>
      </c>
      <c r="F132" s="25" t="str">
        <f>IF(E18="","",E18)</f>
        <v>Vyplň údaj</v>
      </c>
      <c r="I132" s="27" t="s">
        <v>36</v>
      </c>
      <c r="J132" s="30" t="str">
        <f>E24</f>
        <v xml:space="preserve"> </v>
      </c>
      <c r="L132" s="32"/>
    </row>
    <row r="133" spans="2:65" s="1" customFormat="1" ht="10.25" customHeight="1">
      <c r="B133" s="32"/>
      <c r="L133" s="32"/>
    </row>
    <row r="134" spans="2:65" s="10" customFormat="1" ht="29.25" customHeight="1">
      <c r="B134" s="112"/>
      <c r="C134" s="113" t="s">
        <v>126</v>
      </c>
      <c r="D134" s="114" t="s">
        <v>65</v>
      </c>
      <c r="E134" s="114" t="s">
        <v>61</v>
      </c>
      <c r="F134" s="114" t="s">
        <v>62</v>
      </c>
      <c r="G134" s="114" t="s">
        <v>127</v>
      </c>
      <c r="H134" s="114" t="s">
        <v>128</v>
      </c>
      <c r="I134" s="114" t="s">
        <v>129</v>
      </c>
      <c r="J134" s="114" t="s">
        <v>110</v>
      </c>
      <c r="K134" s="115" t="s">
        <v>130</v>
      </c>
      <c r="L134" s="112"/>
      <c r="M134" s="59" t="s">
        <v>1</v>
      </c>
      <c r="N134" s="60" t="s">
        <v>44</v>
      </c>
      <c r="O134" s="60" t="s">
        <v>131</v>
      </c>
      <c r="P134" s="60" t="s">
        <v>132</v>
      </c>
      <c r="Q134" s="60" t="s">
        <v>133</v>
      </c>
      <c r="R134" s="60" t="s">
        <v>134</v>
      </c>
      <c r="S134" s="60" t="s">
        <v>135</v>
      </c>
      <c r="T134" s="61" t="s">
        <v>136</v>
      </c>
    </row>
    <row r="135" spans="2:65" s="1" customFormat="1" ht="22.75" customHeight="1">
      <c r="B135" s="32"/>
      <c r="C135" s="64" t="s">
        <v>137</v>
      </c>
      <c r="J135" s="116">
        <f>BK135</f>
        <v>0</v>
      </c>
      <c r="L135" s="32"/>
      <c r="M135" s="62"/>
      <c r="N135" s="53"/>
      <c r="O135" s="53"/>
      <c r="P135" s="117">
        <f>P136+P167+P444</f>
        <v>0</v>
      </c>
      <c r="Q135" s="53"/>
      <c r="R135" s="117">
        <f>R136+R167+R444</f>
        <v>0</v>
      </c>
      <c r="S135" s="53"/>
      <c r="T135" s="118">
        <f>T136+T167+T444</f>
        <v>0</v>
      </c>
      <c r="AT135" s="17" t="s">
        <v>79</v>
      </c>
      <c r="AU135" s="17" t="s">
        <v>112</v>
      </c>
      <c r="BK135" s="119">
        <f>BK136+BK167+BK444</f>
        <v>0</v>
      </c>
    </row>
    <row r="136" spans="2:65" s="11" customFormat="1" ht="25.9" customHeight="1">
      <c r="B136" s="120"/>
      <c r="D136" s="121" t="s">
        <v>79</v>
      </c>
      <c r="E136" s="122" t="s">
        <v>138</v>
      </c>
      <c r="F136" s="122" t="s">
        <v>139</v>
      </c>
      <c r="I136" s="123"/>
      <c r="J136" s="124">
        <f>BK136</f>
        <v>0</v>
      </c>
      <c r="L136" s="120"/>
      <c r="M136" s="125"/>
      <c r="P136" s="126">
        <f>P137+P143+P154</f>
        <v>0</v>
      </c>
      <c r="R136" s="126">
        <f>R137+R143+R154</f>
        <v>0</v>
      </c>
      <c r="T136" s="127">
        <f>T137+T143+T154</f>
        <v>0</v>
      </c>
      <c r="AR136" s="121" t="s">
        <v>87</v>
      </c>
      <c r="AT136" s="128" t="s">
        <v>79</v>
      </c>
      <c r="AU136" s="128" t="s">
        <v>12</v>
      </c>
      <c r="AY136" s="121" t="s">
        <v>140</v>
      </c>
      <c r="BK136" s="129">
        <f>BK137+BK143+BK154</f>
        <v>0</v>
      </c>
    </row>
    <row r="137" spans="2:65" s="11" customFormat="1" ht="22.75" customHeight="1">
      <c r="B137" s="120"/>
      <c r="D137" s="121" t="s">
        <v>79</v>
      </c>
      <c r="E137" s="130" t="s">
        <v>164</v>
      </c>
      <c r="F137" s="130" t="s">
        <v>416</v>
      </c>
      <c r="I137" s="123"/>
      <c r="J137" s="131">
        <f>BK137</f>
        <v>0</v>
      </c>
      <c r="L137" s="120"/>
      <c r="M137" s="125"/>
      <c r="P137" s="126">
        <f>SUM(P138:P142)</f>
        <v>0</v>
      </c>
      <c r="R137" s="126">
        <f>SUM(R138:R142)</f>
        <v>0</v>
      </c>
      <c r="T137" s="127">
        <f>SUM(T138:T142)</f>
        <v>0</v>
      </c>
      <c r="AR137" s="121" t="s">
        <v>87</v>
      </c>
      <c r="AT137" s="128" t="s">
        <v>79</v>
      </c>
      <c r="AU137" s="128" t="s">
        <v>87</v>
      </c>
      <c r="AY137" s="121" t="s">
        <v>140</v>
      </c>
      <c r="BK137" s="129">
        <f>SUM(BK138:BK142)</f>
        <v>0</v>
      </c>
    </row>
    <row r="138" spans="2:65" s="1" customFormat="1" ht="24.15" customHeight="1">
      <c r="B138" s="32"/>
      <c r="C138" s="132" t="s">
        <v>87</v>
      </c>
      <c r="D138" s="132" t="s">
        <v>143</v>
      </c>
      <c r="E138" s="133" t="s">
        <v>1748</v>
      </c>
      <c r="F138" s="134" t="s">
        <v>1749</v>
      </c>
      <c r="G138" s="135" t="s">
        <v>255</v>
      </c>
      <c r="H138" s="136">
        <v>95</v>
      </c>
      <c r="I138" s="137"/>
      <c r="J138" s="138">
        <f>ROUND(I138*H138,2)</f>
        <v>0</v>
      </c>
      <c r="K138" s="134" t="s">
        <v>147</v>
      </c>
      <c r="L138" s="32"/>
      <c r="M138" s="139" t="s">
        <v>1</v>
      </c>
      <c r="N138" s="140" t="s">
        <v>45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148</v>
      </c>
      <c r="AT138" s="143" t="s">
        <v>143</v>
      </c>
      <c r="AU138" s="143" t="s">
        <v>89</v>
      </c>
      <c r="AY138" s="17" t="s">
        <v>140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87</v>
      </c>
      <c r="BK138" s="144">
        <f>ROUND(I138*H138,2)</f>
        <v>0</v>
      </c>
      <c r="BL138" s="17" t="s">
        <v>148</v>
      </c>
      <c r="BM138" s="143" t="s">
        <v>89</v>
      </c>
    </row>
    <row r="139" spans="2:65" s="1" customFormat="1" ht="10">
      <c r="B139" s="32"/>
      <c r="D139" s="145" t="s">
        <v>149</v>
      </c>
      <c r="F139" s="146" t="s">
        <v>1749</v>
      </c>
      <c r="I139" s="147"/>
      <c r="L139" s="32"/>
      <c r="M139" s="148"/>
      <c r="T139" s="56"/>
      <c r="AT139" s="17" t="s">
        <v>149</v>
      </c>
      <c r="AU139" s="17" t="s">
        <v>89</v>
      </c>
    </row>
    <row r="140" spans="2:65" s="12" customFormat="1" ht="10">
      <c r="B140" s="149"/>
      <c r="D140" s="145" t="s">
        <v>150</v>
      </c>
      <c r="E140" s="150" t="s">
        <v>1</v>
      </c>
      <c r="F140" s="151" t="s">
        <v>1750</v>
      </c>
      <c r="H140" s="150" t="s">
        <v>1</v>
      </c>
      <c r="I140" s="152"/>
      <c r="L140" s="149"/>
      <c r="M140" s="153"/>
      <c r="T140" s="154"/>
      <c r="AT140" s="150" t="s">
        <v>150</v>
      </c>
      <c r="AU140" s="150" t="s">
        <v>89</v>
      </c>
      <c r="AV140" s="12" t="s">
        <v>87</v>
      </c>
      <c r="AW140" s="12" t="s">
        <v>38</v>
      </c>
      <c r="AX140" s="12" t="s">
        <v>12</v>
      </c>
      <c r="AY140" s="150" t="s">
        <v>140</v>
      </c>
    </row>
    <row r="141" spans="2:65" s="13" customFormat="1" ht="10">
      <c r="B141" s="155"/>
      <c r="D141" s="145" t="s">
        <v>150</v>
      </c>
      <c r="E141" s="156" t="s">
        <v>1</v>
      </c>
      <c r="F141" s="157" t="s">
        <v>929</v>
      </c>
      <c r="H141" s="158">
        <v>95</v>
      </c>
      <c r="I141" s="159"/>
      <c r="L141" s="155"/>
      <c r="M141" s="160"/>
      <c r="T141" s="161"/>
      <c r="AT141" s="156" t="s">
        <v>150</v>
      </c>
      <c r="AU141" s="156" t="s">
        <v>89</v>
      </c>
      <c r="AV141" s="13" t="s">
        <v>89</v>
      </c>
      <c r="AW141" s="13" t="s">
        <v>38</v>
      </c>
      <c r="AX141" s="13" t="s">
        <v>12</v>
      </c>
      <c r="AY141" s="156" t="s">
        <v>140</v>
      </c>
    </row>
    <row r="142" spans="2:65" s="14" customFormat="1" ht="10">
      <c r="B142" s="162"/>
      <c r="D142" s="145" t="s">
        <v>150</v>
      </c>
      <c r="E142" s="163" t="s">
        <v>1</v>
      </c>
      <c r="F142" s="164" t="s">
        <v>157</v>
      </c>
      <c r="H142" s="165">
        <v>95</v>
      </c>
      <c r="I142" s="166"/>
      <c r="L142" s="162"/>
      <c r="M142" s="167"/>
      <c r="T142" s="168"/>
      <c r="AT142" s="163" t="s">
        <v>150</v>
      </c>
      <c r="AU142" s="163" t="s">
        <v>89</v>
      </c>
      <c r="AV142" s="14" t="s">
        <v>148</v>
      </c>
      <c r="AW142" s="14" t="s">
        <v>38</v>
      </c>
      <c r="AX142" s="14" t="s">
        <v>87</v>
      </c>
      <c r="AY142" s="163" t="s">
        <v>140</v>
      </c>
    </row>
    <row r="143" spans="2:65" s="11" customFormat="1" ht="22.75" customHeight="1">
      <c r="B143" s="120"/>
      <c r="D143" s="121" t="s">
        <v>79</v>
      </c>
      <c r="E143" s="130" t="s">
        <v>158</v>
      </c>
      <c r="F143" s="130" t="s">
        <v>159</v>
      </c>
      <c r="I143" s="123"/>
      <c r="J143" s="131">
        <f>BK143</f>
        <v>0</v>
      </c>
      <c r="L143" s="120"/>
      <c r="M143" s="125"/>
      <c r="P143" s="126">
        <f>SUM(P144:P153)</f>
        <v>0</v>
      </c>
      <c r="R143" s="126">
        <f>SUM(R144:R153)</f>
        <v>0</v>
      </c>
      <c r="T143" s="127">
        <f>SUM(T144:T153)</f>
        <v>0</v>
      </c>
      <c r="AR143" s="121" t="s">
        <v>87</v>
      </c>
      <c r="AT143" s="128" t="s">
        <v>79</v>
      </c>
      <c r="AU143" s="128" t="s">
        <v>87</v>
      </c>
      <c r="AY143" s="121" t="s">
        <v>140</v>
      </c>
      <c r="BK143" s="129">
        <f>SUM(BK144:BK153)</f>
        <v>0</v>
      </c>
    </row>
    <row r="144" spans="2:65" s="1" customFormat="1" ht="55.5" customHeight="1">
      <c r="B144" s="32"/>
      <c r="C144" s="132" t="s">
        <v>89</v>
      </c>
      <c r="D144" s="132" t="s">
        <v>143</v>
      </c>
      <c r="E144" s="133" t="s">
        <v>229</v>
      </c>
      <c r="F144" s="134" t="s">
        <v>230</v>
      </c>
      <c r="G144" s="135" t="s">
        <v>231</v>
      </c>
      <c r="H144" s="136">
        <v>1</v>
      </c>
      <c r="I144" s="137"/>
      <c r="J144" s="138">
        <f>ROUND(I144*H144,2)</f>
        <v>0</v>
      </c>
      <c r="K144" s="134" t="s">
        <v>147</v>
      </c>
      <c r="L144" s="32"/>
      <c r="M144" s="139" t="s">
        <v>1</v>
      </c>
      <c r="N144" s="140" t="s">
        <v>45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148</v>
      </c>
      <c r="AT144" s="143" t="s">
        <v>143</v>
      </c>
      <c r="AU144" s="143" t="s">
        <v>89</v>
      </c>
      <c r="AY144" s="17" t="s">
        <v>140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87</v>
      </c>
      <c r="BK144" s="144">
        <f>ROUND(I144*H144,2)</f>
        <v>0</v>
      </c>
      <c r="BL144" s="17" t="s">
        <v>148</v>
      </c>
      <c r="BM144" s="143" t="s">
        <v>148</v>
      </c>
    </row>
    <row r="145" spans="2:65" s="1" customFormat="1" ht="27">
      <c r="B145" s="32"/>
      <c r="D145" s="145" t="s">
        <v>149</v>
      </c>
      <c r="F145" s="146" t="s">
        <v>230</v>
      </c>
      <c r="I145" s="147"/>
      <c r="L145" s="32"/>
      <c r="M145" s="148"/>
      <c r="T145" s="56"/>
      <c r="AT145" s="17" t="s">
        <v>149</v>
      </c>
      <c r="AU145" s="17" t="s">
        <v>89</v>
      </c>
    </row>
    <row r="146" spans="2:65" s="1" customFormat="1" ht="37.75" customHeight="1">
      <c r="B146" s="32"/>
      <c r="C146" s="132" t="s">
        <v>164</v>
      </c>
      <c r="D146" s="132" t="s">
        <v>143</v>
      </c>
      <c r="E146" s="133" t="s">
        <v>1751</v>
      </c>
      <c r="F146" s="134" t="s">
        <v>1752</v>
      </c>
      <c r="G146" s="135" t="s">
        <v>231</v>
      </c>
      <c r="H146" s="136">
        <v>6</v>
      </c>
      <c r="I146" s="137"/>
      <c r="J146" s="138">
        <f>ROUND(I146*H146,2)</f>
        <v>0</v>
      </c>
      <c r="K146" s="134" t="s">
        <v>147</v>
      </c>
      <c r="L146" s="32"/>
      <c r="M146" s="139" t="s">
        <v>1</v>
      </c>
      <c r="N146" s="140" t="s">
        <v>45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148</v>
      </c>
      <c r="AT146" s="143" t="s">
        <v>143</v>
      </c>
      <c r="AU146" s="143" t="s">
        <v>89</v>
      </c>
      <c r="AY146" s="17" t="s">
        <v>140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87</v>
      </c>
      <c r="BK146" s="144">
        <f>ROUND(I146*H146,2)</f>
        <v>0</v>
      </c>
      <c r="BL146" s="17" t="s">
        <v>148</v>
      </c>
      <c r="BM146" s="143" t="s">
        <v>141</v>
      </c>
    </row>
    <row r="147" spans="2:65" s="1" customFormat="1" ht="18">
      <c r="B147" s="32"/>
      <c r="D147" s="145" t="s">
        <v>149</v>
      </c>
      <c r="F147" s="146" t="s">
        <v>1752</v>
      </c>
      <c r="I147" s="147"/>
      <c r="L147" s="32"/>
      <c r="M147" s="148"/>
      <c r="T147" s="56"/>
      <c r="AT147" s="17" t="s">
        <v>149</v>
      </c>
      <c r="AU147" s="17" t="s">
        <v>89</v>
      </c>
    </row>
    <row r="148" spans="2:65" s="1" customFormat="1" ht="37.75" customHeight="1">
      <c r="B148" s="32"/>
      <c r="C148" s="132" t="s">
        <v>148</v>
      </c>
      <c r="D148" s="132" t="s">
        <v>143</v>
      </c>
      <c r="E148" s="133" t="s">
        <v>1753</v>
      </c>
      <c r="F148" s="134" t="s">
        <v>1754</v>
      </c>
      <c r="G148" s="135" t="s">
        <v>231</v>
      </c>
      <c r="H148" s="136">
        <v>48</v>
      </c>
      <c r="I148" s="137"/>
      <c r="J148" s="138">
        <f>ROUND(I148*H148,2)</f>
        <v>0</v>
      </c>
      <c r="K148" s="134" t="s">
        <v>147</v>
      </c>
      <c r="L148" s="32"/>
      <c r="M148" s="139" t="s">
        <v>1</v>
      </c>
      <c r="N148" s="140" t="s">
        <v>45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148</v>
      </c>
      <c r="AT148" s="143" t="s">
        <v>143</v>
      </c>
      <c r="AU148" s="143" t="s">
        <v>89</v>
      </c>
      <c r="AY148" s="17" t="s">
        <v>140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87</v>
      </c>
      <c r="BK148" s="144">
        <f>ROUND(I148*H148,2)</f>
        <v>0</v>
      </c>
      <c r="BL148" s="17" t="s">
        <v>148</v>
      </c>
      <c r="BM148" s="143" t="s">
        <v>170</v>
      </c>
    </row>
    <row r="149" spans="2:65" s="1" customFormat="1" ht="18">
      <c r="B149" s="32"/>
      <c r="D149" s="145" t="s">
        <v>149</v>
      </c>
      <c r="F149" s="146" t="s">
        <v>1754</v>
      </c>
      <c r="I149" s="147"/>
      <c r="L149" s="32"/>
      <c r="M149" s="148"/>
      <c r="T149" s="56"/>
      <c r="AT149" s="17" t="s">
        <v>149</v>
      </c>
      <c r="AU149" s="17" t="s">
        <v>89</v>
      </c>
    </row>
    <row r="150" spans="2:65" s="1" customFormat="1" ht="37.75" customHeight="1">
      <c r="B150" s="32"/>
      <c r="C150" s="132" t="s">
        <v>175</v>
      </c>
      <c r="D150" s="132" t="s">
        <v>143</v>
      </c>
      <c r="E150" s="133" t="s">
        <v>272</v>
      </c>
      <c r="F150" s="134" t="s">
        <v>273</v>
      </c>
      <c r="G150" s="135" t="s">
        <v>255</v>
      </c>
      <c r="H150" s="136">
        <v>60</v>
      </c>
      <c r="I150" s="137"/>
      <c r="J150" s="138">
        <f>ROUND(I150*H150,2)</f>
        <v>0</v>
      </c>
      <c r="K150" s="134" t="s">
        <v>147</v>
      </c>
      <c r="L150" s="32"/>
      <c r="M150" s="139" t="s">
        <v>1</v>
      </c>
      <c r="N150" s="140" t="s">
        <v>45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148</v>
      </c>
      <c r="AT150" s="143" t="s">
        <v>143</v>
      </c>
      <c r="AU150" s="143" t="s">
        <v>89</v>
      </c>
      <c r="AY150" s="17" t="s">
        <v>140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87</v>
      </c>
      <c r="BK150" s="144">
        <f>ROUND(I150*H150,2)</f>
        <v>0</v>
      </c>
      <c r="BL150" s="17" t="s">
        <v>148</v>
      </c>
      <c r="BM150" s="143" t="s">
        <v>178</v>
      </c>
    </row>
    <row r="151" spans="2:65" s="1" customFormat="1" ht="18">
      <c r="B151" s="32"/>
      <c r="D151" s="145" t="s">
        <v>149</v>
      </c>
      <c r="F151" s="146" t="s">
        <v>273</v>
      </c>
      <c r="I151" s="147"/>
      <c r="L151" s="32"/>
      <c r="M151" s="148"/>
      <c r="T151" s="56"/>
      <c r="AT151" s="17" t="s">
        <v>149</v>
      </c>
      <c r="AU151" s="17" t="s">
        <v>89</v>
      </c>
    </row>
    <row r="152" spans="2:65" s="1" customFormat="1" ht="44.25" customHeight="1">
      <c r="B152" s="32"/>
      <c r="C152" s="132" t="s">
        <v>141</v>
      </c>
      <c r="D152" s="132" t="s">
        <v>143</v>
      </c>
      <c r="E152" s="133" t="s">
        <v>1755</v>
      </c>
      <c r="F152" s="134" t="s">
        <v>1756</v>
      </c>
      <c r="G152" s="135" t="s">
        <v>255</v>
      </c>
      <c r="H152" s="136">
        <v>4</v>
      </c>
      <c r="I152" s="137"/>
      <c r="J152" s="138">
        <f>ROUND(I152*H152,2)</f>
        <v>0</v>
      </c>
      <c r="K152" s="134" t="s">
        <v>147</v>
      </c>
      <c r="L152" s="32"/>
      <c r="M152" s="139" t="s">
        <v>1</v>
      </c>
      <c r="N152" s="140" t="s">
        <v>45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148</v>
      </c>
      <c r="AT152" s="143" t="s">
        <v>143</v>
      </c>
      <c r="AU152" s="143" t="s">
        <v>89</v>
      </c>
      <c r="AY152" s="17" t="s">
        <v>140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87</v>
      </c>
      <c r="BK152" s="144">
        <f>ROUND(I152*H152,2)</f>
        <v>0</v>
      </c>
      <c r="BL152" s="17" t="s">
        <v>148</v>
      </c>
      <c r="BM152" s="143" t="s">
        <v>8</v>
      </c>
    </row>
    <row r="153" spans="2:65" s="1" customFormat="1" ht="27">
      <c r="B153" s="32"/>
      <c r="D153" s="145" t="s">
        <v>149</v>
      </c>
      <c r="F153" s="146" t="s">
        <v>1756</v>
      </c>
      <c r="I153" s="147"/>
      <c r="L153" s="32"/>
      <c r="M153" s="148"/>
      <c r="T153" s="56"/>
      <c r="AT153" s="17" t="s">
        <v>149</v>
      </c>
      <c r="AU153" s="17" t="s">
        <v>89</v>
      </c>
    </row>
    <row r="154" spans="2:65" s="11" customFormat="1" ht="22.75" customHeight="1">
      <c r="B154" s="120"/>
      <c r="D154" s="121" t="s">
        <v>79</v>
      </c>
      <c r="E154" s="130" t="s">
        <v>289</v>
      </c>
      <c r="F154" s="130" t="s">
        <v>290</v>
      </c>
      <c r="I154" s="123"/>
      <c r="J154" s="131">
        <f>BK154</f>
        <v>0</v>
      </c>
      <c r="L154" s="120"/>
      <c r="M154" s="125"/>
      <c r="P154" s="126">
        <f>SUM(P155:P166)</f>
        <v>0</v>
      </c>
      <c r="R154" s="126">
        <f>SUM(R155:R166)</f>
        <v>0</v>
      </c>
      <c r="T154" s="127">
        <f>SUM(T155:T166)</f>
        <v>0</v>
      </c>
      <c r="AR154" s="121" t="s">
        <v>87</v>
      </c>
      <c r="AT154" s="128" t="s">
        <v>79</v>
      </c>
      <c r="AU154" s="128" t="s">
        <v>87</v>
      </c>
      <c r="AY154" s="121" t="s">
        <v>140</v>
      </c>
      <c r="BK154" s="129">
        <f>SUM(BK155:BK166)</f>
        <v>0</v>
      </c>
    </row>
    <row r="155" spans="2:65" s="1" customFormat="1" ht="24.15" customHeight="1">
      <c r="B155" s="32"/>
      <c r="C155" s="132" t="s">
        <v>186</v>
      </c>
      <c r="D155" s="132" t="s">
        <v>143</v>
      </c>
      <c r="E155" s="133" t="s">
        <v>1757</v>
      </c>
      <c r="F155" s="134" t="s">
        <v>1758</v>
      </c>
      <c r="G155" s="135" t="s">
        <v>294</v>
      </c>
      <c r="H155" s="136">
        <v>6.02</v>
      </c>
      <c r="I155" s="137"/>
      <c r="J155" s="138">
        <f>ROUND(I155*H155,2)</f>
        <v>0</v>
      </c>
      <c r="K155" s="134" t="s">
        <v>147</v>
      </c>
      <c r="L155" s="32"/>
      <c r="M155" s="139" t="s">
        <v>1</v>
      </c>
      <c r="N155" s="140" t="s">
        <v>45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148</v>
      </c>
      <c r="AT155" s="143" t="s">
        <v>143</v>
      </c>
      <c r="AU155" s="143" t="s">
        <v>89</v>
      </c>
      <c r="AY155" s="17" t="s">
        <v>140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87</v>
      </c>
      <c r="BK155" s="144">
        <f>ROUND(I155*H155,2)</f>
        <v>0</v>
      </c>
      <c r="BL155" s="17" t="s">
        <v>148</v>
      </c>
      <c r="BM155" s="143" t="s">
        <v>189</v>
      </c>
    </row>
    <row r="156" spans="2:65" s="1" customFormat="1" ht="18">
      <c r="B156" s="32"/>
      <c r="D156" s="145" t="s">
        <v>149</v>
      </c>
      <c r="F156" s="146" t="s">
        <v>1758</v>
      </c>
      <c r="I156" s="147"/>
      <c r="L156" s="32"/>
      <c r="M156" s="148"/>
      <c r="T156" s="56"/>
      <c r="AT156" s="17" t="s">
        <v>149</v>
      </c>
      <c r="AU156" s="17" t="s">
        <v>89</v>
      </c>
    </row>
    <row r="157" spans="2:65" s="1" customFormat="1" ht="37.75" customHeight="1">
      <c r="B157" s="32"/>
      <c r="C157" s="132" t="s">
        <v>170</v>
      </c>
      <c r="D157" s="132" t="s">
        <v>143</v>
      </c>
      <c r="E157" s="133" t="s">
        <v>292</v>
      </c>
      <c r="F157" s="134" t="s">
        <v>293</v>
      </c>
      <c r="G157" s="135" t="s">
        <v>294</v>
      </c>
      <c r="H157" s="136">
        <v>6.02</v>
      </c>
      <c r="I157" s="137"/>
      <c r="J157" s="138">
        <f>ROUND(I157*H157,2)</f>
        <v>0</v>
      </c>
      <c r="K157" s="134" t="s">
        <v>147</v>
      </c>
      <c r="L157" s="32"/>
      <c r="M157" s="139" t="s">
        <v>1</v>
      </c>
      <c r="N157" s="140" t="s">
        <v>45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148</v>
      </c>
      <c r="AT157" s="143" t="s">
        <v>143</v>
      </c>
      <c r="AU157" s="143" t="s">
        <v>89</v>
      </c>
      <c r="AY157" s="17" t="s">
        <v>140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87</v>
      </c>
      <c r="BK157" s="144">
        <f>ROUND(I157*H157,2)</f>
        <v>0</v>
      </c>
      <c r="BL157" s="17" t="s">
        <v>148</v>
      </c>
      <c r="BM157" s="143" t="s">
        <v>194</v>
      </c>
    </row>
    <row r="158" spans="2:65" s="1" customFormat="1" ht="18">
      <c r="B158" s="32"/>
      <c r="D158" s="145" t="s">
        <v>149</v>
      </c>
      <c r="F158" s="146" t="s">
        <v>293</v>
      </c>
      <c r="I158" s="147"/>
      <c r="L158" s="32"/>
      <c r="M158" s="148"/>
      <c r="T158" s="56"/>
      <c r="AT158" s="17" t="s">
        <v>149</v>
      </c>
      <c r="AU158" s="17" t="s">
        <v>89</v>
      </c>
    </row>
    <row r="159" spans="2:65" s="1" customFormat="1" ht="33" customHeight="1">
      <c r="B159" s="32"/>
      <c r="C159" s="132" t="s">
        <v>158</v>
      </c>
      <c r="D159" s="132" t="s">
        <v>143</v>
      </c>
      <c r="E159" s="133" t="s">
        <v>301</v>
      </c>
      <c r="F159" s="134" t="s">
        <v>302</v>
      </c>
      <c r="G159" s="135" t="s">
        <v>294</v>
      </c>
      <c r="H159" s="136">
        <v>6.02</v>
      </c>
      <c r="I159" s="137"/>
      <c r="J159" s="138">
        <f>ROUND(I159*H159,2)</f>
        <v>0</v>
      </c>
      <c r="K159" s="134" t="s">
        <v>147</v>
      </c>
      <c r="L159" s="32"/>
      <c r="M159" s="139" t="s">
        <v>1</v>
      </c>
      <c r="N159" s="140" t="s">
        <v>45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148</v>
      </c>
      <c r="AT159" s="143" t="s">
        <v>143</v>
      </c>
      <c r="AU159" s="143" t="s">
        <v>89</v>
      </c>
      <c r="AY159" s="17" t="s">
        <v>140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87</v>
      </c>
      <c r="BK159" s="144">
        <f>ROUND(I159*H159,2)</f>
        <v>0</v>
      </c>
      <c r="BL159" s="17" t="s">
        <v>148</v>
      </c>
      <c r="BM159" s="143" t="s">
        <v>207</v>
      </c>
    </row>
    <row r="160" spans="2:65" s="1" customFormat="1" ht="18">
      <c r="B160" s="32"/>
      <c r="D160" s="145" t="s">
        <v>149</v>
      </c>
      <c r="F160" s="146" t="s">
        <v>302</v>
      </c>
      <c r="I160" s="147"/>
      <c r="L160" s="32"/>
      <c r="M160" s="148"/>
      <c r="T160" s="56"/>
      <c r="AT160" s="17" t="s">
        <v>149</v>
      </c>
      <c r="AU160" s="17" t="s">
        <v>89</v>
      </c>
    </row>
    <row r="161" spans="2:65" s="1" customFormat="1" ht="44.25" customHeight="1">
      <c r="B161" s="32"/>
      <c r="C161" s="132" t="s">
        <v>178</v>
      </c>
      <c r="D161" s="132" t="s">
        <v>143</v>
      </c>
      <c r="E161" s="133" t="s">
        <v>303</v>
      </c>
      <c r="F161" s="134" t="s">
        <v>304</v>
      </c>
      <c r="G161" s="135" t="s">
        <v>294</v>
      </c>
      <c r="H161" s="136">
        <v>54.18</v>
      </c>
      <c r="I161" s="137"/>
      <c r="J161" s="138">
        <f>ROUND(I161*H161,2)</f>
        <v>0</v>
      </c>
      <c r="K161" s="134" t="s">
        <v>147</v>
      </c>
      <c r="L161" s="32"/>
      <c r="M161" s="139" t="s">
        <v>1</v>
      </c>
      <c r="N161" s="140" t="s">
        <v>45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148</v>
      </c>
      <c r="AT161" s="143" t="s">
        <v>143</v>
      </c>
      <c r="AU161" s="143" t="s">
        <v>89</v>
      </c>
      <c r="AY161" s="17" t="s">
        <v>140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87</v>
      </c>
      <c r="BK161" s="144">
        <f>ROUND(I161*H161,2)</f>
        <v>0</v>
      </c>
      <c r="BL161" s="17" t="s">
        <v>148</v>
      </c>
      <c r="BM161" s="143" t="s">
        <v>225</v>
      </c>
    </row>
    <row r="162" spans="2:65" s="1" customFormat="1" ht="27">
      <c r="B162" s="32"/>
      <c r="D162" s="145" t="s">
        <v>149</v>
      </c>
      <c r="F162" s="146" t="s">
        <v>304</v>
      </c>
      <c r="I162" s="147"/>
      <c r="L162" s="32"/>
      <c r="M162" s="148"/>
      <c r="T162" s="56"/>
      <c r="AT162" s="17" t="s">
        <v>149</v>
      </c>
      <c r="AU162" s="17" t="s">
        <v>89</v>
      </c>
    </row>
    <row r="163" spans="2:65" s="13" customFormat="1" ht="10">
      <c r="B163" s="155"/>
      <c r="D163" s="145" t="s">
        <v>150</v>
      </c>
      <c r="E163" s="156" t="s">
        <v>1</v>
      </c>
      <c r="F163" s="157" t="s">
        <v>1759</v>
      </c>
      <c r="H163" s="158">
        <v>54.179999999999993</v>
      </c>
      <c r="I163" s="159"/>
      <c r="L163" s="155"/>
      <c r="M163" s="160"/>
      <c r="T163" s="161"/>
      <c r="AT163" s="156" t="s">
        <v>150</v>
      </c>
      <c r="AU163" s="156" t="s">
        <v>89</v>
      </c>
      <c r="AV163" s="13" t="s">
        <v>89</v>
      </c>
      <c r="AW163" s="13" t="s">
        <v>38</v>
      </c>
      <c r="AX163" s="13" t="s">
        <v>12</v>
      </c>
      <c r="AY163" s="156" t="s">
        <v>140</v>
      </c>
    </row>
    <row r="164" spans="2:65" s="14" customFormat="1" ht="10">
      <c r="B164" s="162"/>
      <c r="D164" s="145" t="s">
        <v>150</v>
      </c>
      <c r="E164" s="163" t="s">
        <v>1</v>
      </c>
      <c r="F164" s="164" t="s">
        <v>157</v>
      </c>
      <c r="H164" s="165">
        <v>54.179999999999993</v>
      </c>
      <c r="I164" s="166"/>
      <c r="L164" s="162"/>
      <c r="M164" s="167"/>
      <c r="T164" s="168"/>
      <c r="AT164" s="163" t="s">
        <v>150</v>
      </c>
      <c r="AU164" s="163" t="s">
        <v>89</v>
      </c>
      <c r="AV164" s="14" t="s">
        <v>148</v>
      </c>
      <c r="AW164" s="14" t="s">
        <v>38</v>
      </c>
      <c r="AX164" s="14" t="s">
        <v>87</v>
      </c>
      <c r="AY164" s="163" t="s">
        <v>140</v>
      </c>
    </row>
    <row r="165" spans="2:65" s="1" customFormat="1" ht="44.25" customHeight="1">
      <c r="B165" s="32"/>
      <c r="C165" s="132" t="s">
        <v>228</v>
      </c>
      <c r="D165" s="132" t="s">
        <v>143</v>
      </c>
      <c r="E165" s="133" t="s">
        <v>1760</v>
      </c>
      <c r="F165" s="134" t="s">
        <v>1761</v>
      </c>
      <c r="G165" s="135" t="s">
        <v>294</v>
      </c>
      <c r="H165" s="136">
        <v>6.02</v>
      </c>
      <c r="I165" s="137"/>
      <c r="J165" s="138">
        <f>ROUND(I165*H165,2)</f>
        <v>0</v>
      </c>
      <c r="K165" s="134" t="s">
        <v>147</v>
      </c>
      <c r="L165" s="32"/>
      <c r="M165" s="139" t="s">
        <v>1</v>
      </c>
      <c r="N165" s="140" t="s">
        <v>45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148</v>
      </c>
      <c r="AT165" s="143" t="s">
        <v>143</v>
      </c>
      <c r="AU165" s="143" t="s">
        <v>89</v>
      </c>
      <c r="AY165" s="17" t="s">
        <v>140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7" t="s">
        <v>87</v>
      </c>
      <c r="BK165" s="144">
        <f>ROUND(I165*H165,2)</f>
        <v>0</v>
      </c>
      <c r="BL165" s="17" t="s">
        <v>148</v>
      </c>
      <c r="BM165" s="143" t="s">
        <v>232</v>
      </c>
    </row>
    <row r="166" spans="2:65" s="1" customFormat="1" ht="27">
      <c r="B166" s="32"/>
      <c r="D166" s="145" t="s">
        <v>149</v>
      </c>
      <c r="F166" s="146" t="s">
        <v>1761</v>
      </c>
      <c r="I166" s="147"/>
      <c r="L166" s="32"/>
      <c r="M166" s="148"/>
      <c r="T166" s="56"/>
      <c r="AT166" s="17" t="s">
        <v>149</v>
      </c>
      <c r="AU166" s="17" t="s">
        <v>89</v>
      </c>
    </row>
    <row r="167" spans="2:65" s="11" customFormat="1" ht="25.9" customHeight="1">
      <c r="B167" s="120"/>
      <c r="D167" s="121" t="s">
        <v>79</v>
      </c>
      <c r="E167" s="122" t="s">
        <v>321</v>
      </c>
      <c r="F167" s="122" t="s">
        <v>322</v>
      </c>
      <c r="I167" s="123"/>
      <c r="J167" s="124">
        <f>BK167</f>
        <v>0</v>
      </c>
      <c r="L167" s="120"/>
      <c r="M167" s="125"/>
      <c r="P167" s="126">
        <f>P168+P178+P219+P260+P265+P292+P297+P304+P309+P340+P347+P376+P441</f>
        <v>0</v>
      </c>
      <c r="R167" s="126">
        <f>R168+R178+R219+R260+R265+R292+R297+R304+R309+R340+R347+R376+R441</f>
        <v>0</v>
      </c>
      <c r="T167" s="127">
        <f>T168+T178+T219+T260+T265+T292+T297+T304+T309+T340+T347+T376+T441</f>
        <v>0</v>
      </c>
      <c r="AR167" s="121" t="s">
        <v>89</v>
      </c>
      <c r="AT167" s="128" t="s">
        <v>79</v>
      </c>
      <c r="AU167" s="128" t="s">
        <v>12</v>
      </c>
      <c r="AY167" s="121" t="s">
        <v>140</v>
      </c>
      <c r="BK167" s="129">
        <f>BK168+BK178+BK219+BK260+BK265+BK292+BK297+BK304+BK309+BK340+BK347+BK376+BK441</f>
        <v>0</v>
      </c>
    </row>
    <row r="168" spans="2:65" s="11" customFormat="1" ht="22.75" customHeight="1">
      <c r="B168" s="120"/>
      <c r="D168" s="121" t="s">
        <v>79</v>
      </c>
      <c r="E168" s="130" t="s">
        <v>729</v>
      </c>
      <c r="F168" s="130" t="s">
        <v>730</v>
      </c>
      <c r="I168" s="123"/>
      <c r="J168" s="131">
        <f>BK168</f>
        <v>0</v>
      </c>
      <c r="L168" s="120"/>
      <c r="M168" s="125"/>
      <c r="P168" s="126">
        <f>SUM(P169:P177)</f>
        <v>0</v>
      </c>
      <c r="R168" s="126">
        <f>SUM(R169:R177)</f>
        <v>0</v>
      </c>
      <c r="T168" s="127">
        <f>SUM(T169:T177)</f>
        <v>0</v>
      </c>
      <c r="AR168" s="121" t="s">
        <v>89</v>
      </c>
      <c r="AT168" s="128" t="s">
        <v>79</v>
      </c>
      <c r="AU168" s="128" t="s">
        <v>87</v>
      </c>
      <c r="AY168" s="121" t="s">
        <v>140</v>
      </c>
      <c r="BK168" s="129">
        <f>SUM(BK169:BK177)</f>
        <v>0</v>
      </c>
    </row>
    <row r="169" spans="2:65" s="1" customFormat="1" ht="44.25" customHeight="1">
      <c r="B169" s="32"/>
      <c r="C169" s="132" t="s">
        <v>8</v>
      </c>
      <c r="D169" s="132" t="s">
        <v>143</v>
      </c>
      <c r="E169" s="133" t="s">
        <v>1762</v>
      </c>
      <c r="F169" s="134" t="s">
        <v>1763</v>
      </c>
      <c r="G169" s="135" t="s">
        <v>146</v>
      </c>
      <c r="H169" s="136">
        <v>19.662400000000002</v>
      </c>
      <c r="I169" s="137"/>
      <c r="J169" s="138">
        <f>ROUND(I169*H169,2)</f>
        <v>0</v>
      </c>
      <c r="K169" s="134" t="s">
        <v>147</v>
      </c>
      <c r="L169" s="32"/>
      <c r="M169" s="139" t="s">
        <v>1</v>
      </c>
      <c r="N169" s="140" t="s">
        <v>45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194</v>
      </c>
      <c r="AT169" s="143" t="s">
        <v>143</v>
      </c>
      <c r="AU169" s="143" t="s">
        <v>89</v>
      </c>
      <c r="AY169" s="17" t="s">
        <v>140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87</v>
      </c>
      <c r="BK169" s="144">
        <f>ROUND(I169*H169,2)</f>
        <v>0</v>
      </c>
      <c r="BL169" s="17" t="s">
        <v>194</v>
      </c>
      <c r="BM169" s="143" t="s">
        <v>236</v>
      </c>
    </row>
    <row r="170" spans="2:65" s="1" customFormat="1" ht="27">
      <c r="B170" s="32"/>
      <c r="D170" s="145" t="s">
        <v>149</v>
      </c>
      <c r="F170" s="146" t="s">
        <v>1763</v>
      </c>
      <c r="I170" s="147"/>
      <c r="L170" s="32"/>
      <c r="M170" s="148"/>
      <c r="T170" s="56"/>
      <c r="AT170" s="17" t="s">
        <v>149</v>
      </c>
      <c r="AU170" s="17" t="s">
        <v>89</v>
      </c>
    </row>
    <row r="171" spans="2:65" s="13" customFormat="1" ht="10">
      <c r="B171" s="155"/>
      <c r="D171" s="145" t="s">
        <v>150</v>
      </c>
      <c r="E171" s="156" t="s">
        <v>1</v>
      </c>
      <c r="F171" s="157" t="s">
        <v>1764</v>
      </c>
      <c r="H171" s="158">
        <v>0.66239999999999988</v>
      </c>
      <c r="I171" s="159"/>
      <c r="L171" s="155"/>
      <c r="M171" s="160"/>
      <c r="T171" s="161"/>
      <c r="AT171" s="156" t="s">
        <v>150</v>
      </c>
      <c r="AU171" s="156" t="s">
        <v>89</v>
      </c>
      <c r="AV171" s="13" t="s">
        <v>89</v>
      </c>
      <c r="AW171" s="13" t="s">
        <v>38</v>
      </c>
      <c r="AX171" s="13" t="s">
        <v>12</v>
      </c>
      <c r="AY171" s="156" t="s">
        <v>140</v>
      </c>
    </row>
    <row r="172" spans="2:65" s="13" customFormat="1" ht="10">
      <c r="B172" s="155"/>
      <c r="D172" s="145" t="s">
        <v>150</v>
      </c>
      <c r="E172" s="156" t="s">
        <v>1</v>
      </c>
      <c r="F172" s="157" t="s">
        <v>1765</v>
      </c>
      <c r="H172" s="158">
        <v>19</v>
      </c>
      <c r="I172" s="159"/>
      <c r="L172" s="155"/>
      <c r="M172" s="160"/>
      <c r="T172" s="161"/>
      <c r="AT172" s="156" t="s">
        <v>150</v>
      </c>
      <c r="AU172" s="156" t="s">
        <v>89</v>
      </c>
      <c r="AV172" s="13" t="s">
        <v>89</v>
      </c>
      <c r="AW172" s="13" t="s">
        <v>38</v>
      </c>
      <c r="AX172" s="13" t="s">
        <v>12</v>
      </c>
      <c r="AY172" s="156" t="s">
        <v>140</v>
      </c>
    </row>
    <row r="173" spans="2:65" s="14" customFormat="1" ht="10">
      <c r="B173" s="162"/>
      <c r="D173" s="145" t="s">
        <v>150</v>
      </c>
      <c r="E173" s="163" t="s">
        <v>1</v>
      </c>
      <c r="F173" s="164" t="s">
        <v>157</v>
      </c>
      <c r="H173" s="165">
        <v>19.662399999999998</v>
      </c>
      <c r="I173" s="166"/>
      <c r="L173" s="162"/>
      <c r="M173" s="167"/>
      <c r="T173" s="168"/>
      <c r="AT173" s="163" t="s">
        <v>150</v>
      </c>
      <c r="AU173" s="163" t="s">
        <v>89</v>
      </c>
      <c r="AV173" s="14" t="s">
        <v>148</v>
      </c>
      <c r="AW173" s="14" t="s">
        <v>38</v>
      </c>
      <c r="AX173" s="14" t="s">
        <v>87</v>
      </c>
      <c r="AY173" s="163" t="s">
        <v>140</v>
      </c>
    </row>
    <row r="174" spans="2:65" s="1" customFormat="1" ht="24.15" customHeight="1">
      <c r="B174" s="32"/>
      <c r="C174" s="179" t="s">
        <v>238</v>
      </c>
      <c r="D174" s="179" t="s">
        <v>645</v>
      </c>
      <c r="E174" s="180" t="s">
        <v>1766</v>
      </c>
      <c r="F174" s="181" t="s">
        <v>1767</v>
      </c>
      <c r="G174" s="182" t="s">
        <v>146</v>
      </c>
      <c r="H174" s="183">
        <v>20.643000000000001</v>
      </c>
      <c r="I174" s="184"/>
      <c r="J174" s="185">
        <f>ROUND(I174*H174,2)</f>
        <v>0</v>
      </c>
      <c r="K174" s="181" t="s">
        <v>147</v>
      </c>
      <c r="L174" s="186"/>
      <c r="M174" s="187" t="s">
        <v>1</v>
      </c>
      <c r="N174" s="188" t="s">
        <v>45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256</v>
      </c>
      <c r="AT174" s="143" t="s">
        <v>645</v>
      </c>
      <c r="AU174" s="143" t="s">
        <v>89</v>
      </c>
      <c r="AY174" s="17" t="s">
        <v>140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87</v>
      </c>
      <c r="BK174" s="144">
        <f>ROUND(I174*H174,2)</f>
        <v>0</v>
      </c>
      <c r="BL174" s="17" t="s">
        <v>194</v>
      </c>
      <c r="BM174" s="143" t="s">
        <v>241</v>
      </c>
    </row>
    <row r="175" spans="2:65" s="1" customFormat="1" ht="10">
      <c r="B175" s="32"/>
      <c r="D175" s="145" t="s">
        <v>149</v>
      </c>
      <c r="F175" s="146" t="s">
        <v>1767</v>
      </c>
      <c r="I175" s="147"/>
      <c r="L175" s="32"/>
      <c r="M175" s="148"/>
      <c r="T175" s="56"/>
      <c r="AT175" s="17" t="s">
        <v>149</v>
      </c>
      <c r="AU175" s="17" t="s">
        <v>89</v>
      </c>
    </row>
    <row r="176" spans="2:65" s="1" customFormat="1" ht="44.25" customHeight="1">
      <c r="B176" s="32"/>
      <c r="C176" s="132" t="s">
        <v>189</v>
      </c>
      <c r="D176" s="132" t="s">
        <v>143</v>
      </c>
      <c r="E176" s="133" t="s">
        <v>1768</v>
      </c>
      <c r="F176" s="134" t="s">
        <v>1769</v>
      </c>
      <c r="G176" s="135" t="s">
        <v>1770</v>
      </c>
      <c r="H176" s="190"/>
      <c r="I176" s="137"/>
      <c r="J176" s="138">
        <f>ROUND(I176*H176,2)</f>
        <v>0</v>
      </c>
      <c r="K176" s="134" t="s">
        <v>147</v>
      </c>
      <c r="L176" s="32"/>
      <c r="M176" s="139" t="s">
        <v>1</v>
      </c>
      <c r="N176" s="140" t="s">
        <v>45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194</v>
      </c>
      <c r="AT176" s="143" t="s">
        <v>143</v>
      </c>
      <c r="AU176" s="143" t="s">
        <v>89</v>
      </c>
      <c r="AY176" s="17" t="s">
        <v>140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87</v>
      </c>
      <c r="BK176" s="144">
        <f>ROUND(I176*H176,2)</f>
        <v>0</v>
      </c>
      <c r="BL176" s="17" t="s">
        <v>194</v>
      </c>
      <c r="BM176" s="143" t="s">
        <v>246</v>
      </c>
    </row>
    <row r="177" spans="2:65" s="1" customFormat="1" ht="27">
      <c r="B177" s="32"/>
      <c r="D177" s="145" t="s">
        <v>149</v>
      </c>
      <c r="F177" s="146" t="s">
        <v>1769</v>
      </c>
      <c r="I177" s="147"/>
      <c r="L177" s="32"/>
      <c r="M177" s="148"/>
      <c r="T177" s="56"/>
      <c r="AT177" s="17" t="s">
        <v>149</v>
      </c>
      <c r="AU177" s="17" t="s">
        <v>89</v>
      </c>
    </row>
    <row r="178" spans="2:65" s="11" customFormat="1" ht="22.75" customHeight="1">
      <c r="B178" s="120"/>
      <c r="D178" s="121" t="s">
        <v>79</v>
      </c>
      <c r="E178" s="130" t="s">
        <v>323</v>
      </c>
      <c r="F178" s="130" t="s">
        <v>324</v>
      </c>
      <c r="I178" s="123"/>
      <c r="J178" s="131">
        <f>BK178</f>
        <v>0</v>
      </c>
      <c r="L178" s="120"/>
      <c r="M178" s="125"/>
      <c r="P178" s="126">
        <f>SUM(P179:P218)</f>
        <v>0</v>
      </c>
      <c r="R178" s="126">
        <f>SUM(R179:R218)</f>
        <v>0</v>
      </c>
      <c r="T178" s="127">
        <f>SUM(T179:T218)</f>
        <v>0</v>
      </c>
      <c r="AR178" s="121" t="s">
        <v>89</v>
      </c>
      <c r="AT178" s="128" t="s">
        <v>79</v>
      </c>
      <c r="AU178" s="128" t="s">
        <v>87</v>
      </c>
      <c r="AY178" s="121" t="s">
        <v>140</v>
      </c>
      <c r="BK178" s="129">
        <f>SUM(BK179:BK218)</f>
        <v>0</v>
      </c>
    </row>
    <row r="179" spans="2:65" s="1" customFormat="1" ht="24.15" customHeight="1">
      <c r="B179" s="32"/>
      <c r="C179" s="132" t="s">
        <v>249</v>
      </c>
      <c r="D179" s="132" t="s">
        <v>143</v>
      </c>
      <c r="E179" s="133" t="s">
        <v>1771</v>
      </c>
      <c r="F179" s="134" t="s">
        <v>1772</v>
      </c>
      <c r="G179" s="135" t="s">
        <v>255</v>
      </c>
      <c r="H179" s="136">
        <v>20</v>
      </c>
      <c r="I179" s="137"/>
      <c r="J179" s="138">
        <f>ROUND(I179*H179,2)</f>
        <v>0</v>
      </c>
      <c r="K179" s="134" t="s">
        <v>147</v>
      </c>
      <c r="L179" s="32"/>
      <c r="M179" s="139" t="s">
        <v>1</v>
      </c>
      <c r="N179" s="140" t="s">
        <v>45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194</v>
      </c>
      <c r="AT179" s="143" t="s">
        <v>143</v>
      </c>
      <c r="AU179" s="143" t="s">
        <v>89</v>
      </c>
      <c r="AY179" s="17" t="s">
        <v>140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87</v>
      </c>
      <c r="BK179" s="144">
        <f>ROUND(I179*H179,2)</f>
        <v>0</v>
      </c>
      <c r="BL179" s="17" t="s">
        <v>194</v>
      </c>
      <c r="BM179" s="143" t="s">
        <v>252</v>
      </c>
    </row>
    <row r="180" spans="2:65" s="1" customFormat="1" ht="18">
      <c r="B180" s="32"/>
      <c r="D180" s="145" t="s">
        <v>149</v>
      </c>
      <c r="F180" s="146" t="s">
        <v>1772</v>
      </c>
      <c r="I180" s="147"/>
      <c r="L180" s="32"/>
      <c r="M180" s="148"/>
      <c r="T180" s="56"/>
      <c r="AT180" s="17" t="s">
        <v>149</v>
      </c>
      <c r="AU180" s="17" t="s">
        <v>89</v>
      </c>
    </row>
    <row r="181" spans="2:65" s="1" customFormat="1" ht="24.15" customHeight="1">
      <c r="B181" s="32"/>
      <c r="C181" s="132" t="s">
        <v>194</v>
      </c>
      <c r="D181" s="132" t="s">
        <v>143</v>
      </c>
      <c r="E181" s="133" t="s">
        <v>1773</v>
      </c>
      <c r="F181" s="134" t="s">
        <v>1774</v>
      </c>
      <c r="G181" s="135" t="s">
        <v>231</v>
      </c>
      <c r="H181" s="136">
        <v>12</v>
      </c>
      <c r="I181" s="137"/>
      <c r="J181" s="138">
        <f>ROUND(I181*H181,2)</f>
        <v>0</v>
      </c>
      <c r="K181" s="134" t="s">
        <v>1</v>
      </c>
      <c r="L181" s="32"/>
      <c r="M181" s="139" t="s">
        <v>1</v>
      </c>
      <c r="N181" s="140" t="s">
        <v>45</v>
      </c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194</v>
      </c>
      <c r="AT181" s="143" t="s">
        <v>143</v>
      </c>
      <c r="AU181" s="143" t="s">
        <v>89</v>
      </c>
      <c r="AY181" s="17" t="s">
        <v>140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87</v>
      </c>
      <c r="BK181" s="144">
        <f>ROUND(I181*H181,2)</f>
        <v>0</v>
      </c>
      <c r="BL181" s="17" t="s">
        <v>194</v>
      </c>
      <c r="BM181" s="143" t="s">
        <v>256</v>
      </c>
    </row>
    <row r="182" spans="2:65" s="1" customFormat="1" ht="10">
      <c r="B182" s="32"/>
      <c r="D182" s="145" t="s">
        <v>149</v>
      </c>
      <c r="F182" s="146" t="s">
        <v>1774</v>
      </c>
      <c r="I182" s="147"/>
      <c r="L182" s="32"/>
      <c r="M182" s="148"/>
      <c r="T182" s="56"/>
      <c r="AT182" s="17" t="s">
        <v>149</v>
      </c>
      <c r="AU182" s="17" t="s">
        <v>89</v>
      </c>
    </row>
    <row r="183" spans="2:65" s="13" customFormat="1" ht="10">
      <c r="B183" s="155"/>
      <c r="D183" s="145" t="s">
        <v>150</v>
      </c>
      <c r="E183" s="156" t="s">
        <v>1</v>
      </c>
      <c r="F183" s="157" t="s">
        <v>8</v>
      </c>
      <c r="H183" s="158">
        <v>12</v>
      </c>
      <c r="I183" s="159"/>
      <c r="L183" s="155"/>
      <c r="M183" s="160"/>
      <c r="T183" s="161"/>
      <c r="AT183" s="156" t="s">
        <v>150</v>
      </c>
      <c r="AU183" s="156" t="s">
        <v>89</v>
      </c>
      <c r="AV183" s="13" t="s">
        <v>89</v>
      </c>
      <c r="AW183" s="13" t="s">
        <v>38</v>
      </c>
      <c r="AX183" s="13" t="s">
        <v>12</v>
      </c>
      <c r="AY183" s="156" t="s">
        <v>140</v>
      </c>
    </row>
    <row r="184" spans="2:65" s="14" customFormat="1" ht="10">
      <c r="B184" s="162"/>
      <c r="D184" s="145" t="s">
        <v>150</v>
      </c>
      <c r="E184" s="163" t="s">
        <v>1</v>
      </c>
      <c r="F184" s="164" t="s">
        <v>157</v>
      </c>
      <c r="H184" s="165">
        <v>12</v>
      </c>
      <c r="I184" s="166"/>
      <c r="L184" s="162"/>
      <c r="M184" s="167"/>
      <c r="T184" s="168"/>
      <c r="AT184" s="163" t="s">
        <v>150</v>
      </c>
      <c r="AU184" s="163" t="s">
        <v>89</v>
      </c>
      <c r="AV184" s="14" t="s">
        <v>148</v>
      </c>
      <c r="AW184" s="14" t="s">
        <v>38</v>
      </c>
      <c r="AX184" s="14" t="s">
        <v>87</v>
      </c>
      <c r="AY184" s="163" t="s">
        <v>140</v>
      </c>
    </row>
    <row r="185" spans="2:65" s="1" customFormat="1" ht="24.15" customHeight="1">
      <c r="B185" s="32"/>
      <c r="C185" s="132" t="s">
        <v>259</v>
      </c>
      <c r="D185" s="132" t="s">
        <v>143</v>
      </c>
      <c r="E185" s="133" t="s">
        <v>1775</v>
      </c>
      <c r="F185" s="134" t="s">
        <v>1776</v>
      </c>
      <c r="G185" s="135" t="s">
        <v>231</v>
      </c>
      <c r="H185" s="136">
        <v>3</v>
      </c>
      <c r="I185" s="137"/>
      <c r="J185" s="138">
        <f>ROUND(I185*H185,2)</f>
        <v>0</v>
      </c>
      <c r="K185" s="134" t="s">
        <v>1</v>
      </c>
      <c r="L185" s="32"/>
      <c r="M185" s="139" t="s">
        <v>1</v>
      </c>
      <c r="N185" s="140" t="s">
        <v>45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194</v>
      </c>
      <c r="AT185" s="143" t="s">
        <v>143</v>
      </c>
      <c r="AU185" s="143" t="s">
        <v>89</v>
      </c>
      <c r="AY185" s="17" t="s">
        <v>140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87</v>
      </c>
      <c r="BK185" s="144">
        <f>ROUND(I185*H185,2)</f>
        <v>0</v>
      </c>
      <c r="BL185" s="17" t="s">
        <v>194</v>
      </c>
      <c r="BM185" s="143" t="s">
        <v>262</v>
      </c>
    </row>
    <row r="186" spans="2:65" s="1" customFormat="1" ht="18">
      <c r="B186" s="32"/>
      <c r="D186" s="145" t="s">
        <v>149</v>
      </c>
      <c r="F186" s="146" t="s">
        <v>1776</v>
      </c>
      <c r="I186" s="147"/>
      <c r="L186" s="32"/>
      <c r="M186" s="148"/>
      <c r="T186" s="56"/>
      <c r="AT186" s="17" t="s">
        <v>149</v>
      </c>
      <c r="AU186" s="17" t="s">
        <v>89</v>
      </c>
    </row>
    <row r="187" spans="2:65" s="13" customFormat="1" ht="10">
      <c r="B187" s="155"/>
      <c r="D187" s="145" t="s">
        <v>150</v>
      </c>
      <c r="E187" s="156" t="s">
        <v>1</v>
      </c>
      <c r="F187" s="157" t="s">
        <v>164</v>
      </c>
      <c r="H187" s="158">
        <v>3</v>
      </c>
      <c r="I187" s="159"/>
      <c r="L187" s="155"/>
      <c r="M187" s="160"/>
      <c r="T187" s="161"/>
      <c r="AT187" s="156" t="s">
        <v>150</v>
      </c>
      <c r="AU187" s="156" t="s">
        <v>89</v>
      </c>
      <c r="AV187" s="13" t="s">
        <v>89</v>
      </c>
      <c r="AW187" s="13" t="s">
        <v>38</v>
      </c>
      <c r="AX187" s="13" t="s">
        <v>12</v>
      </c>
      <c r="AY187" s="156" t="s">
        <v>140</v>
      </c>
    </row>
    <row r="188" spans="2:65" s="14" customFormat="1" ht="10">
      <c r="B188" s="162"/>
      <c r="D188" s="145" t="s">
        <v>150</v>
      </c>
      <c r="E188" s="163" t="s">
        <v>1</v>
      </c>
      <c r="F188" s="164" t="s">
        <v>157</v>
      </c>
      <c r="H188" s="165">
        <v>3</v>
      </c>
      <c r="I188" s="166"/>
      <c r="L188" s="162"/>
      <c r="M188" s="167"/>
      <c r="T188" s="168"/>
      <c r="AT188" s="163" t="s">
        <v>150</v>
      </c>
      <c r="AU188" s="163" t="s">
        <v>89</v>
      </c>
      <c r="AV188" s="14" t="s">
        <v>148</v>
      </c>
      <c r="AW188" s="14" t="s">
        <v>38</v>
      </c>
      <c r="AX188" s="14" t="s">
        <v>87</v>
      </c>
      <c r="AY188" s="163" t="s">
        <v>140</v>
      </c>
    </row>
    <row r="189" spans="2:65" s="1" customFormat="1" ht="24.15" customHeight="1">
      <c r="B189" s="32"/>
      <c r="C189" s="132" t="s">
        <v>207</v>
      </c>
      <c r="D189" s="132" t="s">
        <v>143</v>
      </c>
      <c r="E189" s="133" t="s">
        <v>1777</v>
      </c>
      <c r="F189" s="134" t="s">
        <v>1778</v>
      </c>
      <c r="G189" s="135" t="s">
        <v>255</v>
      </c>
      <c r="H189" s="136">
        <v>12</v>
      </c>
      <c r="I189" s="137"/>
      <c r="J189" s="138">
        <f>ROUND(I189*H189,2)</f>
        <v>0</v>
      </c>
      <c r="K189" s="134" t="s">
        <v>147</v>
      </c>
      <c r="L189" s="32"/>
      <c r="M189" s="139" t="s">
        <v>1</v>
      </c>
      <c r="N189" s="140" t="s">
        <v>45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194</v>
      </c>
      <c r="AT189" s="143" t="s">
        <v>143</v>
      </c>
      <c r="AU189" s="143" t="s">
        <v>89</v>
      </c>
      <c r="AY189" s="17" t="s">
        <v>140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87</v>
      </c>
      <c r="BK189" s="144">
        <f>ROUND(I189*H189,2)</f>
        <v>0</v>
      </c>
      <c r="BL189" s="17" t="s">
        <v>194</v>
      </c>
      <c r="BM189" s="143" t="s">
        <v>268</v>
      </c>
    </row>
    <row r="190" spans="2:65" s="1" customFormat="1" ht="18">
      <c r="B190" s="32"/>
      <c r="D190" s="145" t="s">
        <v>149</v>
      </c>
      <c r="F190" s="146" t="s">
        <v>1778</v>
      </c>
      <c r="I190" s="147"/>
      <c r="L190" s="32"/>
      <c r="M190" s="148"/>
      <c r="T190" s="56"/>
      <c r="AT190" s="17" t="s">
        <v>149</v>
      </c>
      <c r="AU190" s="17" t="s">
        <v>89</v>
      </c>
    </row>
    <row r="191" spans="2:65" s="1" customFormat="1" ht="24.15" customHeight="1">
      <c r="B191" s="32"/>
      <c r="C191" s="132" t="s">
        <v>271</v>
      </c>
      <c r="D191" s="132" t="s">
        <v>143</v>
      </c>
      <c r="E191" s="133" t="s">
        <v>1779</v>
      </c>
      <c r="F191" s="134" t="s">
        <v>1780</v>
      </c>
      <c r="G191" s="135" t="s">
        <v>255</v>
      </c>
      <c r="H191" s="136">
        <v>19.5</v>
      </c>
      <c r="I191" s="137"/>
      <c r="J191" s="138">
        <f>ROUND(I191*H191,2)</f>
        <v>0</v>
      </c>
      <c r="K191" s="134" t="s">
        <v>147</v>
      </c>
      <c r="L191" s="32"/>
      <c r="M191" s="139" t="s">
        <v>1</v>
      </c>
      <c r="N191" s="140" t="s">
        <v>45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194</v>
      </c>
      <c r="AT191" s="143" t="s">
        <v>143</v>
      </c>
      <c r="AU191" s="143" t="s">
        <v>89</v>
      </c>
      <c r="AY191" s="17" t="s">
        <v>140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87</v>
      </c>
      <c r="BK191" s="144">
        <f>ROUND(I191*H191,2)</f>
        <v>0</v>
      </c>
      <c r="BL191" s="17" t="s">
        <v>194</v>
      </c>
      <c r="BM191" s="143" t="s">
        <v>274</v>
      </c>
    </row>
    <row r="192" spans="2:65" s="1" customFormat="1" ht="18">
      <c r="B192" s="32"/>
      <c r="D192" s="145" t="s">
        <v>149</v>
      </c>
      <c r="F192" s="146" t="s">
        <v>1780</v>
      </c>
      <c r="I192" s="147"/>
      <c r="L192" s="32"/>
      <c r="M192" s="148"/>
      <c r="T192" s="56"/>
      <c r="AT192" s="17" t="s">
        <v>149</v>
      </c>
      <c r="AU192" s="17" t="s">
        <v>89</v>
      </c>
    </row>
    <row r="193" spans="2:65" s="13" customFormat="1" ht="10">
      <c r="B193" s="155"/>
      <c r="D193" s="145" t="s">
        <v>150</v>
      </c>
      <c r="E193" s="156" t="s">
        <v>1</v>
      </c>
      <c r="F193" s="157" t="s">
        <v>1781</v>
      </c>
      <c r="H193" s="158">
        <v>19.5</v>
      </c>
      <c r="I193" s="159"/>
      <c r="L193" s="155"/>
      <c r="M193" s="160"/>
      <c r="T193" s="161"/>
      <c r="AT193" s="156" t="s">
        <v>150</v>
      </c>
      <c r="AU193" s="156" t="s">
        <v>89</v>
      </c>
      <c r="AV193" s="13" t="s">
        <v>89</v>
      </c>
      <c r="AW193" s="13" t="s">
        <v>38</v>
      </c>
      <c r="AX193" s="13" t="s">
        <v>12</v>
      </c>
      <c r="AY193" s="156" t="s">
        <v>140</v>
      </c>
    </row>
    <row r="194" spans="2:65" s="14" customFormat="1" ht="10">
      <c r="B194" s="162"/>
      <c r="D194" s="145" t="s">
        <v>150</v>
      </c>
      <c r="E194" s="163" t="s">
        <v>1</v>
      </c>
      <c r="F194" s="164" t="s">
        <v>157</v>
      </c>
      <c r="H194" s="165">
        <v>19.5</v>
      </c>
      <c r="I194" s="166"/>
      <c r="L194" s="162"/>
      <c r="M194" s="167"/>
      <c r="T194" s="168"/>
      <c r="AT194" s="163" t="s">
        <v>150</v>
      </c>
      <c r="AU194" s="163" t="s">
        <v>89</v>
      </c>
      <c r="AV194" s="14" t="s">
        <v>148</v>
      </c>
      <c r="AW194" s="14" t="s">
        <v>38</v>
      </c>
      <c r="AX194" s="14" t="s">
        <v>87</v>
      </c>
      <c r="AY194" s="163" t="s">
        <v>140</v>
      </c>
    </row>
    <row r="195" spans="2:65" s="1" customFormat="1" ht="24.15" customHeight="1">
      <c r="B195" s="32"/>
      <c r="C195" s="179" t="s">
        <v>225</v>
      </c>
      <c r="D195" s="179" t="s">
        <v>645</v>
      </c>
      <c r="E195" s="180" t="s">
        <v>1782</v>
      </c>
      <c r="F195" s="181" t="s">
        <v>1783</v>
      </c>
      <c r="G195" s="182" t="s">
        <v>231</v>
      </c>
      <c r="H195" s="183">
        <v>4</v>
      </c>
      <c r="I195" s="184"/>
      <c r="J195" s="185">
        <f>ROUND(I195*H195,2)</f>
        <v>0</v>
      </c>
      <c r="K195" s="181" t="s">
        <v>147</v>
      </c>
      <c r="L195" s="186"/>
      <c r="M195" s="187" t="s">
        <v>1</v>
      </c>
      <c r="N195" s="188" t="s">
        <v>45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256</v>
      </c>
      <c r="AT195" s="143" t="s">
        <v>645</v>
      </c>
      <c r="AU195" s="143" t="s">
        <v>89</v>
      </c>
      <c r="AY195" s="17" t="s">
        <v>140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7" t="s">
        <v>87</v>
      </c>
      <c r="BK195" s="144">
        <f>ROUND(I195*H195,2)</f>
        <v>0</v>
      </c>
      <c r="BL195" s="17" t="s">
        <v>194</v>
      </c>
      <c r="BM195" s="143" t="s">
        <v>278</v>
      </c>
    </row>
    <row r="196" spans="2:65" s="1" customFormat="1" ht="10">
      <c r="B196" s="32"/>
      <c r="D196" s="145" t="s">
        <v>149</v>
      </c>
      <c r="F196" s="146" t="s">
        <v>1783</v>
      </c>
      <c r="I196" s="147"/>
      <c r="L196" s="32"/>
      <c r="M196" s="148"/>
      <c r="T196" s="56"/>
      <c r="AT196" s="17" t="s">
        <v>149</v>
      </c>
      <c r="AU196" s="17" t="s">
        <v>89</v>
      </c>
    </row>
    <row r="197" spans="2:65" s="1" customFormat="1" ht="24.15" customHeight="1">
      <c r="B197" s="32"/>
      <c r="C197" s="179" t="s">
        <v>7</v>
      </c>
      <c r="D197" s="179" t="s">
        <v>645</v>
      </c>
      <c r="E197" s="180" t="s">
        <v>1784</v>
      </c>
      <c r="F197" s="181" t="s">
        <v>1785</v>
      </c>
      <c r="G197" s="182" t="s">
        <v>231</v>
      </c>
      <c r="H197" s="183">
        <v>5</v>
      </c>
      <c r="I197" s="184"/>
      <c r="J197" s="185">
        <f>ROUND(I197*H197,2)</f>
        <v>0</v>
      </c>
      <c r="K197" s="181" t="s">
        <v>147</v>
      </c>
      <c r="L197" s="186"/>
      <c r="M197" s="187" t="s">
        <v>1</v>
      </c>
      <c r="N197" s="188" t="s">
        <v>45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256</v>
      </c>
      <c r="AT197" s="143" t="s">
        <v>645</v>
      </c>
      <c r="AU197" s="143" t="s">
        <v>89</v>
      </c>
      <c r="AY197" s="17" t="s">
        <v>140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87</v>
      </c>
      <c r="BK197" s="144">
        <f>ROUND(I197*H197,2)</f>
        <v>0</v>
      </c>
      <c r="BL197" s="17" t="s">
        <v>194</v>
      </c>
      <c r="BM197" s="143" t="s">
        <v>282</v>
      </c>
    </row>
    <row r="198" spans="2:65" s="1" customFormat="1" ht="18">
      <c r="B198" s="32"/>
      <c r="D198" s="145" t="s">
        <v>149</v>
      </c>
      <c r="F198" s="146" t="s">
        <v>1785</v>
      </c>
      <c r="I198" s="147"/>
      <c r="L198" s="32"/>
      <c r="M198" s="148"/>
      <c r="T198" s="56"/>
      <c r="AT198" s="17" t="s">
        <v>149</v>
      </c>
      <c r="AU198" s="17" t="s">
        <v>89</v>
      </c>
    </row>
    <row r="199" spans="2:65" s="1" customFormat="1" ht="21.75" customHeight="1">
      <c r="B199" s="32"/>
      <c r="C199" s="132" t="s">
        <v>232</v>
      </c>
      <c r="D199" s="132" t="s">
        <v>143</v>
      </c>
      <c r="E199" s="133" t="s">
        <v>1786</v>
      </c>
      <c r="F199" s="134" t="s">
        <v>1787</v>
      </c>
      <c r="G199" s="135" t="s">
        <v>255</v>
      </c>
      <c r="H199" s="136">
        <v>8</v>
      </c>
      <c r="I199" s="137"/>
      <c r="J199" s="138">
        <f>ROUND(I199*H199,2)</f>
        <v>0</v>
      </c>
      <c r="K199" s="134" t="s">
        <v>147</v>
      </c>
      <c r="L199" s="32"/>
      <c r="M199" s="139" t="s">
        <v>1</v>
      </c>
      <c r="N199" s="140" t="s">
        <v>45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194</v>
      </c>
      <c r="AT199" s="143" t="s">
        <v>143</v>
      </c>
      <c r="AU199" s="143" t="s">
        <v>89</v>
      </c>
      <c r="AY199" s="17" t="s">
        <v>140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7" t="s">
        <v>87</v>
      </c>
      <c r="BK199" s="144">
        <f>ROUND(I199*H199,2)</f>
        <v>0</v>
      </c>
      <c r="BL199" s="17" t="s">
        <v>194</v>
      </c>
      <c r="BM199" s="143" t="s">
        <v>288</v>
      </c>
    </row>
    <row r="200" spans="2:65" s="1" customFormat="1" ht="10">
      <c r="B200" s="32"/>
      <c r="D200" s="145" t="s">
        <v>149</v>
      </c>
      <c r="F200" s="146" t="s">
        <v>1787</v>
      </c>
      <c r="I200" s="147"/>
      <c r="L200" s="32"/>
      <c r="M200" s="148"/>
      <c r="T200" s="56"/>
      <c r="AT200" s="17" t="s">
        <v>149</v>
      </c>
      <c r="AU200" s="17" t="s">
        <v>89</v>
      </c>
    </row>
    <row r="201" spans="2:65" s="1" customFormat="1" ht="21.75" customHeight="1">
      <c r="B201" s="32"/>
      <c r="C201" s="132" t="s">
        <v>291</v>
      </c>
      <c r="D201" s="132" t="s">
        <v>143</v>
      </c>
      <c r="E201" s="133" t="s">
        <v>1788</v>
      </c>
      <c r="F201" s="134" t="s">
        <v>1789</v>
      </c>
      <c r="G201" s="135" t="s">
        <v>255</v>
      </c>
      <c r="H201" s="136">
        <v>33</v>
      </c>
      <c r="I201" s="137"/>
      <c r="J201" s="138">
        <f>ROUND(I201*H201,2)</f>
        <v>0</v>
      </c>
      <c r="K201" s="134" t="s">
        <v>147</v>
      </c>
      <c r="L201" s="32"/>
      <c r="M201" s="139" t="s">
        <v>1</v>
      </c>
      <c r="N201" s="140" t="s">
        <v>45</v>
      </c>
      <c r="P201" s="141">
        <f>O201*H201</f>
        <v>0</v>
      </c>
      <c r="Q201" s="141">
        <v>0</v>
      </c>
      <c r="R201" s="141">
        <f>Q201*H201</f>
        <v>0</v>
      </c>
      <c r="S201" s="141">
        <v>0</v>
      </c>
      <c r="T201" s="142">
        <f>S201*H201</f>
        <v>0</v>
      </c>
      <c r="AR201" s="143" t="s">
        <v>194</v>
      </c>
      <c r="AT201" s="143" t="s">
        <v>143</v>
      </c>
      <c r="AU201" s="143" t="s">
        <v>89</v>
      </c>
      <c r="AY201" s="17" t="s">
        <v>140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7" t="s">
        <v>87</v>
      </c>
      <c r="BK201" s="144">
        <f>ROUND(I201*H201,2)</f>
        <v>0</v>
      </c>
      <c r="BL201" s="17" t="s">
        <v>194</v>
      </c>
      <c r="BM201" s="143" t="s">
        <v>295</v>
      </c>
    </row>
    <row r="202" spans="2:65" s="1" customFormat="1" ht="10">
      <c r="B202" s="32"/>
      <c r="D202" s="145" t="s">
        <v>149</v>
      </c>
      <c r="F202" s="146" t="s">
        <v>1789</v>
      </c>
      <c r="I202" s="147"/>
      <c r="L202" s="32"/>
      <c r="M202" s="148"/>
      <c r="T202" s="56"/>
      <c r="AT202" s="17" t="s">
        <v>149</v>
      </c>
      <c r="AU202" s="17" t="s">
        <v>89</v>
      </c>
    </row>
    <row r="203" spans="2:65" s="1" customFormat="1" ht="21.75" customHeight="1">
      <c r="B203" s="32"/>
      <c r="C203" s="132" t="s">
        <v>236</v>
      </c>
      <c r="D203" s="132" t="s">
        <v>143</v>
      </c>
      <c r="E203" s="133" t="s">
        <v>1790</v>
      </c>
      <c r="F203" s="134" t="s">
        <v>1791</v>
      </c>
      <c r="G203" s="135" t="s">
        <v>255</v>
      </c>
      <c r="H203" s="136">
        <v>18</v>
      </c>
      <c r="I203" s="137"/>
      <c r="J203" s="138">
        <f>ROUND(I203*H203,2)</f>
        <v>0</v>
      </c>
      <c r="K203" s="134" t="s">
        <v>147</v>
      </c>
      <c r="L203" s="32"/>
      <c r="M203" s="139" t="s">
        <v>1</v>
      </c>
      <c r="N203" s="140" t="s">
        <v>45</v>
      </c>
      <c r="P203" s="141">
        <f>O203*H203</f>
        <v>0</v>
      </c>
      <c r="Q203" s="141">
        <v>0</v>
      </c>
      <c r="R203" s="141">
        <f>Q203*H203</f>
        <v>0</v>
      </c>
      <c r="S203" s="141">
        <v>0</v>
      </c>
      <c r="T203" s="142">
        <f>S203*H203</f>
        <v>0</v>
      </c>
      <c r="AR203" s="143" t="s">
        <v>194</v>
      </c>
      <c r="AT203" s="143" t="s">
        <v>143</v>
      </c>
      <c r="AU203" s="143" t="s">
        <v>89</v>
      </c>
      <c r="AY203" s="17" t="s">
        <v>140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7" t="s">
        <v>87</v>
      </c>
      <c r="BK203" s="144">
        <f>ROUND(I203*H203,2)</f>
        <v>0</v>
      </c>
      <c r="BL203" s="17" t="s">
        <v>194</v>
      </c>
      <c r="BM203" s="143" t="s">
        <v>298</v>
      </c>
    </row>
    <row r="204" spans="2:65" s="1" customFormat="1" ht="10">
      <c r="B204" s="32"/>
      <c r="D204" s="145" t="s">
        <v>149</v>
      </c>
      <c r="F204" s="146" t="s">
        <v>1791</v>
      </c>
      <c r="I204" s="147"/>
      <c r="L204" s="32"/>
      <c r="M204" s="148"/>
      <c r="T204" s="56"/>
      <c r="AT204" s="17" t="s">
        <v>149</v>
      </c>
      <c r="AU204" s="17" t="s">
        <v>89</v>
      </c>
    </row>
    <row r="205" spans="2:65" s="1" customFormat="1" ht="24.15" customHeight="1">
      <c r="B205" s="32"/>
      <c r="C205" s="132" t="s">
        <v>300</v>
      </c>
      <c r="D205" s="132" t="s">
        <v>143</v>
      </c>
      <c r="E205" s="133" t="s">
        <v>1792</v>
      </c>
      <c r="F205" s="134" t="s">
        <v>1793</v>
      </c>
      <c r="G205" s="135" t="s">
        <v>255</v>
      </c>
      <c r="H205" s="136">
        <v>11</v>
      </c>
      <c r="I205" s="137"/>
      <c r="J205" s="138">
        <f>ROUND(I205*H205,2)</f>
        <v>0</v>
      </c>
      <c r="K205" s="134" t="s">
        <v>147</v>
      </c>
      <c r="L205" s="32"/>
      <c r="M205" s="139" t="s">
        <v>1</v>
      </c>
      <c r="N205" s="140" t="s">
        <v>45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194</v>
      </c>
      <c r="AT205" s="143" t="s">
        <v>143</v>
      </c>
      <c r="AU205" s="143" t="s">
        <v>89</v>
      </c>
      <c r="AY205" s="17" t="s">
        <v>140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7" t="s">
        <v>87</v>
      </c>
      <c r="BK205" s="144">
        <f>ROUND(I205*H205,2)</f>
        <v>0</v>
      </c>
      <c r="BL205" s="17" t="s">
        <v>194</v>
      </c>
      <c r="BM205" s="143" t="s">
        <v>156</v>
      </c>
    </row>
    <row r="206" spans="2:65" s="1" customFormat="1" ht="10">
      <c r="B206" s="32"/>
      <c r="D206" s="145" t="s">
        <v>149</v>
      </c>
      <c r="F206" s="146" t="s">
        <v>1793</v>
      </c>
      <c r="I206" s="147"/>
      <c r="L206" s="32"/>
      <c r="M206" s="148"/>
      <c r="T206" s="56"/>
      <c r="AT206" s="17" t="s">
        <v>149</v>
      </c>
      <c r="AU206" s="17" t="s">
        <v>89</v>
      </c>
    </row>
    <row r="207" spans="2:65" s="1" customFormat="1" ht="24.15" customHeight="1">
      <c r="B207" s="32"/>
      <c r="C207" s="132" t="s">
        <v>241</v>
      </c>
      <c r="D207" s="132" t="s">
        <v>143</v>
      </c>
      <c r="E207" s="133" t="s">
        <v>1794</v>
      </c>
      <c r="F207" s="134" t="s">
        <v>1795</v>
      </c>
      <c r="G207" s="135" t="s">
        <v>255</v>
      </c>
      <c r="H207" s="136">
        <v>20</v>
      </c>
      <c r="I207" s="137"/>
      <c r="J207" s="138">
        <f>ROUND(I207*H207,2)</f>
        <v>0</v>
      </c>
      <c r="K207" s="134" t="s">
        <v>147</v>
      </c>
      <c r="L207" s="32"/>
      <c r="M207" s="139" t="s">
        <v>1</v>
      </c>
      <c r="N207" s="140" t="s">
        <v>45</v>
      </c>
      <c r="P207" s="141">
        <f>O207*H207</f>
        <v>0</v>
      </c>
      <c r="Q207" s="141">
        <v>0</v>
      </c>
      <c r="R207" s="141">
        <f>Q207*H207</f>
        <v>0</v>
      </c>
      <c r="S207" s="141">
        <v>0</v>
      </c>
      <c r="T207" s="142">
        <f>S207*H207</f>
        <v>0</v>
      </c>
      <c r="AR207" s="143" t="s">
        <v>194</v>
      </c>
      <c r="AT207" s="143" t="s">
        <v>143</v>
      </c>
      <c r="AU207" s="143" t="s">
        <v>89</v>
      </c>
      <c r="AY207" s="17" t="s">
        <v>140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7" t="s">
        <v>87</v>
      </c>
      <c r="BK207" s="144">
        <f>ROUND(I207*H207,2)</f>
        <v>0</v>
      </c>
      <c r="BL207" s="17" t="s">
        <v>194</v>
      </c>
      <c r="BM207" s="143" t="s">
        <v>305</v>
      </c>
    </row>
    <row r="208" spans="2:65" s="1" customFormat="1" ht="10">
      <c r="B208" s="32"/>
      <c r="D208" s="145" t="s">
        <v>149</v>
      </c>
      <c r="F208" s="146" t="s">
        <v>1795</v>
      </c>
      <c r="I208" s="147"/>
      <c r="L208" s="32"/>
      <c r="M208" s="148"/>
      <c r="T208" s="56"/>
      <c r="AT208" s="17" t="s">
        <v>149</v>
      </c>
      <c r="AU208" s="17" t="s">
        <v>89</v>
      </c>
    </row>
    <row r="209" spans="2:65" s="1" customFormat="1" ht="24.15" customHeight="1">
      <c r="B209" s="32"/>
      <c r="C209" s="132" t="s">
        <v>307</v>
      </c>
      <c r="D209" s="132" t="s">
        <v>143</v>
      </c>
      <c r="E209" s="133" t="s">
        <v>1796</v>
      </c>
      <c r="F209" s="134" t="s">
        <v>1797</v>
      </c>
      <c r="G209" s="135" t="s">
        <v>231</v>
      </c>
      <c r="H209" s="136">
        <v>4</v>
      </c>
      <c r="I209" s="137"/>
      <c r="J209" s="138">
        <f>ROUND(I209*H209,2)</f>
        <v>0</v>
      </c>
      <c r="K209" s="134" t="s">
        <v>147</v>
      </c>
      <c r="L209" s="32"/>
      <c r="M209" s="139" t="s">
        <v>1</v>
      </c>
      <c r="N209" s="140" t="s">
        <v>45</v>
      </c>
      <c r="P209" s="141">
        <f>O209*H209</f>
        <v>0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AR209" s="143" t="s">
        <v>194</v>
      </c>
      <c r="AT209" s="143" t="s">
        <v>143</v>
      </c>
      <c r="AU209" s="143" t="s">
        <v>89</v>
      </c>
      <c r="AY209" s="17" t="s">
        <v>140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7" t="s">
        <v>87</v>
      </c>
      <c r="BK209" s="144">
        <f>ROUND(I209*H209,2)</f>
        <v>0</v>
      </c>
      <c r="BL209" s="17" t="s">
        <v>194</v>
      </c>
      <c r="BM209" s="143" t="s">
        <v>310</v>
      </c>
    </row>
    <row r="210" spans="2:65" s="1" customFormat="1" ht="18">
      <c r="B210" s="32"/>
      <c r="D210" s="145" t="s">
        <v>149</v>
      </c>
      <c r="F210" s="146" t="s">
        <v>1797</v>
      </c>
      <c r="I210" s="147"/>
      <c r="L210" s="32"/>
      <c r="M210" s="148"/>
      <c r="T210" s="56"/>
      <c r="AT210" s="17" t="s">
        <v>149</v>
      </c>
      <c r="AU210" s="17" t="s">
        <v>89</v>
      </c>
    </row>
    <row r="211" spans="2:65" s="1" customFormat="1" ht="21.75" customHeight="1">
      <c r="B211" s="32"/>
      <c r="C211" s="132" t="s">
        <v>246</v>
      </c>
      <c r="D211" s="132" t="s">
        <v>143</v>
      </c>
      <c r="E211" s="133" t="s">
        <v>1798</v>
      </c>
      <c r="F211" s="134" t="s">
        <v>1799</v>
      </c>
      <c r="G211" s="135" t="s">
        <v>231</v>
      </c>
      <c r="H211" s="136">
        <v>14</v>
      </c>
      <c r="I211" s="137"/>
      <c r="J211" s="138">
        <f>ROUND(I211*H211,2)</f>
        <v>0</v>
      </c>
      <c r="K211" s="134" t="s">
        <v>147</v>
      </c>
      <c r="L211" s="32"/>
      <c r="M211" s="139" t="s">
        <v>1</v>
      </c>
      <c r="N211" s="140" t="s">
        <v>45</v>
      </c>
      <c r="P211" s="141">
        <f>O211*H211</f>
        <v>0</v>
      </c>
      <c r="Q211" s="141">
        <v>0</v>
      </c>
      <c r="R211" s="141">
        <f>Q211*H211</f>
        <v>0</v>
      </c>
      <c r="S211" s="141">
        <v>0</v>
      </c>
      <c r="T211" s="142">
        <f>S211*H211</f>
        <v>0</v>
      </c>
      <c r="AR211" s="143" t="s">
        <v>194</v>
      </c>
      <c r="AT211" s="143" t="s">
        <v>143</v>
      </c>
      <c r="AU211" s="143" t="s">
        <v>89</v>
      </c>
      <c r="AY211" s="17" t="s">
        <v>140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7" t="s">
        <v>87</v>
      </c>
      <c r="BK211" s="144">
        <f>ROUND(I211*H211,2)</f>
        <v>0</v>
      </c>
      <c r="BL211" s="17" t="s">
        <v>194</v>
      </c>
      <c r="BM211" s="143" t="s">
        <v>314</v>
      </c>
    </row>
    <row r="212" spans="2:65" s="1" customFormat="1" ht="10">
      <c r="B212" s="32"/>
      <c r="D212" s="145" t="s">
        <v>149</v>
      </c>
      <c r="F212" s="146" t="s">
        <v>1799</v>
      </c>
      <c r="I212" s="147"/>
      <c r="L212" s="32"/>
      <c r="M212" s="148"/>
      <c r="T212" s="56"/>
      <c r="AT212" s="17" t="s">
        <v>149</v>
      </c>
      <c r="AU212" s="17" t="s">
        <v>89</v>
      </c>
    </row>
    <row r="213" spans="2:65" s="1" customFormat="1" ht="24.15" customHeight="1">
      <c r="B213" s="32"/>
      <c r="C213" s="132" t="s">
        <v>14</v>
      </c>
      <c r="D213" s="132" t="s">
        <v>143</v>
      </c>
      <c r="E213" s="133" t="s">
        <v>1800</v>
      </c>
      <c r="F213" s="134" t="s">
        <v>1801</v>
      </c>
      <c r="G213" s="135" t="s">
        <v>255</v>
      </c>
      <c r="H213" s="136">
        <v>90</v>
      </c>
      <c r="I213" s="137"/>
      <c r="J213" s="138">
        <f>ROUND(I213*H213,2)</f>
        <v>0</v>
      </c>
      <c r="K213" s="134" t="s">
        <v>147</v>
      </c>
      <c r="L213" s="32"/>
      <c r="M213" s="139" t="s">
        <v>1</v>
      </c>
      <c r="N213" s="140" t="s">
        <v>45</v>
      </c>
      <c r="P213" s="141">
        <f>O213*H213</f>
        <v>0</v>
      </c>
      <c r="Q213" s="141">
        <v>0</v>
      </c>
      <c r="R213" s="141">
        <f>Q213*H213</f>
        <v>0</v>
      </c>
      <c r="S213" s="141">
        <v>0</v>
      </c>
      <c r="T213" s="142">
        <f>S213*H213</f>
        <v>0</v>
      </c>
      <c r="AR213" s="143" t="s">
        <v>194</v>
      </c>
      <c r="AT213" s="143" t="s">
        <v>143</v>
      </c>
      <c r="AU213" s="143" t="s">
        <v>89</v>
      </c>
      <c r="AY213" s="17" t="s">
        <v>140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7" t="s">
        <v>87</v>
      </c>
      <c r="BK213" s="144">
        <f>ROUND(I213*H213,2)</f>
        <v>0</v>
      </c>
      <c r="BL213" s="17" t="s">
        <v>194</v>
      </c>
      <c r="BM213" s="143" t="s">
        <v>320</v>
      </c>
    </row>
    <row r="214" spans="2:65" s="1" customFormat="1" ht="10">
      <c r="B214" s="32"/>
      <c r="D214" s="145" t="s">
        <v>149</v>
      </c>
      <c r="F214" s="146" t="s">
        <v>1801</v>
      </c>
      <c r="I214" s="147"/>
      <c r="L214" s="32"/>
      <c r="M214" s="148"/>
      <c r="T214" s="56"/>
      <c r="AT214" s="17" t="s">
        <v>149</v>
      </c>
      <c r="AU214" s="17" t="s">
        <v>89</v>
      </c>
    </row>
    <row r="215" spans="2:65" s="13" customFormat="1" ht="10">
      <c r="B215" s="155"/>
      <c r="D215" s="145" t="s">
        <v>150</v>
      </c>
      <c r="E215" s="156" t="s">
        <v>1</v>
      </c>
      <c r="F215" s="157" t="s">
        <v>1802</v>
      </c>
      <c r="H215" s="158">
        <v>90</v>
      </c>
      <c r="I215" s="159"/>
      <c r="L215" s="155"/>
      <c r="M215" s="160"/>
      <c r="T215" s="161"/>
      <c r="AT215" s="156" t="s">
        <v>150</v>
      </c>
      <c r="AU215" s="156" t="s">
        <v>89</v>
      </c>
      <c r="AV215" s="13" t="s">
        <v>89</v>
      </c>
      <c r="AW215" s="13" t="s">
        <v>38</v>
      </c>
      <c r="AX215" s="13" t="s">
        <v>12</v>
      </c>
      <c r="AY215" s="156" t="s">
        <v>140</v>
      </c>
    </row>
    <row r="216" spans="2:65" s="14" customFormat="1" ht="10">
      <c r="B216" s="162"/>
      <c r="D216" s="145" t="s">
        <v>150</v>
      </c>
      <c r="E216" s="163" t="s">
        <v>1</v>
      </c>
      <c r="F216" s="164" t="s">
        <v>157</v>
      </c>
      <c r="H216" s="165">
        <v>90</v>
      </c>
      <c r="I216" s="166"/>
      <c r="L216" s="162"/>
      <c r="M216" s="167"/>
      <c r="T216" s="168"/>
      <c r="AT216" s="163" t="s">
        <v>150</v>
      </c>
      <c r="AU216" s="163" t="s">
        <v>89</v>
      </c>
      <c r="AV216" s="14" t="s">
        <v>148</v>
      </c>
      <c r="AW216" s="14" t="s">
        <v>38</v>
      </c>
      <c r="AX216" s="14" t="s">
        <v>87</v>
      </c>
      <c r="AY216" s="163" t="s">
        <v>140</v>
      </c>
    </row>
    <row r="217" spans="2:65" s="1" customFormat="1" ht="44.25" customHeight="1">
      <c r="B217" s="32"/>
      <c r="C217" s="132" t="s">
        <v>252</v>
      </c>
      <c r="D217" s="132" t="s">
        <v>143</v>
      </c>
      <c r="E217" s="133" t="s">
        <v>1803</v>
      </c>
      <c r="F217" s="134" t="s">
        <v>1804</v>
      </c>
      <c r="G217" s="135" t="s">
        <v>1770</v>
      </c>
      <c r="H217" s="190"/>
      <c r="I217" s="137"/>
      <c r="J217" s="138">
        <f>ROUND(I217*H217,2)</f>
        <v>0</v>
      </c>
      <c r="K217" s="134" t="s">
        <v>147</v>
      </c>
      <c r="L217" s="32"/>
      <c r="M217" s="139" t="s">
        <v>1</v>
      </c>
      <c r="N217" s="140" t="s">
        <v>45</v>
      </c>
      <c r="P217" s="141">
        <f>O217*H217</f>
        <v>0</v>
      </c>
      <c r="Q217" s="141">
        <v>0</v>
      </c>
      <c r="R217" s="141">
        <f>Q217*H217</f>
        <v>0</v>
      </c>
      <c r="S217" s="141">
        <v>0</v>
      </c>
      <c r="T217" s="142">
        <f>S217*H217</f>
        <v>0</v>
      </c>
      <c r="AR217" s="143" t="s">
        <v>194</v>
      </c>
      <c r="AT217" s="143" t="s">
        <v>143</v>
      </c>
      <c r="AU217" s="143" t="s">
        <v>89</v>
      </c>
      <c r="AY217" s="17" t="s">
        <v>140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7" t="s">
        <v>87</v>
      </c>
      <c r="BK217" s="144">
        <f>ROUND(I217*H217,2)</f>
        <v>0</v>
      </c>
      <c r="BL217" s="17" t="s">
        <v>194</v>
      </c>
      <c r="BM217" s="143" t="s">
        <v>327</v>
      </c>
    </row>
    <row r="218" spans="2:65" s="1" customFormat="1" ht="27">
      <c r="B218" s="32"/>
      <c r="D218" s="145" t="s">
        <v>149</v>
      </c>
      <c r="F218" s="146" t="s">
        <v>1804</v>
      </c>
      <c r="I218" s="147"/>
      <c r="L218" s="32"/>
      <c r="M218" s="148"/>
      <c r="T218" s="56"/>
      <c r="AT218" s="17" t="s">
        <v>149</v>
      </c>
      <c r="AU218" s="17" t="s">
        <v>89</v>
      </c>
    </row>
    <row r="219" spans="2:65" s="11" customFormat="1" ht="22.75" customHeight="1">
      <c r="B219" s="120"/>
      <c r="D219" s="121" t="s">
        <v>79</v>
      </c>
      <c r="E219" s="130" t="s">
        <v>1805</v>
      </c>
      <c r="F219" s="130" t="s">
        <v>1806</v>
      </c>
      <c r="I219" s="123"/>
      <c r="J219" s="131">
        <f>BK219</f>
        <v>0</v>
      </c>
      <c r="L219" s="120"/>
      <c r="M219" s="125"/>
      <c r="P219" s="126">
        <f>SUM(P220:P259)</f>
        <v>0</v>
      </c>
      <c r="R219" s="126">
        <f>SUM(R220:R259)</f>
        <v>0</v>
      </c>
      <c r="T219" s="127">
        <f>SUM(T220:T259)</f>
        <v>0</v>
      </c>
      <c r="AR219" s="121" t="s">
        <v>89</v>
      </c>
      <c r="AT219" s="128" t="s">
        <v>79</v>
      </c>
      <c r="AU219" s="128" t="s">
        <v>87</v>
      </c>
      <c r="AY219" s="121" t="s">
        <v>140</v>
      </c>
      <c r="BK219" s="129">
        <f>SUM(BK220:BK259)</f>
        <v>0</v>
      </c>
    </row>
    <row r="220" spans="2:65" s="1" customFormat="1" ht="44.25" customHeight="1">
      <c r="B220" s="32"/>
      <c r="C220" s="132" t="s">
        <v>330</v>
      </c>
      <c r="D220" s="132" t="s">
        <v>143</v>
      </c>
      <c r="E220" s="133" t="s">
        <v>1807</v>
      </c>
      <c r="F220" s="134" t="s">
        <v>1808</v>
      </c>
      <c r="G220" s="135" t="s">
        <v>255</v>
      </c>
      <c r="H220" s="136">
        <v>10</v>
      </c>
      <c r="I220" s="137"/>
      <c r="J220" s="138">
        <f>ROUND(I220*H220,2)</f>
        <v>0</v>
      </c>
      <c r="K220" s="134" t="s">
        <v>147</v>
      </c>
      <c r="L220" s="32"/>
      <c r="M220" s="139" t="s">
        <v>1</v>
      </c>
      <c r="N220" s="140" t="s">
        <v>45</v>
      </c>
      <c r="P220" s="141">
        <f>O220*H220</f>
        <v>0</v>
      </c>
      <c r="Q220" s="141">
        <v>0</v>
      </c>
      <c r="R220" s="141">
        <f>Q220*H220</f>
        <v>0</v>
      </c>
      <c r="S220" s="141">
        <v>0</v>
      </c>
      <c r="T220" s="142">
        <f>S220*H220</f>
        <v>0</v>
      </c>
      <c r="AR220" s="143" t="s">
        <v>194</v>
      </c>
      <c r="AT220" s="143" t="s">
        <v>143</v>
      </c>
      <c r="AU220" s="143" t="s">
        <v>89</v>
      </c>
      <c r="AY220" s="17" t="s">
        <v>140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7" t="s">
        <v>87</v>
      </c>
      <c r="BK220" s="144">
        <f>ROUND(I220*H220,2)</f>
        <v>0</v>
      </c>
      <c r="BL220" s="17" t="s">
        <v>194</v>
      </c>
      <c r="BM220" s="143" t="s">
        <v>333</v>
      </c>
    </row>
    <row r="221" spans="2:65" s="1" customFormat="1" ht="18">
      <c r="B221" s="32"/>
      <c r="D221" s="145" t="s">
        <v>149</v>
      </c>
      <c r="F221" s="146" t="s">
        <v>1809</v>
      </c>
      <c r="I221" s="147"/>
      <c r="L221" s="32"/>
      <c r="M221" s="148"/>
      <c r="T221" s="56"/>
      <c r="AT221" s="17" t="s">
        <v>149</v>
      </c>
      <c r="AU221" s="17" t="s">
        <v>89</v>
      </c>
    </row>
    <row r="222" spans="2:65" s="1" customFormat="1" ht="16.5" customHeight="1">
      <c r="B222" s="32"/>
      <c r="C222" s="132" t="s">
        <v>256</v>
      </c>
      <c r="D222" s="132" t="s">
        <v>143</v>
      </c>
      <c r="E222" s="133" t="s">
        <v>1810</v>
      </c>
      <c r="F222" s="134" t="s">
        <v>1811</v>
      </c>
      <c r="G222" s="135" t="s">
        <v>255</v>
      </c>
      <c r="H222" s="136">
        <v>29.8</v>
      </c>
      <c r="I222" s="137"/>
      <c r="J222" s="138">
        <f>ROUND(I222*H222,2)</f>
        <v>0</v>
      </c>
      <c r="K222" s="134" t="s">
        <v>147</v>
      </c>
      <c r="L222" s="32"/>
      <c r="M222" s="139" t="s">
        <v>1</v>
      </c>
      <c r="N222" s="140" t="s">
        <v>45</v>
      </c>
      <c r="P222" s="141">
        <f>O222*H222</f>
        <v>0</v>
      </c>
      <c r="Q222" s="141">
        <v>0</v>
      </c>
      <c r="R222" s="141">
        <f>Q222*H222</f>
        <v>0</v>
      </c>
      <c r="S222" s="141">
        <v>0</v>
      </c>
      <c r="T222" s="142">
        <f>S222*H222</f>
        <v>0</v>
      </c>
      <c r="AR222" s="143" t="s">
        <v>194</v>
      </c>
      <c r="AT222" s="143" t="s">
        <v>143</v>
      </c>
      <c r="AU222" s="143" t="s">
        <v>89</v>
      </c>
      <c r="AY222" s="17" t="s">
        <v>140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7" t="s">
        <v>87</v>
      </c>
      <c r="BK222" s="144">
        <f>ROUND(I222*H222,2)</f>
        <v>0</v>
      </c>
      <c r="BL222" s="17" t="s">
        <v>194</v>
      </c>
      <c r="BM222" s="143" t="s">
        <v>338</v>
      </c>
    </row>
    <row r="223" spans="2:65" s="1" customFormat="1" ht="10">
      <c r="B223" s="32"/>
      <c r="D223" s="145" t="s">
        <v>149</v>
      </c>
      <c r="F223" s="146" t="s">
        <v>1812</v>
      </c>
      <c r="I223" s="147"/>
      <c r="L223" s="32"/>
      <c r="M223" s="148"/>
      <c r="T223" s="56"/>
      <c r="AT223" s="17" t="s">
        <v>149</v>
      </c>
      <c r="AU223" s="17" t="s">
        <v>89</v>
      </c>
    </row>
    <row r="224" spans="2:65" s="13" customFormat="1" ht="10">
      <c r="B224" s="155"/>
      <c r="D224" s="145" t="s">
        <v>150</v>
      </c>
      <c r="E224" s="156" t="s">
        <v>1</v>
      </c>
      <c r="F224" s="157" t="s">
        <v>1813</v>
      </c>
      <c r="H224" s="158">
        <v>29.8</v>
      </c>
      <c r="I224" s="159"/>
      <c r="L224" s="155"/>
      <c r="M224" s="160"/>
      <c r="T224" s="161"/>
      <c r="AT224" s="156" t="s">
        <v>150</v>
      </c>
      <c r="AU224" s="156" t="s">
        <v>89</v>
      </c>
      <c r="AV224" s="13" t="s">
        <v>89</v>
      </c>
      <c r="AW224" s="13" t="s">
        <v>38</v>
      </c>
      <c r="AX224" s="13" t="s">
        <v>12</v>
      </c>
      <c r="AY224" s="156" t="s">
        <v>140</v>
      </c>
    </row>
    <row r="225" spans="2:65" s="14" customFormat="1" ht="10">
      <c r="B225" s="162"/>
      <c r="D225" s="145" t="s">
        <v>150</v>
      </c>
      <c r="E225" s="163" t="s">
        <v>1</v>
      </c>
      <c r="F225" s="164" t="s">
        <v>157</v>
      </c>
      <c r="H225" s="165">
        <v>29.8</v>
      </c>
      <c r="I225" s="166"/>
      <c r="L225" s="162"/>
      <c r="M225" s="167"/>
      <c r="T225" s="168"/>
      <c r="AT225" s="163" t="s">
        <v>150</v>
      </c>
      <c r="AU225" s="163" t="s">
        <v>89</v>
      </c>
      <c r="AV225" s="14" t="s">
        <v>148</v>
      </c>
      <c r="AW225" s="14" t="s">
        <v>38</v>
      </c>
      <c r="AX225" s="14" t="s">
        <v>87</v>
      </c>
      <c r="AY225" s="163" t="s">
        <v>140</v>
      </c>
    </row>
    <row r="226" spans="2:65" s="1" customFormat="1" ht="24.15" customHeight="1">
      <c r="B226" s="32"/>
      <c r="C226" s="132" t="s">
        <v>343</v>
      </c>
      <c r="D226" s="132" t="s">
        <v>143</v>
      </c>
      <c r="E226" s="133" t="s">
        <v>1814</v>
      </c>
      <c r="F226" s="134" t="s">
        <v>1815</v>
      </c>
      <c r="G226" s="135" t="s">
        <v>231</v>
      </c>
      <c r="H226" s="136">
        <v>41</v>
      </c>
      <c r="I226" s="137"/>
      <c r="J226" s="138">
        <f>ROUND(I226*H226,2)</f>
        <v>0</v>
      </c>
      <c r="K226" s="134" t="s">
        <v>1</v>
      </c>
      <c r="L226" s="32"/>
      <c r="M226" s="139" t="s">
        <v>1</v>
      </c>
      <c r="N226" s="140" t="s">
        <v>45</v>
      </c>
      <c r="P226" s="141">
        <f>O226*H226</f>
        <v>0</v>
      </c>
      <c r="Q226" s="141">
        <v>0</v>
      </c>
      <c r="R226" s="141">
        <f>Q226*H226</f>
        <v>0</v>
      </c>
      <c r="S226" s="141">
        <v>0</v>
      </c>
      <c r="T226" s="142">
        <f>S226*H226</f>
        <v>0</v>
      </c>
      <c r="AR226" s="143" t="s">
        <v>194</v>
      </c>
      <c r="AT226" s="143" t="s">
        <v>143</v>
      </c>
      <c r="AU226" s="143" t="s">
        <v>89</v>
      </c>
      <c r="AY226" s="17" t="s">
        <v>140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7" t="s">
        <v>87</v>
      </c>
      <c r="BK226" s="144">
        <f>ROUND(I226*H226,2)</f>
        <v>0</v>
      </c>
      <c r="BL226" s="17" t="s">
        <v>194</v>
      </c>
      <c r="BM226" s="143" t="s">
        <v>346</v>
      </c>
    </row>
    <row r="227" spans="2:65" s="1" customFormat="1" ht="18">
      <c r="B227" s="32"/>
      <c r="D227" s="145" t="s">
        <v>149</v>
      </c>
      <c r="F227" s="146" t="s">
        <v>1815</v>
      </c>
      <c r="I227" s="147"/>
      <c r="L227" s="32"/>
      <c r="M227" s="148"/>
      <c r="T227" s="56"/>
      <c r="AT227" s="17" t="s">
        <v>149</v>
      </c>
      <c r="AU227" s="17" t="s">
        <v>89</v>
      </c>
    </row>
    <row r="228" spans="2:65" s="13" customFormat="1" ht="10">
      <c r="B228" s="155"/>
      <c r="D228" s="145" t="s">
        <v>150</v>
      </c>
      <c r="E228" s="156" t="s">
        <v>1</v>
      </c>
      <c r="F228" s="157" t="s">
        <v>1816</v>
      </c>
      <c r="H228" s="158">
        <v>41</v>
      </c>
      <c r="I228" s="159"/>
      <c r="L228" s="155"/>
      <c r="M228" s="160"/>
      <c r="T228" s="161"/>
      <c r="AT228" s="156" t="s">
        <v>150</v>
      </c>
      <c r="AU228" s="156" t="s">
        <v>89</v>
      </c>
      <c r="AV228" s="13" t="s">
        <v>89</v>
      </c>
      <c r="AW228" s="13" t="s">
        <v>38</v>
      </c>
      <c r="AX228" s="13" t="s">
        <v>12</v>
      </c>
      <c r="AY228" s="156" t="s">
        <v>140</v>
      </c>
    </row>
    <row r="229" spans="2:65" s="14" customFormat="1" ht="10">
      <c r="B229" s="162"/>
      <c r="D229" s="145" t="s">
        <v>150</v>
      </c>
      <c r="E229" s="163" t="s">
        <v>1</v>
      </c>
      <c r="F229" s="164" t="s">
        <v>157</v>
      </c>
      <c r="H229" s="165">
        <v>41</v>
      </c>
      <c r="I229" s="166"/>
      <c r="L229" s="162"/>
      <c r="M229" s="167"/>
      <c r="T229" s="168"/>
      <c r="AT229" s="163" t="s">
        <v>150</v>
      </c>
      <c r="AU229" s="163" t="s">
        <v>89</v>
      </c>
      <c r="AV229" s="14" t="s">
        <v>148</v>
      </c>
      <c r="AW229" s="14" t="s">
        <v>38</v>
      </c>
      <c r="AX229" s="14" t="s">
        <v>87</v>
      </c>
      <c r="AY229" s="163" t="s">
        <v>140</v>
      </c>
    </row>
    <row r="230" spans="2:65" s="1" customFormat="1" ht="33" customHeight="1">
      <c r="B230" s="32"/>
      <c r="C230" s="132" t="s">
        <v>262</v>
      </c>
      <c r="D230" s="132" t="s">
        <v>143</v>
      </c>
      <c r="E230" s="133" t="s">
        <v>1817</v>
      </c>
      <c r="F230" s="134" t="s">
        <v>1818</v>
      </c>
      <c r="G230" s="135" t="s">
        <v>255</v>
      </c>
      <c r="H230" s="136">
        <v>8</v>
      </c>
      <c r="I230" s="137"/>
      <c r="J230" s="138">
        <f>ROUND(I230*H230,2)</f>
        <v>0</v>
      </c>
      <c r="K230" s="134" t="s">
        <v>147</v>
      </c>
      <c r="L230" s="32"/>
      <c r="M230" s="139" t="s">
        <v>1</v>
      </c>
      <c r="N230" s="140" t="s">
        <v>45</v>
      </c>
      <c r="P230" s="141">
        <f>O230*H230</f>
        <v>0</v>
      </c>
      <c r="Q230" s="141">
        <v>0</v>
      </c>
      <c r="R230" s="141">
        <f>Q230*H230</f>
        <v>0</v>
      </c>
      <c r="S230" s="141">
        <v>0</v>
      </c>
      <c r="T230" s="142">
        <f>S230*H230</f>
        <v>0</v>
      </c>
      <c r="AR230" s="143" t="s">
        <v>194</v>
      </c>
      <c r="AT230" s="143" t="s">
        <v>143</v>
      </c>
      <c r="AU230" s="143" t="s">
        <v>89</v>
      </c>
      <c r="AY230" s="17" t="s">
        <v>140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7" t="s">
        <v>87</v>
      </c>
      <c r="BK230" s="144">
        <f>ROUND(I230*H230,2)</f>
        <v>0</v>
      </c>
      <c r="BL230" s="17" t="s">
        <v>194</v>
      </c>
      <c r="BM230" s="143" t="s">
        <v>349</v>
      </c>
    </row>
    <row r="231" spans="2:65" s="1" customFormat="1" ht="18">
      <c r="B231" s="32"/>
      <c r="D231" s="145" t="s">
        <v>149</v>
      </c>
      <c r="F231" s="146" t="s">
        <v>1818</v>
      </c>
      <c r="I231" s="147"/>
      <c r="L231" s="32"/>
      <c r="M231" s="148"/>
      <c r="T231" s="56"/>
      <c r="AT231" s="17" t="s">
        <v>149</v>
      </c>
      <c r="AU231" s="17" t="s">
        <v>89</v>
      </c>
    </row>
    <row r="232" spans="2:65" s="1" customFormat="1" ht="33" customHeight="1">
      <c r="B232" s="32"/>
      <c r="C232" s="132" t="s">
        <v>352</v>
      </c>
      <c r="D232" s="132" t="s">
        <v>143</v>
      </c>
      <c r="E232" s="133" t="s">
        <v>1819</v>
      </c>
      <c r="F232" s="134" t="s">
        <v>1820</v>
      </c>
      <c r="G232" s="135" t="s">
        <v>255</v>
      </c>
      <c r="H232" s="136">
        <v>110</v>
      </c>
      <c r="I232" s="137"/>
      <c r="J232" s="138">
        <f>ROUND(I232*H232,2)</f>
        <v>0</v>
      </c>
      <c r="K232" s="134" t="s">
        <v>147</v>
      </c>
      <c r="L232" s="32"/>
      <c r="M232" s="139" t="s">
        <v>1</v>
      </c>
      <c r="N232" s="140" t="s">
        <v>45</v>
      </c>
      <c r="P232" s="141">
        <f>O232*H232</f>
        <v>0</v>
      </c>
      <c r="Q232" s="141">
        <v>0</v>
      </c>
      <c r="R232" s="141">
        <f>Q232*H232</f>
        <v>0</v>
      </c>
      <c r="S232" s="141">
        <v>0</v>
      </c>
      <c r="T232" s="142">
        <f>S232*H232</f>
        <v>0</v>
      </c>
      <c r="AR232" s="143" t="s">
        <v>194</v>
      </c>
      <c r="AT232" s="143" t="s">
        <v>143</v>
      </c>
      <c r="AU232" s="143" t="s">
        <v>89</v>
      </c>
      <c r="AY232" s="17" t="s">
        <v>140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7" t="s">
        <v>87</v>
      </c>
      <c r="BK232" s="144">
        <f>ROUND(I232*H232,2)</f>
        <v>0</v>
      </c>
      <c r="BL232" s="17" t="s">
        <v>194</v>
      </c>
      <c r="BM232" s="143" t="s">
        <v>355</v>
      </c>
    </row>
    <row r="233" spans="2:65" s="1" customFormat="1" ht="18">
      <c r="B233" s="32"/>
      <c r="D233" s="145" t="s">
        <v>149</v>
      </c>
      <c r="F233" s="146" t="s">
        <v>1820</v>
      </c>
      <c r="I233" s="147"/>
      <c r="L233" s="32"/>
      <c r="M233" s="148"/>
      <c r="T233" s="56"/>
      <c r="AT233" s="17" t="s">
        <v>149</v>
      </c>
      <c r="AU233" s="17" t="s">
        <v>89</v>
      </c>
    </row>
    <row r="234" spans="2:65" s="1" customFormat="1" ht="55.5" customHeight="1">
      <c r="B234" s="32"/>
      <c r="C234" s="132" t="s">
        <v>268</v>
      </c>
      <c r="D234" s="132" t="s">
        <v>143</v>
      </c>
      <c r="E234" s="133" t="s">
        <v>1821</v>
      </c>
      <c r="F234" s="134" t="s">
        <v>1822</v>
      </c>
      <c r="G234" s="135" t="s">
        <v>255</v>
      </c>
      <c r="H234" s="136">
        <v>8</v>
      </c>
      <c r="I234" s="137"/>
      <c r="J234" s="138">
        <f>ROUND(I234*H234,2)</f>
        <v>0</v>
      </c>
      <c r="K234" s="134" t="s">
        <v>147</v>
      </c>
      <c r="L234" s="32"/>
      <c r="M234" s="139" t="s">
        <v>1</v>
      </c>
      <c r="N234" s="140" t="s">
        <v>45</v>
      </c>
      <c r="P234" s="141">
        <f>O234*H234</f>
        <v>0</v>
      </c>
      <c r="Q234" s="141">
        <v>0</v>
      </c>
      <c r="R234" s="141">
        <f>Q234*H234</f>
        <v>0</v>
      </c>
      <c r="S234" s="141">
        <v>0</v>
      </c>
      <c r="T234" s="142">
        <f>S234*H234</f>
        <v>0</v>
      </c>
      <c r="AR234" s="143" t="s">
        <v>194</v>
      </c>
      <c r="AT234" s="143" t="s">
        <v>143</v>
      </c>
      <c r="AU234" s="143" t="s">
        <v>89</v>
      </c>
      <c r="AY234" s="17" t="s">
        <v>140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7" t="s">
        <v>87</v>
      </c>
      <c r="BK234" s="144">
        <f>ROUND(I234*H234,2)</f>
        <v>0</v>
      </c>
      <c r="BL234" s="17" t="s">
        <v>194</v>
      </c>
      <c r="BM234" s="143" t="s">
        <v>360</v>
      </c>
    </row>
    <row r="235" spans="2:65" s="1" customFormat="1" ht="27">
      <c r="B235" s="32"/>
      <c r="D235" s="145" t="s">
        <v>149</v>
      </c>
      <c r="F235" s="146" t="s">
        <v>1822</v>
      </c>
      <c r="I235" s="147"/>
      <c r="L235" s="32"/>
      <c r="M235" s="148"/>
      <c r="T235" s="56"/>
      <c r="AT235" s="17" t="s">
        <v>149</v>
      </c>
      <c r="AU235" s="17" t="s">
        <v>89</v>
      </c>
    </row>
    <row r="236" spans="2:65" s="1" customFormat="1" ht="55.5" customHeight="1">
      <c r="B236" s="32"/>
      <c r="C236" s="132" t="s">
        <v>361</v>
      </c>
      <c r="D236" s="132" t="s">
        <v>143</v>
      </c>
      <c r="E236" s="133" t="s">
        <v>1823</v>
      </c>
      <c r="F236" s="134" t="s">
        <v>1824</v>
      </c>
      <c r="G236" s="135" t="s">
        <v>255</v>
      </c>
      <c r="H236" s="136">
        <v>120</v>
      </c>
      <c r="I236" s="137"/>
      <c r="J236" s="138">
        <f>ROUND(I236*H236,2)</f>
        <v>0</v>
      </c>
      <c r="K236" s="134" t="s">
        <v>147</v>
      </c>
      <c r="L236" s="32"/>
      <c r="M236" s="139" t="s">
        <v>1</v>
      </c>
      <c r="N236" s="140" t="s">
        <v>45</v>
      </c>
      <c r="P236" s="141">
        <f>O236*H236</f>
        <v>0</v>
      </c>
      <c r="Q236" s="141">
        <v>0</v>
      </c>
      <c r="R236" s="141">
        <f>Q236*H236</f>
        <v>0</v>
      </c>
      <c r="S236" s="141">
        <v>0</v>
      </c>
      <c r="T236" s="142">
        <f>S236*H236</f>
        <v>0</v>
      </c>
      <c r="AR236" s="143" t="s">
        <v>194</v>
      </c>
      <c r="AT236" s="143" t="s">
        <v>143</v>
      </c>
      <c r="AU236" s="143" t="s">
        <v>89</v>
      </c>
      <c r="AY236" s="17" t="s">
        <v>140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7" t="s">
        <v>87</v>
      </c>
      <c r="BK236" s="144">
        <f>ROUND(I236*H236,2)</f>
        <v>0</v>
      </c>
      <c r="BL236" s="17" t="s">
        <v>194</v>
      </c>
      <c r="BM236" s="143" t="s">
        <v>364</v>
      </c>
    </row>
    <row r="237" spans="2:65" s="1" customFormat="1" ht="27">
      <c r="B237" s="32"/>
      <c r="D237" s="145" t="s">
        <v>149</v>
      </c>
      <c r="F237" s="146" t="s">
        <v>1824</v>
      </c>
      <c r="I237" s="147"/>
      <c r="L237" s="32"/>
      <c r="M237" s="148"/>
      <c r="T237" s="56"/>
      <c r="AT237" s="17" t="s">
        <v>149</v>
      </c>
      <c r="AU237" s="17" t="s">
        <v>89</v>
      </c>
    </row>
    <row r="238" spans="2:65" s="13" customFormat="1" ht="10">
      <c r="B238" s="155"/>
      <c r="D238" s="145" t="s">
        <v>150</v>
      </c>
      <c r="E238" s="156" t="s">
        <v>1</v>
      </c>
      <c r="F238" s="157" t="s">
        <v>1825</v>
      </c>
      <c r="H238" s="158">
        <v>120</v>
      </c>
      <c r="I238" s="159"/>
      <c r="L238" s="155"/>
      <c r="M238" s="160"/>
      <c r="T238" s="161"/>
      <c r="AT238" s="156" t="s">
        <v>150</v>
      </c>
      <c r="AU238" s="156" t="s">
        <v>89</v>
      </c>
      <c r="AV238" s="13" t="s">
        <v>89</v>
      </c>
      <c r="AW238" s="13" t="s">
        <v>38</v>
      </c>
      <c r="AX238" s="13" t="s">
        <v>12</v>
      </c>
      <c r="AY238" s="156" t="s">
        <v>140</v>
      </c>
    </row>
    <row r="239" spans="2:65" s="14" customFormat="1" ht="10">
      <c r="B239" s="162"/>
      <c r="D239" s="145" t="s">
        <v>150</v>
      </c>
      <c r="E239" s="163" t="s">
        <v>1</v>
      </c>
      <c r="F239" s="164" t="s">
        <v>157</v>
      </c>
      <c r="H239" s="165">
        <v>120</v>
      </c>
      <c r="I239" s="166"/>
      <c r="L239" s="162"/>
      <c r="M239" s="167"/>
      <c r="T239" s="168"/>
      <c r="AT239" s="163" t="s">
        <v>150</v>
      </c>
      <c r="AU239" s="163" t="s">
        <v>89</v>
      </c>
      <c r="AV239" s="14" t="s">
        <v>148</v>
      </c>
      <c r="AW239" s="14" t="s">
        <v>38</v>
      </c>
      <c r="AX239" s="14" t="s">
        <v>87</v>
      </c>
      <c r="AY239" s="163" t="s">
        <v>140</v>
      </c>
    </row>
    <row r="240" spans="2:65" s="1" customFormat="1" ht="24.15" customHeight="1">
      <c r="B240" s="32"/>
      <c r="C240" s="132" t="s">
        <v>274</v>
      </c>
      <c r="D240" s="132" t="s">
        <v>143</v>
      </c>
      <c r="E240" s="133" t="s">
        <v>1826</v>
      </c>
      <c r="F240" s="134" t="s">
        <v>1827</v>
      </c>
      <c r="G240" s="135" t="s">
        <v>231</v>
      </c>
      <c r="H240" s="136">
        <v>34</v>
      </c>
      <c r="I240" s="137"/>
      <c r="J240" s="138">
        <f>ROUND(I240*H240,2)</f>
        <v>0</v>
      </c>
      <c r="K240" s="134" t="s">
        <v>147</v>
      </c>
      <c r="L240" s="32"/>
      <c r="M240" s="139" t="s">
        <v>1</v>
      </c>
      <c r="N240" s="140" t="s">
        <v>45</v>
      </c>
      <c r="P240" s="141">
        <f>O240*H240</f>
        <v>0</v>
      </c>
      <c r="Q240" s="141">
        <v>0</v>
      </c>
      <c r="R240" s="141">
        <f>Q240*H240</f>
        <v>0</v>
      </c>
      <c r="S240" s="141">
        <v>0</v>
      </c>
      <c r="T240" s="142">
        <f>S240*H240</f>
        <v>0</v>
      </c>
      <c r="AR240" s="143" t="s">
        <v>194</v>
      </c>
      <c r="AT240" s="143" t="s">
        <v>143</v>
      </c>
      <c r="AU240" s="143" t="s">
        <v>89</v>
      </c>
      <c r="AY240" s="17" t="s">
        <v>140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7" t="s">
        <v>87</v>
      </c>
      <c r="BK240" s="144">
        <f>ROUND(I240*H240,2)</f>
        <v>0</v>
      </c>
      <c r="BL240" s="17" t="s">
        <v>194</v>
      </c>
      <c r="BM240" s="143" t="s">
        <v>369</v>
      </c>
    </row>
    <row r="241" spans="2:65" s="1" customFormat="1" ht="10">
      <c r="B241" s="32"/>
      <c r="D241" s="145" t="s">
        <v>149</v>
      </c>
      <c r="F241" s="146" t="s">
        <v>1827</v>
      </c>
      <c r="I241" s="147"/>
      <c r="L241" s="32"/>
      <c r="M241" s="148"/>
      <c r="T241" s="56"/>
      <c r="AT241" s="17" t="s">
        <v>149</v>
      </c>
      <c r="AU241" s="17" t="s">
        <v>89</v>
      </c>
    </row>
    <row r="242" spans="2:65" s="1" customFormat="1" ht="16.5" customHeight="1">
      <c r="B242" s="32"/>
      <c r="C242" s="132" t="s">
        <v>398</v>
      </c>
      <c r="D242" s="132" t="s">
        <v>143</v>
      </c>
      <c r="E242" s="133" t="s">
        <v>1828</v>
      </c>
      <c r="F242" s="134" t="s">
        <v>1829</v>
      </c>
      <c r="G242" s="135" t="s">
        <v>231</v>
      </c>
      <c r="H242" s="136">
        <v>1</v>
      </c>
      <c r="I242" s="137"/>
      <c r="J242" s="138">
        <f>ROUND(I242*H242,2)</f>
        <v>0</v>
      </c>
      <c r="K242" s="134" t="s">
        <v>1</v>
      </c>
      <c r="L242" s="32"/>
      <c r="M242" s="139" t="s">
        <v>1</v>
      </c>
      <c r="N242" s="140" t="s">
        <v>45</v>
      </c>
      <c r="P242" s="141">
        <f>O242*H242</f>
        <v>0</v>
      </c>
      <c r="Q242" s="141">
        <v>0</v>
      </c>
      <c r="R242" s="141">
        <f>Q242*H242</f>
        <v>0</v>
      </c>
      <c r="S242" s="141">
        <v>0</v>
      </c>
      <c r="T242" s="142">
        <f>S242*H242</f>
        <v>0</v>
      </c>
      <c r="AR242" s="143" t="s">
        <v>194</v>
      </c>
      <c r="AT242" s="143" t="s">
        <v>143</v>
      </c>
      <c r="AU242" s="143" t="s">
        <v>89</v>
      </c>
      <c r="AY242" s="17" t="s">
        <v>140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7" t="s">
        <v>87</v>
      </c>
      <c r="BK242" s="144">
        <f>ROUND(I242*H242,2)</f>
        <v>0</v>
      </c>
      <c r="BL242" s="17" t="s">
        <v>194</v>
      </c>
      <c r="BM242" s="143" t="s">
        <v>403</v>
      </c>
    </row>
    <row r="243" spans="2:65" s="1" customFormat="1" ht="10">
      <c r="B243" s="32"/>
      <c r="D243" s="145" t="s">
        <v>149</v>
      </c>
      <c r="F243" s="146" t="s">
        <v>1829</v>
      </c>
      <c r="I243" s="147"/>
      <c r="L243" s="32"/>
      <c r="M243" s="148"/>
      <c r="T243" s="56"/>
      <c r="AT243" s="17" t="s">
        <v>149</v>
      </c>
      <c r="AU243" s="17" t="s">
        <v>89</v>
      </c>
    </row>
    <row r="244" spans="2:65" s="1" customFormat="1" ht="24.15" customHeight="1">
      <c r="B244" s="32"/>
      <c r="C244" s="132" t="s">
        <v>278</v>
      </c>
      <c r="D244" s="132" t="s">
        <v>143</v>
      </c>
      <c r="E244" s="133" t="s">
        <v>1830</v>
      </c>
      <c r="F244" s="134" t="s">
        <v>1831</v>
      </c>
      <c r="G244" s="135" t="s">
        <v>231</v>
      </c>
      <c r="H244" s="136">
        <v>6</v>
      </c>
      <c r="I244" s="137"/>
      <c r="J244" s="138">
        <f>ROUND(I244*H244,2)</f>
        <v>0</v>
      </c>
      <c r="K244" s="134" t="s">
        <v>147</v>
      </c>
      <c r="L244" s="32"/>
      <c r="M244" s="139" t="s">
        <v>1</v>
      </c>
      <c r="N244" s="140" t="s">
        <v>45</v>
      </c>
      <c r="P244" s="141">
        <f>O244*H244</f>
        <v>0</v>
      </c>
      <c r="Q244" s="141">
        <v>0</v>
      </c>
      <c r="R244" s="141">
        <f>Q244*H244</f>
        <v>0</v>
      </c>
      <c r="S244" s="141">
        <v>0</v>
      </c>
      <c r="T244" s="142">
        <f>S244*H244</f>
        <v>0</v>
      </c>
      <c r="AR244" s="143" t="s">
        <v>194</v>
      </c>
      <c r="AT244" s="143" t="s">
        <v>143</v>
      </c>
      <c r="AU244" s="143" t="s">
        <v>89</v>
      </c>
      <c r="AY244" s="17" t="s">
        <v>140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7" t="s">
        <v>87</v>
      </c>
      <c r="BK244" s="144">
        <f>ROUND(I244*H244,2)</f>
        <v>0</v>
      </c>
      <c r="BL244" s="17" t="s">
        <v>194</v>
      </c>
      <c r="BM244" s="143" t="s">
        <v>650</v>
      </c>
    </row>
    <row r="245" spans="2:65" s="1" customFormat="1" ht="18">
      <c r="B245" s="32"/>
      <c r="D245" s="145" t="s">
        <v>149</v>
      </c>
      <c r="F245" s="146" t="s">
        <v>1831</v>
      </c>
      <c r="I245" s="147"/>
      <c r="L245" s="32"/>
      <c r="M245" s="148"/>
      <c r="T245" s="56"/>
      <c r="AT245" s="17" t="s">
        <v>149</v>
      </c>
      <c r="AU245" s="17" t="s">
        <v>89</v>
      </c>
    </row>
    <row r="246" spans="2:65" s="1" customFormat="1" ht="24.15" customHeight="1">
      <c r="B246" s="32"/>
      <c r="C246" s="132" t="s">
        <v>657</v>
      </c>
      <c r="D246" s="132" t="s">
        <v>143</v>
      </c>
      <c r="E246" s="133" t="s">
        <v>1832</v>
      </c>
      <c r="F246" s="134" t="s">
        <v>1833</v>
      </c>
      <c r="G246" s="135" t="s">
        <v>231</v>
      </c>
      <c r="H246" s="136">
        <v>1</v>
      </c>
      <c r="I246" s="137"/>
      <c r="J246" s="138">
        <f>ROUND(I246*H246,2)</f>
        <v>0</v>
      </c>
      <c r="K246" s="134" t="s">
        <v>147</v>
      </c>
      <c r="L246" s="32"/>
      <c r="M246" s="139" t="s">
        <v>1</v>
      </c>
      <c r="N246" s="140" t="s">
        <v>45</v>
      </c>
      <c r="P246" s="141">
        <f>O246*H246</f>
        <v>0</v>
      </c>
      <c r="Q246" s="141">
        <v>0</v>
      </c>
      <c r="R246" s="141">
        <f>Q246*H246</f>
        <v>0</v>
      </c>
      <c r="S246" s="141">
        <v>0</v>
      </c>
      <c r="T246" s="142">
        <f>S246*H246</f>
        <v>0</v>
      </c>
      <c r="AR246" s="143" t="s">
        <v>194</v>
      </c>
      <c r="AT246" s="143" t="s">
        <v>143</v>
      </c>
      <c r="AU246" s="143" t="s">
        <v>89</v>
      </c>
      <c r="AY246" s="17" t="s">
        <v>140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7" t="s">
        <v>87</v>
      </c>
      <c r="BK246" s="144">
        <f>ROUND(I246*H246,2)</f>
        <v>0</v>
      </c>
      <c r="BL246" s="17" t="s">
        <v>194</v>
      </c>
      <c r="BM246" s="143" t="s">
        <v>660</v>
      </c>
    </row>
    <row r="247" spans="2:65" s="1" customFormat="1" ht="18">
      <c r="B247" s="32"/>
      <c r="D247" s="145" t="s">
        <v>149</v>
      </c>
      <c r="F247" s="146" t="s">
        <v>1833</v>
      </c>
      <c r="I247" s="147"/>
      <c r="L247" s="32"/>
      <c r="M247" s="148"/>
      <c r="T247" s="56"/>
      <c r="AT247" s="17" t="s">
        <v>149</v>
      </c>
      <c r="AU247" s="17" t="s">
        <v>89</v>
      </c>
    </row>
    <row r="248" spans="2:65" s="1" customFormat="1" ht="33" customHeight="1">
      <c r="B248" s="32"/>
      <c r="C248" s="132" t="s">
        <v>282</v>
      </c>
      <c r="D248" s="132" t="s">
        <v>143</v>
      </c>
      <c r="E248" s="133" t="s">
        <v>1834</v>
      </c>
      <c r="F248" s="134" t="s">
        <v>1835</v>
      </c>
      <c r="G248" s="135" t="s">
        <v>753</v>
      </c>
      <c r="H248" s="136">
        <v>1</v>
      </c>
      <c r="I248" s="137"/>
      <c r="J248" s="138">
        <f>ROUND(I248*H248,2)</f>
        <v>0</v>
      </c>
      <c r="K248" s="134" t="s">
        <v>147</v>
      </c>
      <c r="L248" s="32"/>
      <c r="M248" s="139" t="s">
        <v>1</v>
      </c>
      <c r="N248" s="140" t="s">
        <v>45</v>
      </c>
      <c r="P248" s="141">
        <f>O248*H248</f>
        <v>0</v>
      </c>
      <c r="Q248" s="141">
        <v>0</v>
      </c>
      <c r="R248" s="141">
        <f>Q248*H248</f>
        <v>0</v>
      </c>
      <c r="S248" s="141">
        <v>0</v>
      </c>
      <c r="T248" s="142">
        <f>S248*H248</f>
        <v>0</v>
      </c>
      <c r="AR248" s="143" t="s">
        <v>194</v>
      </c>
      <c r="AT248" s="143" t="s">
        <v>143</v>
      </c>
      <c r="AU248" s="143" t="s">
        <v>89</v>
      </c>
      <c r="AY248" s="17" t="s">
        <v>140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7" t="s">
        <v>87</v>
      </c>
      <c r="BK248" s="144">
        <f>ROUND(I248*H248,2)</f>
        <v>0</v>
      </c>
      <c r="BL248" s="17" t="s">
        <v>194</v>
      </c>
      <c r="BM248" s="143" t="s">
        <v>663</v>
      </c>
    </row>
    <row r="249" spans="2:65" s="1" customFormat="1" ht="18">
      <c r="B249" s="32"/>
      <c r="D249" s="145" t="s">
        <v>149</v>
      </c>
      <c r="F249" s="146" t="s">
        <v>1835</v>
      </c>
      <c r="I249" s="147"/>
      <c r="L249" s="32"/>
      <c r="M249" s="148"/>
      <c r="T249" s="56"/>
      <c r="AT249" s="17" t="s">
        <v>149</v>
      </c>
      <c r="AU249" s="17" t="s">
        <v>89</v>
      </c>
    </row>
    <row r="250" spans="2:65" s="1" customFormat="1" ht="33" customHeight="1">
      <c r="B250" s="32"/>
      <c r="C250" s="132" t="s">
        <v>664</v>
      </c>
      <c r="D250" s="132" t="s">
        <v>143</v>
      </c>
      <c r="E250" s="133" t="s">
        <v>1836</v>
      </c>
      <c r="F250" s="134" t="s">
        <v>1837</v>
      </c>
      <c r="G250" s="135" t="s">
        <v>255</v>
      </c>
      <c r="H250" s="136">
        <v>118</v>
      </c>
      <c r="I250" s="137"/>
      <c r="J250" s="138">
        <f>ROUND(I250*H250,2)</f>
        <v>0</v>
      </c>
      <c r="K250" s="134" t="s">
        <v>147</v>
      </c>
      <c r="L250" s="32"/>
      <c r="M250" s="139" t="s">
        <v>1</v>
      </c>
      <c r="N250" s="140" t="s">
        <v>45</v>
      </c>
      <c r="P250" s="141">
        <f>O250*H250</f>
        <v>0</v>
      </c>
      <c r="Q250" s="141">
        <v>0</v>
      </c>
      <c r="R250" s="141">
        <f>Q250*H250</f>
        <v>0</v>
      </c>
      <c r="S250" s="141">
        <v>0</v>
      </c>
      <c r="T250" s="142">
        <f>S250*H250</f>
        <v>0</v>
      </c>
      <c r="AR250" s="143" t="s">
        <v>194</v>
      </c>
      <c r="AT250" s="143" t="s">
        <v>143</v>
      </c>
      <c r="AU250" s="143" t="s">
        <v>89</v>
      </c>
      <c r="AY250" s="17" t="s">
        <v>140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7" t="s">
        <v>87</v>
      </c>
      <c r="BK250" s="144">
        <f>ROUND(I250*H250,2)</f>
        <v>0</v>
      </c>
      <c r="BL250" s="17" t="s">
        <v>194</v>
      </c>
      <c r="BM250" s="143" t="s">
        <v>667</v>
      </c>
    </row>
    <row r="251" spans="2:65" s="1" customFormat="1" ht="18">
      <c r="B251" s="32"/>
      <c r="D251" s="145" t="s">
        <v>149</v>
      </c>
      <c r="F251" s="146" t="s">
        <v>1837</v>
      </c>
      <c r="I251" s="147"/>
      <c r="L251" s="32"/>
      <c r="M251" s="148"/>
      <c r="T251" s="56"/>
      <c r="AT251" s="17" t="s">
        <v>149</v>
      </c>
      <c r="AU251" s="17" t="s">
        <v>89</v>
      </c>
    </row>
    <row r="252" spans="2:65" s="13" customFormat="1" ht="10">
      <c r="B252" s="155"/>
      <c r="D252" s="145" t="s">
        <v>150</v>
      </c>
      <c r="E252" s="156" t="s">
        <v>1</v>
      </c>
      <c r="F252" s="157" t="s">
        <v>1838</v>
      </c>
      <c r="H252" s="158">
        <v>118</v>
      </c>
      <c r="I252" s="159"/>
      <c r="L252" s="155"/>
      <c r="M252" s="160"/>
      <c r="T252" s="161"/>
      <c r="AT252" s="156" t="s">
        <v>150</v>
      </c>
      <c r="AU252" s="156" t="s">
        <v>89</v>
      </c>
      <c r="AV252" s="13" t="s">
        <v>89</v>
      </c>
      <c r="AW252" s="13" t="s">
        <v>38</v>
      </c>
      <c r="AX252" s="13" t="s">
        <v>12</v>
      </c>
      <c r="AY252" s="156" t="s">
        <v>140</v>
      </c>
    </row>
    <row r="253" spans="2:65" s="14" customFormat="1" ht="10">
      <c r="B253" s="162"/>
      <c r="D253" s="145" t="s">
        <v>150</v>
      </c>
      <c r="E253" s="163" t="s">
        <v>1</v>
      </c>
      <c r="F253" s="164" t="s">
        <v>157</v>
      </c>
      <c r="H253" s="165">
        <v>118</v>
      </c>
      <c r="I253" s="166"/>
      <c r="L253" s="162"/>
      <c r="M253" s="167"/>
      <c r="T253" s="168"/>
      <c r="AT253" s="163" t="s">
        <v>150</v>
      </c>
      <c r="AU253" s="163" t="s">
        <v>89</v>
      </c>
      <c r="AV253" s="14" t="s">
        <v>148</v>
      </c>
      <c r="AW253" s="14" t="s">
        <v>38</v>
      </c>
      <c r="AX253" s="14" t="s">
        <v>87</v>
      </c>
      <c r="AY253" s="163" t="s">
        <v>140</v>
      </c>
    </row>
    <row r="254" spans="2:65" s="1" customFormat="1" ht="37.75" customHeight="1">
      <c r="B254" s="32"/>
      <c r="C254" s="132" t="s">
        <v>288</v>
      </c>
      <c r="D254" s="132" t="s">
        <v>143</v>
      </c>
      <c r="E254" s="133" t="s">
        <v>1839</v>
      </c>
      <c r="F254" s="134" t="s">
        <v>1840</v>
      </c>
      <c r="G254" s="135" t="s">
        <v>255</v>
      </c>
      <c r="H254" s="136">
        <v>118</v>
      </c>
      <c r="I254" s="137"/>
      <c r="J254" s="138">
        <f>ROUND(I254*H254,2)</f>
        <v>0</v>
      </c>
      <c r="K254" s="134" t="s">
        <v>147</v>
      </c>
      <c r="L254" s="32"/>
      <c r="M254" s="139" t="s">
        <v>1</v>
      </c>
      <c r="N254" s="140" t="s">
        <v>45</v>
      </c>
      <c r="P254" s="141">
        <f>O254*H254</f>
        <v>0</v>
      </c>
      <c r="Q254" s="141">
        <v>0</v>
      </c>
      <c r="R254" s="141">
        <f>Q254*H254</f>
        <v>0</v>
      </c>
      <c r="S254" s="141">
        <v>0</v>
      </c>
      <c r="T254" s="142">
        <f>S254*H254</f>
        <v>0</v>
      </c>
      <c r="AR254" s="143" t="s">
        <v>194</v>
      </c>
      <c r="AT254" s="143" t="s">
        <v>143</v>
      </c>
      <c r="AU254" s="143" t="s">
        <v>89</v>
      </c>
      <c r="AY254" s="17" t="s">
        <v>140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7" t="s">
        <v>87</v>
      </c>
      <c r="BK254" s="144">
        <f>ROUND(I254*H254,2)</f>
        <v>0</v>
      </c>
      <c r="BL254" s="17" t="s">
        <v>194</v>
      </c>
      <c r="BM254" s="143" t="s">
        <v>670</v>
      </c>
    </row>
    <row r="255" spans="2:65" s="1" customFormat="1" ht="18">
      <c r="B255" s="32"/>
      <c r="D255" s="145" t="s">
        <v>149</v>
      </c>
      <c r="F255" s="146" t="s">
        <v>1840</v>
      </c>
      <c r="I255" s="147"/>
      <c r="L255" s="32"/>
      <c r="M255" s="148"/>
      <c r="T255" s="56"/>
      <c r="AT255" s="17" t="s">
        <v>149</v>
      </c>
      <c r="AU255" s="17" t="s">
        <v>89</v>
      </c>
    </row>
    <row r="256" spans="2:65" s="13" customFormat="1" ht="10">
      <c r="B256" s="155"/>
      <c r="D256" s="145" t="s">
        <v>150</v>
      </c>
      <c r="E256" s="156" t="s">
        <v>1</v>
      </c>
      <c r="F256" s="157" t="s">
        <v>1838</v>
      </c>
      <c r="H256" s="158">
        <v>118</v>
      </c>
      <c r="I256" s="159"/>
      <c r="L256" s="155"/>
      <c r="M256" s="160"/>
      <c r="T256" s="161"/>
      <c r="AT256" s="156" t="s">
        <v>150</v>
      </c>
      <c r="AU256" s="156" t="s">
        <v>89</v>
      </c>
      <c r="AV256" s="13" t="s">
        <v>89</v>
      </c>
      <c r="AW256" s="13" t="s">
        <v>38</v>
      </c>
      <c r="AX256" s="13" t="s">
        <v>12</v>
      </c>
      <c r="AY256" s="156" t="s">
        <v>140</v>
      </c>
    </row>
    <row r="257" spans="2:65" s="14" customFormat="1" ht="10">
      <c r="B257" s="162"/>
      <c r="D257" s="145" t="s">
        <v>150</v>
      </c>
      <c r="E257" s="163" t="s">
        <v>1</v>
      </c>
      <c r="F257" s="164" t="s">
        <v>157</v>
      </c>
      <c r="H257" s="165">
        <v>118</v>
      </c>
      <c r="I257" s="166"/>
      <c r="L257" s="162"/>
      <c r="M257" s="167"/>
      <c r="T257" s="168"/>
      <c r="AT257" s="163" t="s">
        <v>150</v>
      </c>
      <c r="AU257" s="163" t="s">
        <v>89</v>
      </c>
      <c r="AV257" s="14" t="s">
        <v>148</v>
      </c>
      <c r="AW257" s="14" t="s">
        <v>38</v>
      </c>
      <c r="AX257" s="14" t="s">
        <v>87</v>
      </c>
      <c r="AY257" s="163" t="s">
        <v>140</v>
      </c>
    </row>
    <row r="258" spans="2:65" s="1" customFormat="1" ht="44.25" customHeight="1">
      <c r="B258" s="32"/>
      <c r="C258" s="132" t="s">
        <v>671</v>
      </c>
      <c r="D258" s="132" t="s">
        <v>143</v>
      </c>
      <c r="E258" s="133" t="s">
        <v>1841</v>
      </c>
      <c r="F258" s="134" t="s">
        <v>1842</v>
      </c>
      <c r="G258" s="135" t="s">
        <v>1770</v>
      </c>
      <c r="H258" s="190"/>
      <c r="I258" s="137"/>
      <c r="J258" s="138">
        <f>ROUND(I258*H258,2)</f>
        <v>0</v>
      </c>
      <c r="K258" s="134" t="s">
        <v>147</v>
      </c>
      <c r="L258" s="32"/>
      <c r="M258" s="139" t="s">
        <v>1</v>
      </c>
      <c r="N258" s="140" t="s">
        <v>45</v>
      </c>
      <c r="P258" s="141">
        <f>O258*H258</f>
        <v>0</v>
      </c>
      <c r="Q258" s="141">
        <v>0</v>
      </c>
      <c r="R258" s="141">
        <f>Q258*H258</f>
        <v>0</v>
      </c>
      <c r="S258" s="141">
        <v>0</v>
      </c>
      <c r="T258" s="142">
        <f>S258*H258</f>
        <v>0</v>
      </c>
      <c r="AR258" s="143" t="s">
        <v>194</v>
      </c>
      <c r="AT258" s="143" t="s">
        <v>143</v>
      </c>
      <c r="AU258" s="143" t="s">
        <v>89</v>
      </c>
      <c r="AY258" s="17" t="s">
        <v>140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7" t="s">
        <v>87</v>
      </c>
      <c r="BK258" s="144">
        <f>ROUND(I258*H258,2)</f>
        <v>0</v>
      </c>
      <c r="BL258" s="17" t="s">
        <v>194</v>
      </c>
      <c r="BM258" s="143" t="s">
        <v>674</v>
      </c>
    </row>
    <row r="259" spans="2:65" s="1" customFormat="1" ht="27">
      <c r="B259" s="32"/>
      <c r="D259" s="145" t="s">
        <v>149</v>
      </c>
      <c r="F259" s="146" t="s">
        <v>1842</v>
      </c>
      <c r="I259" s="147"/>
      <c r="L259" s="32"/>
      <c r="M259" s="148"/>
      <c r="T259" s="56"/>
      <c r="AT259" s="17" t="s">
        <v>149</v>
      </c>
      <c r="AU259" s="17" t="s">
        <v>89</v>
      </c>
    </row>
    <row r="260" spans="2:65" s="11" customFormat="1" ht="22.75" customHeight="1">
      <c r="B260" s="120"/>
      <c r="D260" s="121" t="s">
        <v>79</v>
      </c>
      <c r="E260" s="130" t="s">
        <v>1843</v>
      </c>
      <c r="F260" s="130" t="s">
        <v>1844</v>
      </c>
      <c r="I260" s="123"/>
      <c r="J260" s="131">
        <f>BK260</f>
        <v>0</v>
      </c>
      <c r="L260" s="120"/>
      <c r="M260" s="125"/>
      <c r="P260" s="126">
        <f>SUM(P261:P264)</f>
        <v>0</v>
      </c>
      <c r="R260" s="126">
        <f>SUM(R261:R264)</f>
        <v>0</v>
      </c>
      <c r="T260" s="127">
        <f>SUM(T261:T264)</f>
        <v>0</v>
      </c>
      <c r="AR260" s="121" t="s">
        <v>89</v>
      </c>
      <c r="AT260" s="128" t="s">
        <v>79</v>
      </c>
      <c r="AU260" s="128" t="s">
        <v>87</v>
      </c>
      <c r="AY260" s="121" t="s">
        <v>140</v>
      </c>
      <c r="BK260" s="129">
        <f>SUM(BK261:BK264)</f>
        <v>0</v>
      </c>
    </row>
    <row r="261" spans="2:65" s="1" customFormat="1" ht="16.5" customHeight="1">
      <c r="B261" s="32"/>
      <c r="C261" s="132" t="s">
        <v>295</v>
      </c>
      <c r="D261" s="132" t="s">
        <v>143</v>
      </c>
      <c r="E261" s="133" t="s">
        <v>1845</v>
      </c>
      <c r="F261" s="134" t="s">
        <v>1846</v>
      </c>
      <c r="G261" s="135" t="s">
        <v>255</v>
      </c>
      <c r="H261" s="136">
        <v>1.6</v>
      </c>
      <c r="I261" s="137"/>
      <c r="J261" s="138">
        <f>ROUND(I261*H261,2)</f>
        <v>0</v>
      </c>
      <c r="K261" s="134" t="s">
        <v>1</v>
      </c>
      <c r="L261" s="32"/>
      <c r="M261" s="139" t="s">
        <v>1</v>
      </c>
      <c r="N261" s="140" t="s">
        <v>45</v>
      </c>
      <c r="P261" s="141">
        <f>O261*H261</f>
        <v>0</v>
      </c>
      <c r="Q261" s="141">
        <v>0</v>
      </c>
      <c r="R261" s="141">
        <f>Q261*H261</f>
        <v>0</v>
      </c>
      <c r="S261" s="141">
        <v>0</v>
      </c>
      <c r="T261" s="142">
        <f>S261*H261</f>
        <v>0</v>
      </c>
      <c r="AR261" s="143" t="s">
        <v>194</v>
      </c>
      <c r="AT261" s="143" t="s">
        <v>143</v>
      </c>
      <c r="AU261" s="143" t="s">
        <v>89</v>
      </c>
      <c r="AY261" s="17" t="s">
        <v>140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7" t="s">
        <v>87</v>
      </c>
      <c r="BK261" s="144">
        <f>ROUND(I261*H261,2)</f>
        <v>0</v>
      </c>
      <c r="BL261" s="17" t="s">
        <v>194</v>
      </c>
      <c r="BM261" s="143" t="s">
        <v>677</v>
      </c>
    </row>
    <row r="262" spans="2:65" s="1" customFormat="1" ht="10">
      <c r="B262" s="32"/>
      <c r="D262" s="145" t="s">
        <v>149</v>
      </c>
      <c r="F262" s="146" t="s">
        <v>1846</v>
      </c>
      <c r="I262" s="147"/>
      <c r="L262" s="32"/>
      <c r="M262" s="148"/>
      <c r="T262" s="56"/>
      <c r="AT262" s="17" t="s">
        <v>149</v>
      </c>
      <c r="AU262" s="17" t="s">
        <v>89</v>
      </c>
    </row>
    <row r="263" spans="2:65" s="1" customFormat="1" ht="16.5" customHeight="1">
      <c r="B263" s="32"/>
      <c r="C263" s="132" t="s">
        <v>680</v>
      </c>
      <c r="D263" s="132" t="s">
        <v>143</v>
      </c>
      <c r="E263" s="133" t="s">
        <v>1847</v>
      </c>
      <c r="F263" s="134" t="s">
        <v>1848</v>
      </c>
      <c r="G263" s="135" t="s">
        <v>231</v>
      </c>
      <c r="H263" s="136">
        <v>8</v>
      </c>
      <c r="I263" s="137"/>
      <c r="J263" s="138">
        <f>ROUND(I263*H263,2)</f>
        <v>0</v>
      </c>
      <c r="K263" s="134" t="s">
        <v>1</v>
      </c>
      <c r="L263" s="32"/>
      <c r="M263" s="139" t="s">
        <v>1</v>
      </c>
      <c r="N263" s="140" t="s">
        <v>45</v>
      </c>
      <c r="P263" s="141">
        <f>O263*H263</f>
        <v>0</v>
      </c>
      <c r="Q263" s="141">
        <v>0</v>
      </c>
      <c r="R263" s="141">
        <f>Q263*H263</f>
        <v>0</v>
      </c>
      <c r="S263" s="141">
        <v>0</v>
      </c>
      <c r="T263" s="142">
        <f>S263*H263</f>
        <v>0</v>
      </c>
      <c r="AR263" s="143" t="s">
        <v>194</v>
      </c>
      <c r="AT263" s="143" t="s">
        <v>143</v>
      </c>
      <c r="AU263" s="143" t="s">
        <v>89</v>
      </c>
      <c r="AY263" s="17" t="s">
        <v>140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7" t="s">
        <v>87</v>
      </c>
      <c r="BK263" s="144">
        <f>ROUND(I263*H263,2)</f>
        <v>0</v>
      </c>
      <c r="BL263" s="17" t="s">
        <v>194</v>
      </c>
      <c r="BM263" s="143" t="s">
        <v>683</v>
      </c>
    </row>
    <row r="264" spans="2:65" s="1" customFormat="1" ht="10">
      <c r="B264" s="32"/>
      <c r="D264" s="145" t="s">
        <v>149</v>
      </c>
      <c r="F264" s="146" t="s">
        <v>1848</v>
      </c>
      <c r="I264" s="147"/>
      <c r="L264" s="32"/>
      <c r="M264" s="148"/>
      <c r="T264" s="56"/>
      <c r="AT264" s="17" t="s">
        <v>149</v>
      </c>
      <c r="AU264" s="17" t="s">
        <v>89</v>
      </c>
    </row>
    <row r="265" spans="2:65" s="11" customFormat="1" ht="22.75" customHeight="1">
      <c r="B265" s="120"/>
      <c r="D265" s="121" t="s">
        <v>79</v>
      </c>
      <c r="E265" s="130" t="s">
        <v>748</v>
      </c>
      <c r="F265" s="130" t="s">
        <v>749</v>
      </c>
      <c r="I265" s="123"/>
      <c r="J265" s="131">
        <f>BK265</f>
        <v>0</v>
      </c>
      <c r="L265" s="120"/>
      <c r="M265" s="125"/>
      <c r="P265" s="126">
        <f>SUM(P266:P291)</f>
        <v>0</v>
      </c>
      <c r="R265" s="126">
        <f>SUM(R266:R291)</f>
        <v>0</v>
      </c>
      <c r="T265" s="127">
        <f>SUM(T266:T291)</f>
        <v>0</v>
      </c>
      <c r="AR265" s="121" t="s">
        <v>89</v>
      </c>
      <c r="AT265" s="128" t="s">
        <v>79</v>
      </c>
      <c r="AU265" s="128" t="s">
        <v>87</v>
      </c>
      <c r="AY265" s="121" t="s">
        <v>140</v>
      </c>
      <c r="BK265" s="129">
        <f>SUM(BK266:BK291)</f>
        <v>0</v>
      </c>
    </row>
    <row r="266" spans="2:65" s="1" customFormat="1" ht="16.5" customHeight="1">
      <c r="B266" s="32"/>
      <c r="C266" s="132" t="s">
        <v>298</v>
      </c>
      <c r="D266" s="132" t="s">
        <v>143</v>
      </c>
      <c r="E266" s="133" t="s">
        <v>1849</v>
      </c>
      <c r="F266" s="134" t="s">
        <v>1850</v>
      </c>
      <c r="G266" s="135" t="s">
        <v>753</v>
      </c>
      <c r="H266" s="136">
        <v>3</v>
      </c>
      <c r="I266" s="137"/>
      <c r="J266" s="138">
        <f>ROUND(I266*H266,2)</f>
        <v>0</v>
      </c>
      <c r="K266" s="134" t="s">
        <v>147</v>
      </c>
      <c r="L266" s="32"/>
      <c r="M266" s="139" t="s">
        <v>1</v>
      </c>
      <c r="N266" s="140" t="s">
        <v>45</v>
      </c>
      <c r="P266" s="141">
        <f>O266*H266</f>
        <v>0</v>
      </c>
      <c r="Q266" s="141">
        <v>0</v>
      </c>
      <c r="R266" s="141">
        <f>Q266*H266</f>
        <v>0</v>
      </c>
      <c r="S266" s="141">
        <v>0</v>
      </c>
      <c r="T266" s="142">
        <f>S266*H266</f>
        <v>0</v>
      </c>
      <c r="AR266" s="143" t="s">
        <v>194</v>
      </c>
      <c r="AT266" s="143" t="s">
        <v>143</v>
      </c>
      <c r="AU266" s="143" t="s">
        <v>89</v>
      </c>
      <c r="AY266" s="17" t="s">
        <v>140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7" t="s">
        <v>87</v>
      </c>
      <c r="BK266" s="144">
        <f>ROUND(I266*H266,2)</f>
        <v>0</v>
      </c>
      <c r="BL266" s="17" t="s">
        <v>194</v>
      </c>
      <c r="BM266" s="143" t="s">
        <v>684</v>
      </c>
    </row>
    <row r="267" spans="2:65" s="1" customFormat="1" ht="10">
      <c r="B267" s="32"/>
      <c r="D267" s="145" t="s">
        <v>149</v>
      </c>
      <c r="F267" s="146" t="s">
        <v>1850</v>
      </c>
      <c r="I267" s="147"/>
      <c r="L267" s="32"/>
      <c r="M267" s="148"/>
      <c r="T267" s="56"/>
      <c r="AT267" s="17" t="s">
        <v>149</v>
      </c>
      <c r="AU267" s="17" t="s">
        <v>89</v>
      </c>
    </row>
    <row r="268" spans="2:65" s="1" customFormat="1" ht="33" customHeight="1">
      <c r="B268" s="32"/>
      <c r="C268" s="132" t="s">
        <v>686</v>
      </c>
      <c r="D268" s="132" t="s">
        <v>143</v>
      </c>
      <c r="E268" s="133" t="s">
        <v>1851</v>
      </c>
      <c r="F268" s="134" t="s">
        <v>1852</v>
      </c>
      <c r="G268" s="135" t="s">
        <v>753</v>
      </c>
      <c r="H268" s="136">
        <v>5</v>
      </c>
      <c r="I268" s="137"/>
      <c r="J268" s="138">
        <f>ROUND(I268*H268,2)</f>
        <v>0</v>
      </c>
      <c r="K268" s="134" t="s">
        <v>147</v>
      </c>
      <c r="L268" s="32"/>
      <c r="M268" s="139" t="s">
        <v>1</v>
      </c>
      <c r="N268" s="140" t="s">
        <v>45</v>
      </c>
      <c r="P268" s="141">
        <f>O268*H268</f>
        <v>0</v>
      </c>
      <c r="Q268" s="141">
        <v>0</v>
      </c>
      <c r="R268" s="141">
        <f>Q268*H268</f>
        <v>0</v>
      </c>
      <c r="S268" s="141">
        <v>0</v>
      </c>
      <c r="T268" s="142">
        <f>S268*H268</f>
        <v>0</v>
      </c>
      <c r="AR268" s="143" t="s">
        <v>194</v>
      </c>
      <c r="AT268" s="143" t="s">
        <v>143</v>
      </c>
      <c r="AU268" s="143" t="s">
        <v>89</v>
      </c>
      <c r="AY268" s="17" t="s">
        <v>140</v>
      </c>
      <c r="BE268" s="144">
        <f>IF(N268="základní",J268,0)</f>
        <v>0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7" t="s">
        <v>87</v>
      </c>
      <c r="BK268" s="144">
        <f>ROUND(I268*H268,2)</f>
        <v>0</v>
      </c>
      <c r="BL268" s="17" t="s">
        <v>194</v>
      </c>
      <c r="BM268" s="143" t="s">
        <v>689</v>
      </c>
    </row>
    <row r="269" spans="2:65" s="1" customFormat="1" ht="18">
      <c r="B269" s="32"/>
      <c r="D269" s="145" t="s">
        <v>149</v>
      </c>
      <c r="F269" s="146" t="s">
        <v>1852</v>
      </c>
      <c r="I269" s="147"/>
      <c r="L269" s="32"/>
      <c r="M269" s="148"/>
      <c r="T269" s="56"/>
      <c r="AT269" s="17" t="s">
        <v>149</v>
      </c>
      <c r="AU269" s="17" t="s">
        <v>89</v>
      </c>
    </row>
    <row r="270" spans="2:65" s="1" customFormat="1" ht="24.15" customHeight="1">
      <c r="B270" s="32"/>
      <c r="C270" s="132" t="s">
        <v>156</v>
      </c>
      <c r="D270" s="132" t="s">
        <v>143</v>
      </c>
      <c r="E270" s="133" t="s">
        <v>1853</v>
      </c>
      <c r="F270" s="134" t="s">
        <v>1854</v>
      </c>
      <c r="G270" s="135" t="s">
        <v>753</v>
      </c>
      <c r="H270" s="136">
        <v>4</v>
      </c>
      <c r="I270" s="137"/>
      <c r="J270" s="138">
        <f>ROUND(I270*H270,2)</f>
        <v>0</v>
      </c>
      <c r="K270" s="134" t="s">
        <v>147</v>
      </c>
      <c r="L270" s="32"/>
      <c r="M270" s="139" t="s">
        <v>1</v>
      </c>
      <c r="N270" s="140" t="s">
        <v>45</v>
      </c>
      <c r="P270" s="141">
        <f>O270*H270</f>
        <v>0</v>
      </c>
      <c r="Q270" s="141">
        <v>0</v>
      </c>
      <c r="R270" s="141">
        <f>Q270*H270</f>
        <v>0</v>
      </c>
      <c r="S270" s="141">
        <v>0</v>
      </c>
      <c r="T270" s="142">
        <f>S270*H270</f>
        <v>0</v>
      </c>
      <c r="AR270" s="143" t="s">
        <v>194</v>
      </c>
      <c r="AT270" s="143" t="s">
        <v>143</v>
      </c>
      <c r="AU270" s="143" t="s">
        <v>89</v>
      </c>
      <c r="AY270" s="17" t="s">
        <v>140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7" t="s">
        <v>87</v>
      </c>
      <c r="BK270" s="144">
        <f>ROUND(I270*H270,2)</f>
        <v>0</v>
      </c>
      <c r="BL270" s="17" t="s">
        <v>194</v>
      </c>
      <c r="BM270" s="143" t="s">
        <v>692</v>
      </c>
    </row>
    <row r="271" spans="2:65" s="1" customFormat="1" ht="10">
      <c r="B271" s="32"/>
      <c r="D271" s="145" t="s">
        <v>149</v>
      </c>
      <c r="F271" s="146" t="s">
        <v>1854</v>
      </c>
      <c r="I271" s="147"/>
      <c r="L271" s="32"/>
      <c r="M271" s="148"/>
      <c r="T271" s="56"/>
      <c r="AT271" s="17" t="s">
        <v>149</v>
      </c>
      <c r="AU271" s="17" t="s">
        <v>89</v>
      </c>
    </row>
    <row r="272" spans="2:65" s="1" customFormat="1" ht="21.75" customHeight="1">
      <c r="B272" s="32"/>
      <c r="C272" s="132" t="s">
        <v>694</v>
      </c>
      <c r="D272" s="132" t="s">
        <v>143</v>
      </c>
      <c r="E272" s="133" t="s">
        <v>1855</v>
      </c>
      <c r="F272" s="134" t="s">
        <v>1856</v>
      </c>
      <c r="G272" s="135" t="s">
        <v>753</v>
      </c>
      <c r="H272" s="136">
        <v>6</v>
      </c>
      <c r="I272" s="137"/>
      <c r="J272" s="138">
        <f>ROUND(I272*H272,2)</f>
        <v>0</v>
      </c>
      <c r="K272" s="134" t="s">
        <v>147</v>
      </c>
      <c r="L272" s="32"/>
      <c r="M272" s="139" t="s">
        <v>1</v>
      </c>
      <c r="N272" s="140" t="s">
        <v>45</v>
      </c>
      <c r="P272" s="141">
        <f>O272*H272</f>
        <v>0</v>
      </c>
      <c r="Q272" s="141">
        <v>0</v>
      </c>
      <c r="R272" s="141">
        <f>Q272*H272</f>
        <v>0</v>
      </c>
      <c r="S272" s="141">
        <v>0</v>
      </c>
      <c r="T272" s="142">
        <f>S272*H272</f>
        <v>0</v>
      </c>
      <c r="AR272" s="143" t="s">
        <v>194</v>
      </c>
      <c r="AT272" s="143" t="s">
        <v>143</v>
      </c>
      <c r="AU272" s="143" t="s">
        <v>89</v>
      </c>
      <c r="AY272" s="17" t="s">
        <v>140</v>
      </c>
      <c r="BE272" s="144">
        <f>IF(N272="základní",J272,0)</f>
        <v>0</v>
      </c>
      <c r="BF272" s="144">
        <f>IF(N272="snížená",J272,0)</f>
        <v>0</v>
      </c>
      <c r="BG272" s="144">
        <f>IF(N272="zákl. přenesená",J272,0)</f>
        <v>0</v>
      </c>
      <c r="BH272" s="144">
        <f>IF(N272="sníž. přenesená",J272,0)</f>
        <v>0</v>
      </c>
      <c r="BI272" s="144">
        <f>IF(N272="nulová",J272,0)</f>
        <v>0</v>
      </c>
      <c r="BJ272" s="17" t="s">
        <v>87</v>
      </c>
      <c r="BK272" s="144">
        <f>ROUND(I272*H272,2)</f>
        <v>0</v>
      </c>
      <c r="BL272" s="17" t="s">
        <v>194</v>
      </c>
      <c r="BM272" s="143" t="s">
        <v>697</v>
      </c>
    </row>
    <row r="273" spans="2:65" s="1" customFormat="1" ht="10">
      <c r="B273" s="32"/>
      <c r="D273" s="145" t="s">
        <v>149</v>
      </c>
      <c r="F273" s="146" t="s">
        <v>1856</v>
      </c>
      <c r="I273" s="147"/>
      <c r="L273" s="32"/>
      <c r="M273" s="148"/>
      <c r="T273" s="56"/>
      <c r="AT273" s="17" t="s">
        <v>149</v>
      </c>
      <c r="AU273" s="17" t="s">
        <v>89</v>
      </c>
    </row>
    <row r="274" spans="2:65" s="1" customFormat="1" ht="37.75" customHeight="1">
      <c r="B274" s="32"/>
      <c r="C274" s="132" t="s">
        <v>305</v>
      </c>
      <c r="D274" s="132" t="s">
        <v>143</v>
      </c>
      <c r="E274" s="133" t="s">
        <v>1857</v>
      </c>
      <c r="F274" s="134" t="s">
        <v>1858</v>
      </c>
      <c r="G274" s="135" t="s">
        <v>753</v>
      </c>
      <c r="H274" s="136">
        <v>12</v>
      </c>
      <c r="I274" s="137"/>
      <c r="J274" s="138">
        <f>ROUND(I274*H274,2)</f>
        <v>0</v>
      </c>
      <c r="K274" s="134" t="s">
        <v>147</v>
      </c>
      <c r="L274" s="32"/>
      <c r="M274" s="139" t="s">
        <v>1</v>
      </c>
      <c r="N274" s="140" t="s">
        <v>45</v>
      </c>
      <c r="P274" s="141">
        <f>O274*H274</f>
        <v>0</v>
      </c>
      <c r="Q274" s="141">
        <v>0</v>
      </c>
      <c r="R274" s="141">
        <f>Q274*H274</f>
        <v>0</v>
      </c>
      <c r="S274" s="141">
        <v>0</v>
      </c>
      <c r="T274" s="142">
        <f>S274*H274</f>
        <v>0</v>
      </c>
      <c r="AR274" s="143" t="s">
        <v>194</v>
      </c>
      <c r="AT274" s="143" t="s">
        <v>143</v>
      </c>
      <c r="AU274" s="143" t="s">
        <v>89</v>
      </c>
      <c r="AY274" s="17" t="s">
        <v>140</v>
      </c>
      <c r="BE274" s="144">
        <f>IF(N274="základní",J274,0)</f>
        <v>0</v>
      </c>
      <c r="BF274" s="144">
        <f>IF(N274="snížená",J274,0)</f>
        <v>0</v>
      </c>
      <c r="BG274" s="144">
        <f>IF(N274="zákl. přenesená",J274,0)</f>
        <v>0</v>
      </c>
      <c r="BH274" s="144">
        <f>IF(N274="sníž. přenesená",J274,0)</f>
        <v>0</v>
      </c>
      <c r="BI274" s="144">
        <f>IF(N274="nulová",J274,0)</f>
        <v>0</v>
      </c>
      <c r="BJ274" s="17" t="s">
        <v>87</v>
      </c>
      <c r="BK274" s="144">
        <f>ROUND(I274*H274,2)</f>
        <v>0</v>
      </c>
      <c r="BL274" s="17" t="s">
        <v>194</v>
      </c>
      <c r="BM274" s="143" t="s">
        <v>700</v>
      </c>
    </row>
    <row r="275" spans="2:65" s="1" customFormat="1" ht="18">
      <c r="B275" s="32"/>
      <c r="D275" s="145" t="s">
        <v>149</v>
      </c>
      <c r="F275" s="146" t="s">
        <v>1858</v>
      </c>
      <c r="I275" s="147"/>
      <c r="L275" s="32"/>
      <c r="M275" s="148"/>
      <c r="T275" s="56"/>
      <c r="AT275" s="17" t="s">
        <v>149</v>
      </c>
      <c r="AU275" s="17" t="s">
        <v>89</v>
      </c>
    </row>
    <row r="276" spans="2:65" s="1" customFormat="1" ht="24.15" customHeight="1">
      <c r="B276" s="32"/>
      <c r="C276" s="132" t="s">
        <v>702</v>
      </c>
      <c r="D276" s="132" t="s">
        <v>143</v>
      </c>
      <c r="E276" s="133" t="s">
        <v>1859</v>
      </c>
      <c r="F276" s="134" t="s">
        <v>1860</v>
      </c>
      <c r="G276" s="135" t="s">
        <v>753</v>
      </c>
      <c r="H276" s="136">
        <v>1</v>
      </c>
      <c r="I276" s="137"/>
      <c r="J276" s="138">
        <f>ROUND(I276*H276,2)</f>
        <v>0</v>
      </c>
      <c r="K276" s="134" t="s">
        <v>147</v>
      </c>
      <c r="L276" s="32"/>
      <c r="M276" s="139" t="s">
        <v>1</v>
      </c>
      <c r="N276" s="140" t="s">
        <v>45</v>
      </c>
      <c r="P276" s="141">
        <f>O276*H276</f>
        <v>0</v>
      </c>
      <c r="Q276" s="141">
        <v>0</v>
      </c>
      <c r="R276" s="141">
        <f>Q276*H276</f>
        <v>0</v>
      </c>
      <c r="S276" s="141">
        <v>0</v>
      </c>
      <c r="T276" s="142">
        <f>S276*H276</f>
        <v>0</v>
      </c>
      <c r="AR276" s="143" t="s">
        <v>194</v>
      </c>
      <c r="AT276" s="143" t="s">
        <v>143</v>
      </c>
      <c r="AU276" s="143" t="s">
        <v>89</v>
      </c>
      <c r="AY276" s="17" t="s">
        <v>140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7" t="s">
        <v>87</v>
      </c>
      <c r="BK276" s="144">
        <f>ROUND(I276*H276,2)</f>
        <v>0</v>
      </c>
      <c r="BL276" s="17" t="s">
        <v>194</v>
      </c>
      <c r="BM276" s="143" t="s">
        <v>705</v>
      </c>
    </row>
    <row r="277" spans="2:65" s="1" customFormat="1" ht="18">
      <c r="B277" s="32"/>
      <c r="D277" s="145" t="s">
        <v>149</v>
      </c>
      <c r="F277" s="146" t="s">
        <v>1860</v>
      </c>
      <c r="I277" s="147"/>
      <c r="L277" s="32"/>
      <c r="M277" s="148"/>
      <c r="T277" s="56"/>
      <c r="AT277" s="17" t="s">
        <v>149</v>
      </c>
      <c r="AU277" s="17" t="s">
        <v>89</v>
      </c>
    </row>
    <row r="278" spans="2:65" s="1" customFormat="1" ht="33" customHeight="1">
      <c r="B278" s="32"/>
      <c r="C278" s="132" t="s">
        <v>310</v>
      </c>
      <c r="D278" s="132" t="s">
        <v>143</v>
      </c>
      <c r="E278" s="133" t="s">
        <v>1861</v>
      </c>
      <c r="F278" s="134" t="s">
        <v>1862</v>
      </c>
      <c r="G278" s="135" t="s">
        <v>753</v>
      </c>
      <c r="H278" s="136">
        <v>1</v>
      </c>
      <c r="I278" s="137"/>
      <c r="J278" s="138">
        <f>ROUND(I278*H278,2)</f>
        <v>0</v>
      </c>
      <c r="K278" s="134" t="s">
        <v>147</v>
      </c>
      <c r="L278" s="32"/>
      <c r="M278" s="139" t="s">
        <v>1</v>
      </c>
      <c r="N278" s="140" t="s">
        <v>45</v>
      </c>
      <c r="P278" s="141">
        <f>O278*H278</f>
        <v>0</v>
      </c>
      <c r="Q278" s="141">
        <v>0</v>
      </c>
      <c r="R278" s="141">
        <f>Q278*H278</f>
        <v>0</v>
      </c>
      <c r="S278" s="141">
        <v>0</v>
      </c>
      <c r="T278" s="142">
        <f>S278*H278</f>
        <v>0</v>
      </c>
      <c r="AR278" s="143" t="s">
        <v>194</v>
      </c>
      <c r="AT278" s="143" t="s">
        <v>143</v>
      </c>
      <c r="AU278" s="143" t="s">
        <v>89</v>
      </c>
      <c r="AY278" s="17" t="s">
        <v>140</v>
      </c>
      <c r="BE278" s="144">
        <f>IF(N278="základní",J278,0)</f>
        <v>0</v>
      </c>
      <c r="BF278" s="144">
        <f>IF(N278="snížená",J278,0)</f>
        <v>0</v>
      </c>
      <c r="BG278" s="144">
        <f>IF(N278="zákl. přenesená",J278,0)</f>
        <v>0</v>
      </c>
      <c r="BH278" s="144">
        <f>IF(N278="sníž. přenesená",J278,0)</f>
        <v>0</v>
      </c>
      <c r="BI278" s="144">
        <f>IF(N278="nulová",J278,0)</f>
        <v>0</v>
      </c>
      <c r="BJ278" s="17" t="s">
        <v>87</v>
      </c>
      <c r="BK278" s="144">
        <f>ROUND(I278*H278,2)</f>
        <v>0</v>
      </c>
      <c r="BL278" s="17" t="s">
        <v>194</v>
      </c>
      <c r="BM278" s="143" t="s">
        <v>709</v>
      </c>
    </row>
    <row r="279" spans="2:65" s="1" customFormat="1" ht="18">
      <c r="B279" s="32"/>
      <c r="D279" s="145" t="s">
        <v>149</v>
      </c>
      <c r="F279" s="146" t="s">
        <v>1862</v>
      </c>
      <c r="I279" s="147"/>
      <c r="L279" s="32"/>
      <c r="M279" s="148"/>
      <c r="T279" s="56"/>
      <c r="AT279" s="17" t="s">
        <v>149</v>
      </c>
      <c r="AU279" s="17" t="s">
        <v>89</v>
      </c>
    </row>
    <row r="280" spans="2:65" s="1" customFormat="1" ht="24.15" customHeight="1">
      <c r="B280" s="32"/>
      <c r="C280" s="132" t="s">
        <v>710</v>
      </c>
      <c r="D280" s="132" t="s">
        <v>143</v>
      </c>
      <c r="E280" s="133" t="s">
        <v>1863</v>
      </c>
      <c r="F280" s="134" t="s">
        <v>1864</v>
      </c>
      <c r="G280" s="135" t="s">
        <v>753</v>
      </c>
      <c r="H280" s="136">
        <v>24</v>
      </c>
      <c r="I280" s="137"/>
      <c r="J280" s="138">
        <f>ROUND(I280*H280,2)</f>
        <v>0</v>
      </c>
      <c r="K280" s="134" t="s">
        <v>147</v>
      </c>
      <c r="L280" s="32"/>
      <c r="M280" s="139" t="s">
        <v>1</v>
      </c>
      <c r="N280" s="140" t="s">
        <v>45</v>
      </c>
      <c r="P280" s="141">
        <f>O280*H280</f>
        <v>0</v>
      </c>
      <c r="Q280" s="141">
        <v>0</v>
      </c>
      <c r="R280" s="141">
        <f>Q280*H280</f>
        <v>0</v>
      </c>
      <c r="S280" s="141">
        <v>0</v>
      </c>
      <c r="T280" s="142">
        <f>S280*H280</f>
        <v>0</v>
      </c>
      <c r="AR280" s="143" t="s">
        <v>194</v>
      </c>
      <c r="AT280" s="143" t="s">
        <v>143</v>
      </c>
      <c r="AU280" s="143" t="s">
        <v>89</v>
      </c>
      <c r="AY280" s="17" t="s">
        <v>140</v>
      </c>
      <c r="BE280" s="144">
        <f>IF(N280="základní",J280,0)</f>
        <v>0</v>
      </c>
      <c r="BF280" s="144">
        <f>IF(N280="snížená",J280,0)</f>
        <v>0</v>
      </c>
      <c r="BG280" s="144">
        <f>IF(N280="zákl. přenesená",J280,0)</f>
        <v>0</v>
      </c>
      <c r="BH280" s="144">
        <f>IF(N280="sníž. přenesená",J280,0)</f>
        <v>0</v>
      </c>
      <c r="BI280" s="144">
        <f>IF(N280="nulová",J280,0)</f>
        <v>0</v>
      </c>
      <c r="BJ280" s="17" t="s">
        <v>87</v>
      </c>
      <c r="BK280" s="144">
        <f>ROUND(I280*H280,2)</f>
        <v>0</v>
      </c>
      <c r="BL280" s="17" t="s">
        <v>194</v>
      </c>
      <c r="BM280" s="143" t="s">
        <v>713</v>
      </c>
    </row>
    <row r="281" spans="2:65" s="1" customFormat="1" ht="10">
      <c r="B281" s="32"/>
      <c r="D281" s="145" t="s">
        <v>149</v>
      </c>
      <c r="F281" s="146" t="s">
        <v>1864</v>
      </c>
      <c r="I281" s="147"/>
      <c r="L281" s="32"/>
      <c r="M281" s="148"/>
      <c r="T281" s="56"/>
      <c r="AT281" s="17" t="s">
        <v>149</v>
      </c>
      <c r="AU281" s="17" t="s">
        <v>89</v>
      </c>
    </row>
    <row r="282" spans="2:65" s="1" customFormat="1" ht="16.5" customHeight="1">
      <c r="B282" s="32"/>
      <c r="C282" s="132" t="s">
        <v>314</v>
      </c>
      <c r="D282" s="132" t="s">
        <v>143</v>
      </c>
      <c r="E282" s="133" t="s">
        <v>1865</v>
      </c>
      <c r="F282" s="134" t="s">
        <v>1866</v>
      </c>
      <c r="G282" s="135" t="s">
        <v>753</v>
      </c>
      <c r="H282" s="136">
        <v>1</v>
      </c>
      <c r="I282" s="137"/>
      <c r="J282" s="138">
        <f>ROUND(I282*H282,2)</f>
        <v>0</v>
      </c>
      <c r="K282" s="134" t="s">
        <v>147</v>
      </c>
      <c r="L282" s="32"/>
      <c r="M282" s="139" t="s">
        <v>1</v>
      </c>
      <c r="N282" s="140" t="s">
        <v>45</v>
      </c>
      <c r="P282" s="141">
        <f>O282*H282</f>
        <v>0</v>
      </c>
      <c r="Q282" s="141">
        <v>0</v>
      </c>
      <c r="R282" s="141">
        <f>Q282*H282</f>
        <v>0</v>
      </c>
      <c r="S282" s="141">
        <v>0</v>
      </c>
      <c r="T282" s="142">
        <f>S282*H282</f>
        <v>0</v>
      </c>
      <c r="AR282" s="143" t="s">
        <v>194</v>
      </c>
      <c r="AT282" s="143" t="s">
        <v>143</v>
      </c>
      <c r="AU282" s="143" t="s">
        <v>89</v>
      </c>
      <c r="AY282" s="17" t="s">
        <v>140</v>
      </c>
      <c r="BE282" s="144">
        <f>IF(N282="základní",J282,0)</f>
        <v>0</v>
      </c>
      <c r="BF282" s="144">
        <f>IF(N282="snížená",J282,0)</f>
        <v>0</v>
      </c>
      <c r="BG282" s="144">
        <f>IF(N282="zákl. přenesená",J282,0)</f>
        <v>0</v>
      </c>
      <c r="BH282" s="144">
        <f>IF(N282="sníž. přenesená",J282,0)</f>
        <v>0</v>
      </c>
      <c r="BI282" s="144">
        <f>IF(N282="nulová",J282,0)</f>
        <v>0</v>
      </c>
      <c r="BJ282" s="17" t="s">
        <v>87</v>
      </c>
      <c r="BK282" s="144">
        <f>ROUND(I282*H282,2)</f>
        <v>0</v>
      </c>
      <c r="BL282" s="17" t="s">
        <v>194</v>
      </c>
      <c r="BM282" s="143" t="s">
        <v>716</v>
      </c>
    </row>
    <row r="283" spans="2:65" s="1" customFormat="1" ht="10">
      <c r="B283" s="32"/>
      <c r="D283" s="145" t="s">
        <v>149</v>
      </c>
      <c r="F283" s="146" t="s">
        <v>1866</v>
      </c>
      <c r="I283" s="147"/>
      <c r="L283" s="32"/>
      <c r="M283" s="148"/>
      <c r="T283" s="56"/>
      <c r="AT283" s="17" t="s">
        <v>149</v>
      </c>
      <c r="AU283" s="17" t="s">
        <v>89</v>
      </c>
    </row>
    <row r="284" spans="2:65" s="1" customFormat="1" ht="16.5" customHeight="1">
      <c r="B284" s="32"/>
      <c r="C284" s="132" t="s">
        <v>717</v>
      </c>
      <c r="D284" s="132" t="s">
        <v>143</v>
      </c>
      <c r="E284" s="133" t="s">
        <v>1867</v>
      </c>
      <c r="F284" s="134" t="s">
        <v>1868</v>
      </c>
      <c r="G284" s="135" t="s">
        <v>753</v>
      </c>
      <c r="H284" s="136">
        <v>6</v>
      </c>
      <c r="I284" s="137"/>
      <c r="J284" s="138">
        <f>ROUND(I284*H284,2)</f>
        <v>0</v>
      </c>
      <c r="K284" s="134" t="s">
        <v>147</v>
      </c>
      <c r="L284" s="32"/>
      <c r="M284" s="139" t="s">
        <v>1</v>
      </c>
      <c r="N284" s="140" t="s">
        <v>45</v>
      </c>
      <c r="P284" s="141">
        <f>O284*H284</f>
        <v>0</v>
      </c>
      <c r="Q284" s="141">
        <v>0</v>
      </c>
      <c r="R284" s="141">
        <f>Q284*H284</f>
        <v>0</v>
      </c>
      <c r="S284" s="141">
        <v>0</v>
      </c>
      <c r="T284" s="142">
        <f>S284*H284</f>
        <v>0</v>
      </c>
      <c r="AR284" s="143" t="s">
        <v>194</v>
      </c>
      <c r="AT284" s="143" t="s">
        <v>143</v>
      </c>
      <c r="AU284" s="143" t="s">
        <v>89</v>
      </c>
      <c r="AY284" s="17" t="s">
        <v>140</v>
      </c>
      <c r="BE284" s="144">
        <f>IF(N284="základní",J284,0)</f>
        <v>0</v>
      </c>
      <c r="BF284" s="144">
        <f>IF(N284="snížená",J284,0)</f>
        <v>0</v>
      </c>
      <c r="BG284" s="144">
        <f>IF(N284="zákl. přenesená",J284,0)</f>
        <v>0</v>
      </c>
      <c r="BH284" s="144">
        <f>IF(N284="sníž. přenesená",J284,0)</f>
        <v>0</v>
      </c>
      <c r="BI284" s="144">
        <f>IF(N284="nulová",J284,0)</f>
        <v>0</v>
      </c>
      <c r="BJ284" s="17" t="s">
        <v>87</v>
      </c>
      <c r="BK284" s="144">
        <f>ROUND(I284*H284,2)</f>
        <v>0</v>
      </c>
      <c r="BL284" s="17" t="s">
        <v>194</v>
      </c>
      <c r="BM284" s="143" t="s">
        <v>720</v>
      </c>
    </row>
    <row r="285" spans="2:65" s="1" customFormat="1" ht="10">
      <c r="B285" s="32"/>
      <c r="D285" s="145" t="s">
        <v>149</v>
      </c>
      <c r="F285" s="146" t="s">
        <v>1868</v>
      </c>
      <c r="I285" s="147"/>
      <c r="L285" s="32"/>
      <c r="M285" s="148"/>
      <c r="T285" s="56"/>
      <c r="AT285" s="17" t="s">
        <v>149</v>
      </c>
      <c r="AU285" s="17" t="s">
        <v>89</v>
      </c>
    </row>
    <row r="286" spans="2:65" s="1" customFormat="1" ht="21.75" customHeight="1">
      <c r="B286" s="32"/>
      <c r="C286" s="132" t="s">
        <v>320</v>
      </c>
      <c r="D286" s="132" t="s">
        <v>143</v>
      </c>
      <c r="E286" s="133" t="s">
        <v>1869</v>
      </c>
      <c r="F286" s="134" t="s">
        <v>1870</v>
      </c>
      <c r="G286" s="135" t="s">
        <v>753</v>
      </c>
      <c r="H286" s="136">
        <v>13</v>
      </c>
      <c r="I286" s="137"/>
      <c r="J286" s="138">
        <f>ROUND(I286*H286,2)</f>
        <v>0</v>
      </c>
      <c r="K286" s="134" t="s">
        <v>147</v>
      </c>
      <c r="L286" s="32"/>
      <c r="M286" s="139" t="s">
        <v>1</v>
      </c>
      <c r="N286" s="140" t="s">
        <v>45</v>
      </c>
      <c r="P286" s="141">
        <f>O286*H286</f>
        <v>0</v>
      </c>
      <c r="Q286" s="141">
        <v>0</v>
      </c>
      <c r="R286" s="141">
        <f>Q286*H286</f>
        <v>0</v>
      </c>
      <c r="S286" s="141">
        <v>0</v>
      </c>
      <c r="T286" s="142">
        <f>S286*H286</f>
        <v>0</v>
      </c>
      <c r="AR286" s="143" t="s">
        <v>194</v>
      </c>
      <c r="AT286" s="143" t="s">
        <v>143</v>
      </c>
      <c r="AU286" s="143" t="s">
        <v>89</v>
      </c>
      <c r="AY286" s="17" t="s">
        <v>140</v>
      </c>
      <c r="BE286" s="144">
        <f>IF(N286="základní",J286,0)</f>
        <v>0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7" t="s">
        <v>87</v>
      </c>
      <c r="BK286" s="144">
        <f>ROUND(I286*H286,2)</f>
        <v>0</v>
      </c>
      <c r="BL286" s="17" t="s">
        <v>194</v>
      </c>
      <c r="BM286" s="143" t="s">
        <v>723</v>
      </c>
    </row>
    <row r="287" spans="2:65" s="1" customFormat="1" ht="10">
      <c r="B287" s="32"/>
      <c r="D287" s="145" t="s">
        <v>149</v>
      </c>
      <c r="F287" s="146" t="s">
        <v>1870</v>
      </c>
      <c r="I287" s="147"/>
      <c r="L287" s="32"/>
      <c r="M287" s="148"/>
      <c r="T287" s="56"/>
      <c r="AT287" s="17" t="s">
        <v>149</v>
      </c>
      <c r="AU287" s="17" t="s">
        <v>89</v>
      </c>
    </row>
    <row r="288" spans="2:65" s="1" customFormat="1" ht="24.15" customHeight="1">
      <c r="B288" s="32"/>
      <c r="C288" s="132" t="s">
        <v>724</v>
      </c>
      <c r="D288" s="132" t="s">
        <v>143</v>
      </c>
      <c r="E288" s="133" t="s">
        <v>1871</v>
      </c>
      <c r="F288" s="134" t="s">
        <v>1872</v>
      </c>
      <c r="G288" s="135" t="s">
        <v>753</v>
      </c>
      <c r="H288" s="136">
        <v>4</v>
      </c>
      <c r="I288" s="137"/>
      <c r="J288" s="138">
        <f>ROUND(I288*H288,2)</f>
        <v>0</v>
      </c>
      <c r="K288" s="134" t="s">
        <v>147</v>
      </c>
      <c r="L288" s="32"/>
      <c r="M288" s="139" t="s">
        <v>1</v>
      </c>
      <c r="N288" s="140" t="s">
        <v>45</v>
      </c>
      <c r="P288" s="141">
        <f>O288*H288</f>
        <v>0</v>
      </c>
      <c r="Q288" s="141">
        <v>0</v>
      </c>
      <c r="R288" s="141">
        <f>Q288*H288</f>
        <v>0</v>
      </c>
      <c r="S288" s="141">
        <v>0</v>
      </c>
      <c r="T288" s="142">
        <f>S288*H288</f>
        <v>0</v>
      </c>
      <c r="AR288" s="143" t="s">
        <v>194</v>
      </c>
      <c r="AT288" s="143" t="s">
        <v>143</v>
      </c>
      <c r="AU288" s="143" t="s">
        <v>89</v>
      </c>
      <c r="AY288" s="17" t="s">
        <v>140</v>
      </c>
      <c r="BE288" s="144">
        <f>IF(N288="základní",J288,0)</f>
        <v>0</v>
      </c>
      <c r="BF288" s="144">
        <f>IF(N288="snížená",J288,0)</f>
        <v>0</v>
      </c>
      <c r="BG288" s="144">
        <f>IF(N288="zákl. přenesená",J288,0)</f>
        <v>0</v>
      </c>
      <c r="BH288" s="144">
        <f>IF(N288="sníž. přenesená",J288,0)</f>
        <v>0</v>
      </c>
      <c r="BI288" s="144">
        <f>IF(N288="nulová",J288,0)</f>
        <v>0</v>
      </c>
      <c r="BJ288" s="17" t="s">
        <v>87</v>
      </c>
      <c r="BK288" s="144">
        <f>ROUND(I288*H288,2)</f>
        <v>0</v>
      </c>
      <c r="BL288" s="17" t="s">
        <v>194</v>
      </c>
      <c r="BM288" s="143" t="s">
        <v>725</v>
      </c>
    </row>
    <row r="289" spans="2:65" s="1" customFormat="1" ht="18">
      <c r="B289" s="32"/>
      <c r="D289" s="145" t="s">
        <v>149</v>
      </c>
      <c r="F289" s="146" t="s">
        <v>1872</v>
      </c>
      <c r="I289" s="147"/>
      <c r="L289" s="32"/>
      <c r="M289" s="148"/>
      <c r="T289" s="56"/>
      <c r="AT289" s="17" t="s">
        <v>149</v>
      </c>
      <c r="AU289" s="17" t="s">
        <v>89</v>
      </c>
    </row>
    <row r="290" spans="2:65" s="1" customFormat="1" ht="44.25" customHeight="1">
      <c r="B290" s="32"/>
      <c r="C290" s="132" t="s">
        <v>327</v>
      </c>
      <c r="D290" s="132" t="s">
        <v>143</v>
      </c>
      <c r="E290" s="133" t="s">
        <v>1873</v>
      </c>
      <c r="F290" s="134" t="s">
        <v>1874</v>
      </c>
      <c r="G290" s="135" t="s">
        <v>1770</v>
      </c>
      <c r="H290" s="190"/>
      <c r="I290" s="137"/>
      <c r="J290" s="138">
        <f>ROUND(I290*H290,2)</f>
        <v>0</v>
      </c>
      <c r="K290" s="134" t="s">
        <v>147</v>
      </c>
      <c r="L290" s="32"/>
      <c r="M290" s="139" t="s">
        <v>1</v>
      </c>
      <c r="N290" s="140" t="s">
        <v>45</v>
      </c>
      <c r="P290" s="141">
        <f>O290*H290</f>
        <v>0</v>
      </c>
      <c r="Q290" s="141">
        <v>0</v>
      </c>
      <c r="R290" s="141">
        <f>Q290*H290</f>
        <v>0</v>
      </c>
      <c r="S290" s="141">
        <v>0</v>
      </c>
      <c r="T290" s="142">
        <f>S290*H290</f>
        <v>0</v>
      </c>
      <c r="AR290" s="143" t="s">
        <v>194</v>
      </c>
      <c r="AT290" s="143" t="s">
        <v>143</v>
      </c>
      <c r="AU290" s="143" t="s">
        <v>89</v>
      </c>
      <c r="AY290" s="17" t="s">
        <v>140</v>
      </c>
      <c r="BE290" s="144">
        <f>IF(N290="základní",J290,0)</f>
        <v>0</v>
      </c>
      <c r="BF290" s="144">
        <f>IF(N290="snížená",J290,0)</f>
        <v>0</v>
      </c>
      <c r="BG290" s="144">
        <f>IF(N290="zákl. přenesená",J290,0)</f>
        <v>0</v>
      </c>
      <c r="BH290" s="144">
        <f>IF(N290="sníž. přenesená",J290,0)</f>
        <v>0</v>
      </c>
      <c r="BI290" s="144">
        <f>IF(N290="nulová",J290,0)</f>
        <v>0</v>
      </c>
      <c r="BJ290" s="17" t="s">
        <v>87</v>
      </c>
      <c r="BK290" s="144">
        <f>ROUND(I290*H290,2)</f>
        <v>0</v>
      </c>
      <c r="BL290" s="17" t="s">
        <v>194</v>
      </c>
      <c r="BM290" s="143" t="s">
        <v>728</v>
      </c>
    </row>
    <row r="291" spans="2:65" s="1" customFormat="1" ht="27">
      <c r="B291" s="32"/>
      <c r="D291" s="145" t="s">
        <v>149</v>
      </c>
      <c r="F291" s="146" t="s">
        <v>1874</v>
      </c>
      <c r="I291" s="147"/>
      <c r="L291" s="32"/>
      <c r="M291" s="148"/>
      <c r="T291" s="56"/>
      <c r="AT291" s="17" t="s">
        <v>149</v>
      </c>
      <c r="AU291" s="17" t="s">
        <v>89</v>
      </c>
    </row>
    <row r="292" spans="2:65" s="11" customFormat="1" ht="22.75" customHeight="1">
      <c r="B292" s="120"/>
      <c r="D292" s="121" t="s">
        <v>79</v>
      </c>
      <c r="E292" s="130" t="s">
        <v>1875</v>
      </c>
      <c r="F292" s="130" t="s">
        <v>1876</v>
      </c>
      <c r="I292" s="123"/>
      <c r="J292" s="131">
        <f>BK292</f>
        <v>0</v>
      </c>
      <c r="L292" s="120"/>
      <c r="M292" s="125"/>
      <c r="P292" s="126">
        <f>SUM(P293:P296)</f>
        <v>0</v>
      </c>
      <c r="R292" s="126">
        <f>SUM(R293:R296)</f>
        <v>0</v>
      </c>
      <c r="T292" s="127">
        <f>SUM(T293:T296)</f>
        <v>0</v>
      </c>
      <c r="AR292" s="121" t="s">
        <v>89</v>
      </c>
      <c r="AT292" s="128" t="s">
        <v>79</v>
      </c>
      <c r="AU292" s="128" t="s">
        <v>87</v>
      </c>
      <c r="AY292" s="121" t="s">
        <v>140</v>
      </c>
      <c r="BK292" s="129">
        <f>SUM(BK293:BK296)</f>
        <v>0</v>
      </c>
    </row>
    <row r="293" spans="2:65" s="1" customFormat="1" ht="37.75" customHeight="1">
      <c r="B293" s="32"/>
      <c r="C293" s="132" t="s">
        <v>731</v>
      </c>
      <c r="D293" s="132" t="s">
        <v>143</v>
      </c>
      <c r="E293" s="133" t="s">
        <v>1877</v>
      </c>
      <c r="F293" s="134" t="s">
        <v>1878</v>
      </c>
      <c r="G293" s="135" t="s">
        <v>753</v>
      </c>
      <c r="H293" s="136">
        <v>6</v>
      </c>
      <c r="I293" s="137"/>
      <c r="J293" s="138">
        <f>ROUND(I293*H293,2)</f>
        <v>0</v>
      </c>
      <c r="K293" s="134" t="s">
        <v>147</v>
      </c>
      <c r="L293" s="32"/>
      <c r="M293" s="139" t="s">
        <v>1</v>
      </c>
      <c r="N293" s="140" t="s">
        <v>45</v>
      </c>
      <c r="P293" s="141">
        <f>O293*H293</f>
        <v>0</v>
      </c>
      <c r="Q293" s="141">
        <v>0</v>
      </c>
      <c r="R293" s="141">
        <f>Q293*H293</f>
        <v>0</v>
      </c>
      <c r="S293" s="141">
        <v>0</v>
      </c>
      <c r="T293" s="142">
        <f>S293*H293</f>
        <v>0</v>
      </c>
      <c r="AR293" s="143" t="s">
        <v>194</v>
      </c>
      <c r="AT293" s="143" t="s">
        <v>143</v>
      </c>
      <c r="AU293" s="143" t="s">
        <v>89</v>
      </c>
      <c r="AY293" s="17" t="s">
        <v>140</v>
      </c>
      <c r="BE293" s="144">
        <f>IF(N293="základní",J293,0)</f>
        <v>0</v>
      </c>
      <c r="BF293" s="144">
        <f>IF(N293="snížená",J293,0)</f>
        <v>0</v>
      </c>
      <c r="BG293" s="144">
        <f>IF(N293="zákl. přenesená",J293,0)</f>
        <v>0</v>
      </c>
      <c r="BH293" s="144">
        <f>IF(N293="sníž. přenesená",J293,0)</f>
        <v>0</v>
      </c>
      <c r="BI293" s="144">
        <f>IF(N293="nulová",J293,0)</f>
        <v>0</v>
      </c>
      <c r="BJ293" s="17" t="s">
        <v>87</v>
      </c>
      <c r="BK293" s="144">
        <f>ROUND(I293*H293,2)</f>
        <v>0</v>
      </c>
      <c r="BL293" s="17" t="s">
        <v>194</v>
      </c>
      <c r="BM293" s="143" t="s">
        <v>734</v>
      </c>
    </row>
    <row r="294" spans="2:65" s="1" customFormat="1" ht="27">
      <c r="B294" s="32"/>
      <c r="D294" s="145" t="s">
        <v>149</v>
      </c>
      <c r="F294" s="146" t="s">
        <v>1878</v>
      </c>
      <c r="I294" s="147"/>
      <c r="L294" s="32"/>
      <c r="M294" s="148"/>
      <c r="T294" s="56"/>
      <c r="AT294" s="17" t="s">
        <v>149</v>
      </c>
      <c r="AU294" s="17" t="s">
        <v>89</v>
      </c>
    </row>
    <row r="295" spans="2:65" s="1" customFormat="1" ht="44.25" customHeight="1">
      <c r="B295" s="32"/>
      <c r="C295" s="132" t="s">
        <v>333</v>
      </c>
      <c r="D295" s="132" t="s">
        <v>143</v>
      </c>
      <c r="E295" s="133" t="s">
        <v>1879</v>
      </c>
      <c r="F295" s="134" t="s">
        <v>1880</v>
      </c>
      <c r="G295" s="135" t="s">
        <v>1770</v>
      </c>
      <c r="H295" s="190"/>
      <c r="I295" s="137"/>
      <c r="J295" s="138">
        <f>ROUND(I295*H295,2)</f>
        <v>0</v>
      </c>
      <c r="K295" s="134" t="s">
        <v>147</v>
      </c>
      <c r="L295" s="32"/>
      <c r="M295" s="139" t="s">
        <v>1</v>
      </c>
      <c r="N295" s="140" t="s">
        <v>45</v>
      </c>
      <c r="P295" s="141">
        <f>O295*H295</f>
        <v>0</v>
      </c>
      <c r="Q295" s="141">
        <v>0</v>
      </c>
      <c r="R295" s="141">
        <f>Q295*H295</f>
        <v>0</v>
      </c>
      <c r="S295" s="141">
        <v>0</v>
      </c>
      <c r="T295" s="142">
        <f>S295*H295</f>
        <v>0</v>
      </c>
      <c r="AR295" s="143" t="s">
        <v>194</v>
      </c>
      <c r="AT295" s="143" t="s">
        <v>143</v>
      </c>
      <c r="AU295" s="143" t="s">
        <v>89</v>
      </c>
      <c r="AY295" s="17" t="s">
        <v>140</v>
      </c>
      <c r="BE295" s="144">
        <f>IF(N295="základní",J295,0)</f>
        <v>0</v>
      </c>
      <c r="BF295" s="144">
        <f>IF(N295="snížená",J295,0)</f>
        <v>0</v>
      </c>
      <c r="BG295" s="144">
        <f>IF(N295="zákl. přenesená",J295,0)</f>
        <v>0</v>
      </c>
      <c r="BH295" s="144">
        <f>IF(N295="sníž. přenesená",J295,0)</f>
        <v>0</v>
      </c>
      <c r="BI295" s="144">
        <f>IF(N295="nulová",J295,0)</f>
        <v>0</v>
      </c>
      <c r="BJ295" s="17" t="s">
        <v>87</v>
      </c>
      <c r="BK295" s="144">
        <f>ROUND(I295*H295,2)</f>
        <v>0</v>
      </c>
      <c r="BL295" s="17" t="s">
        <v>194</v>
      </c>
      <c r="BM295" s="143" t="s">
        <v>737</v>
      </c>
    </row>
    <row r="296" spans="2:65" s="1" customFormat="1" ht="27">
      <c r="B296" s="32"/>
      <c r="D296" s="145" t="s">
        <v>149</v>
      </c>
      <c r="F296" s="146" t="s">
        <v>1880</v>
      </c>
      <c r="I296" s="147"/>
      <c r="L296" s="32"/>
      <c r="M296" s="148"/>
      <c r="T296" s="56"/>
      <c r="AT296" s="17" t="s">
        <v>149</v>
      </c>
      <c r="AU296" s="17" t="s">
        <v>89</v>
      </c>
    </row>
    <row r="297" spans="2:65" s="11" customFormat="1" ht="22.75" customHeight="1">
      <c r="B297" s="120"/>
      <c r="D297" s="121" t="s">
        <v>79</v>
      </c>
      <c r="E297" s="130" t="s">
        <v>1881</v>
      </c>
      <c r="F297" s="130" t="s">
        <v>1882</v>
      </c>
      <c r="I297" s="123"/>
      <c r="J297" s="131">
        <f>BK297</f>
        <v>0</v>
      </c>
      <c r="L297" s="120"/>
      <c r="M297" s="125"/>
      <c r="P297" s="126">
        <f>SUM(P298:P303)</f>
        <v>0</v>
      </c>
      <c r="R297" s="126">
        <f>SUM(R298:R303)</f>
        <v>0</v>
      </c>
      <c r="T297" s="127">
        <f>SUM(T298:T303)</f>
        <v>0</v>
      </c>
      <c r="AR297" s="121" t="s">
        <v>89</v>
      </c>
      <c r="AT297" s="128" t="s">
        <v>79</v>
      </c>
      <c r="AU297" s="128" t="s">
        <v>87</v>
      </c>
      <c r="AY297" s="121" t="s">
        <v>140</v>
      </c>
      <c r="BK297" s="129">
        <f>SUM(BK298:BK303)</f>
        <v>0</v>
      </c>
    </row>
    <row r="298" spans="2:65" s="1" customFormat="1" ht="37.75" customHeight="1">
      <c r="B298" s="32"/>
      <c r="C298" s="132" t="s">
        <v>740</v>
      </c>
      <c r="D298" s="132" t="s">
        <v>143</v>
      </c>
      <c r="E298" s="133" t="s">
        <v>1883</v>
      </c>
      <c r="F298" s="134" t="s">
        <v>1884</v>
      </c>
      <c r="G298" s="135" t="s">
        <v>231</v>
      </c>
      <c r="H298" s="136">
        <v>4</v>
      </c>
      <c r="I298" s="137"/>
      <c r="J298" s="138">
        <f>ROUND(I298*H298,2)</f>
        <v>0</v>
      </c>
      <c r="K298" s="134" t="s">
        <v>147</v>
      </c>
      <c r="L298" s="32"/>
      <c r="M298" s="139" t="s">
        <v>1</v>
      </c>
      <c r="N298" s="140" t="s">
        <v>45</v>
      </c>
      <c r="P298" s="141">
        <f>O298*H298</f>
        <v>0</v>
      </c>
      <c r="Q298" s="141">
        <v>0</v>
      </c>
      <c r="R298" s="141">
        <f>Q298*H298</f>
        <v>0</v>
      </c>
      <c r="S298" s="141">
        <v>0</v>
      </c>
      <c r="T298" s="142">
        <f>S298*H298</f>
        <v>0</v>
      </c>
      <c r="AR298" s="143" t="s">
        <v>194</v>
      </c>
      <c r="AT298" s="143" t="s">
        <v>143</v>
      </c>
      <c r="AU298" s="143" t="s">
        <v>89</v>
      </c>
      <c r="AY298" s="17" t="s">
        <v>140</v>
      </c>
      <c r="BE298" s="144">
        <f>IF(N298="základní",J298,0)</f>
        <v>0</v>
      </c>
      <c r="BF298" s="144">
        <f>IF(N298="snížená",J298,0)</f>
        <v>0</v>
      </c>
      <c r="BG298" s="144">
        <f>IF(N298="zákl. přenesená",J298,0)</f>
        <v>0</v>
      </c>
      <c r="BH298" s="144">
        <f>IF(N298="sníž. přenesená",J298,0)</f>
        <v>0</v>
      </c>
      <c r="BI298" s="144">
        <f>IF(N298="nulová",J298,0)</f>
        <v>0</v>
      </c>
      <c r="BJ298" s="17" t="s">
        <v>87</v>
      </c>
      <c r="BK298" s="144">
        <f>ROUND(I298*H298,2)</f>
        <v>0</v>
      </c>
      <c r="BL298" s="17" t="s">
        <v>194</v>
      </c>
      <c r="BM298" s="143" t="s">
        <v>743</v>
      </c>
    </row>
    <row r="299" spans="2:65" s="1" customFormat="1" ht="18">
      <c r="B299" s="32"/>
      <c r="D299" s="145" t="s">
        <v>149</v>
      </c>
      <c r="F299" s="146" t="s">
        <v>1884</v>
      </c>
      <c r="I299" s="147"/>
      <c r="L299" s="32"/>
      <c r="M299" s="148"/>
      <c r="T299" s="56"/>
      <c r="AT299" s="17" t="s">
        <v>149</v>
      </c>
      <c r="AU299" s="17" t="s">
        <v>89</v>
      </c>
    </row>
    <row r="300" spans="2:65" s="1" customFormat="1" ht="37.75" customHeight="1">
      <c r="B300" s="32"/>
      <c r="C300" s="132" t="s">
        <v>338</v>
      </c>
      <c r="D300" s="132" t="s">
        <v>143</v>
      </c>
      <c r="E300" s="133" t="s">
        <v>1885</v>
      </c>
      <c r="F300" s="134" t="s">
        <v>1886</v>
      </c>
      <c r="G300" s="135" t="s">
        <v>231</v>
      </c>
      <c r="H300" s="136">
        <v>6</v>
      </c>
      <c r="I300" s="137"/>
      <c r="J300" s="138">
        <f>ROUND(I300*H300,2)</f>
        <v>0</v>
      </c>
      <c r="K300" s="134" t="s">
        <v>147</v>
      </c>
      <c r="L300" s="32"/>
      <c r="M300" s="139" t="s">
        <v>1</v>
      </c>
      <c r="N300" s="140" t="s">
        <v>45</v>
      </c>
      <c r="P300" s="141">
        <f>O300*H300</f>
        <v>0</v>
      </c>
      <c r="Q300" s="141">
        <v>0</v>
      </c>
      <c r="R300" s="141">
        <f>Q300*H300</f>
        <v>0</v>
      </c>
      <c r="S300" s="141">
        <v>0</v>
      </c>
      <c r="T300" s="142">
        <f>S300*H300</f>
        <v>0</v>
      </c>
      <c r="AR300" s="143" t="s">
        <v>194</v>
      </c>
      <c r="AT300" s="143" t="s">
        <v>143</v>
      </c>
      <c r="AU300" s="143" t="s">
        <v>89</v>
      </c>
      <c r="AY300" s="17" t="s">
        <v>140</v>
      </c>
      <c r="BE300" s="144">
        <f>IF(N300="základní",J300,0)</f>
        <v>0</v>
      </c>
      <c r="BF300" s="144">
        <f>IF(N300="snížená",J300,0)</f>
        <v>0</v>
      </c>
      <c r="BG300" s="144">
        <f>IF(N300="zákl. přenesená",J300,0)</f>
        <v>0</v>
      </c>
      <c r="BH300" s="144">
        <f>IF(N300="sníž. přenesená",J300,0)</f>
        <v>0</v>
      </c>
      <c r="BI300" s="144">
        <f>IF(N300="nulová",J300,0)</f>
        <v>0</v>
      </c>
      <c r="BJ300" s="17" t="s">
        <v>87</v>
      </c>
      <c r="BK300" s="144">
        <f>ROUND(I300*H300,2)</f>
        <v>0</v>
      </c>
      <c r="BL300" s="17" t="s">
        <v>194</v>
      </c>
      <c r="BM300" s="143" t="s">
        <v>747</v>
      </c>
    </row>
    <row r="301" spans="2:65" s="1" customFormat="1" ht="18">
      <c r="B301" s="32"/>
      <c r="D301" s="145" t="s">
        <v>149</v>
      </c>
      <c r="F301" s="146" t="s">
        <v>1886</v>
      </c>
      <c r="I301" s="147"/>
      <c r="L301" s="32"/>
      <c r="M301" s="148"/>
      <c r="T301" s="56"/>
      <c r="AT301" s="17" t="s">
        <v>149</v>
      </c>
      <c r="AU301" s="17" t="s">
        <v>89</v>
      </c>
    </row>
    <row r="302" spans="2:65" s="1" customFormat="1" ht="49" customHeight="1">
      <c r="B302" s="32"/>
      <c r="C302" s="132" t="s">
        <v>750</v>
      </c>
      <c r="D302" s="132" t="s">
        <v>143</v>
      </c>
      <c r="E302" s="133" t="s">
        <v>1887</v>
      </c>
      <c r="F302" s="134" t="s">
        <v>1888</v>
      </c>
      <c r="G302" s="135" t="s">
        <v>1770</v>
      </c>
      <c r="H302" s="190"/>
      <c r="I302" s="137"/>
      <c r="J302" s="138">
        <f>ROUND(I302*H302,2)</f>
        <v>0</v>
      </c>
      <c r="K302" s="134" t="s">
        <v>147</v>
      </c>
      <c r="L302" s="32"/>
      <c r="M302" s="139" t="s">
        <v>1</v>
      </c>
      <c r="N302" s="140" t="s">
        <v>45</v>
      </c>
      <c r="P302" s="141">
        <f>O302*H302</f>
        <v>0</v>
      </c>
      <c r="Q302" s="141">
        <v>0</v>
      </c>
      <c r="R302" s="141">
        <f>Q302*H302</f>
        <v>0</v>
      </c>
      <c r="S302" s="141">
        <v>0</v>
      </c>
      <c r="T302" s="142">
        <f>S302*H302</f>
        <v>0</v>
      </c>
      <c r="AR302" s="143" t="s">
        <v>194</v>
      </c>
      <c r="AT302" s="143" t="s">
        <v>143</v>
      </c>
      <c r="AU302" s="143" t="s">
        <v>89</v>
      </c>
      <c r="AY302" s="17" t="s">
        <v>140</v>
      </c>
      <c r="BE302" s="144">
        <f>IF(N302="základní",J302,0)</f>
        <v>0</v>
      </c>
      <c r="BF302" s="144">
        <f>IF(N302="snížená",J302,0)</f>
        <v>0</v>
      </c>
      <c r="BG302" s="144">
        <f>IF(N302="zákl. přenesená",J302,0)</f>
        <v>0</v>
      </c>
      <c r="BH302" s="144">
        <f>IF(N302="sníž. přenesená",J302,0)</f>
        <v>0</v>
      </c>
      <c r="BI302" s="144">
        <f>IF(N302="nulová",J302,0)</f>
        <v>0</v>
      </c>
      <c r="BJ302" s="17" t="s">
        <v>87</v>
      </c>
      <c r="BK302" s="144">
        <f>ROUND(I302*H302,2)</f>
        <v>0</v>
      </c>
      <c r="BL302" s="17" t="s">
        <v>194</v>
      </c>
      <c r="BM302" s="143" t="s">
        <v>754</v>
      </c>
    </row>
    <row r="303" spans="2:65" s="1" customFormat="1" ht="27">
      <c r="B303" s="32"/>
      <c r="D303" s="145" t="s">
        <v>149</v>
      </c>
      <c r="F303" s="146" t="s">
        <v>1888</v>
      </c>
      <c r="I303" s="147"/>
      <c r="L303" s="32"/>
      <c r="M303" s="148"/>
      <c r="T303" s="56"/>
      <c r="AT303" s="17" t="s">
        <v>149</v>
      </c>
      <c r="AU303" s="17" t="s">
        <v>89</v>
      </c>
    </row>
    <row r="304" spans="2:65" s="11" customFormat="1" ht="22.75" customHeight="1">
      <c r="B304" s="120"/>
      <c r="D304" s="121" t="s">
        <v>79</v>
      </c>
      <c r="E304" s="130" t="s">
        <v>1889</v>
      </c>
      <c r="F304" s="130" t="s">
        <v>1890</v>
      </c>
      <c r="I304" s="123"/>
      <c r="J304" s="131">
        <f>BK304</f>
        <v>0</v>
      </c>
      <c r="L304" s="120"/>
      <c r="M304" s="125"/>
      <c r="P304" s="126">
        <f>SUM(P305:P308)</f>
        <v>0</v>
      </c>
      <c r="R304" s="126">
        <f>SUM(R305:R308)</f>
        <v>0</v>
      </c>
      <c r="T304" s="127">
        <f>SUM(T305:T308)</f>
        <v>0</v>
      </c>
      <c r="AR304" s="121" t="s">
        <v>89</v>
      </c>
      <c r="AT304" s="128" t="s">
        <v>79</v>
      </c>
      <c r="AU304" s="128" t="s">
        <v>87</v>
      </c>
      <c r="AY304" s="121" t="s">
        <v>140</v>
      </c>
      <c r="BK304" s="129">
        <f>SUM(BK305:BK308)</f>
        <v>0</v>
      </c>
    </row>
    <row r="305" spans="2:65" s="1" customFormat="1" ht="16.5" customHeight="1">
      <c r="B305" s="32"/>
      <c r="C305" s="132" t="s">
        <v>346</v>
      </c>
      <c r="D305" s="132" t="s">
        <v>143</v>
      </c>
      <c r="E305" s="133" t="s">
        <v>1891</v>
      </c>
      <c r="F305" s="134" t="s">
        <v>1892</v>
      </c>
      <c r="G305" s="135" t="s">
        <v>1495</v>
      </c>
      <c r="H305" s="136">
        <v>3</v>
      </c>
      <c r="I305" s="137"/>
      <c r="J305" s="138">
        <f>ROUND(I305*H305,2)</f>
        <v>0</v>
      </c>
      <c r="K305" s="134" t="s">
        <v>1</v>
      </c>
      <c r="L305" s="32"/>
      <c r="M305" s="139" t="s">
        <v>1</v>
      </c>
      <c r="N305" s="140" t="s">
        <v>45</v>
      </c>
      <c r="P305" s="141">
        <f>O305*H305</f>
        <v>0</v>
      </c>
      <c r="Q305" s="141">
        <v>0</v>
      </c>
      <c r="R305" s="141">
        <f>Q305*H305</f>
        <v>0</v>
      </c>
      <c r="S305" s="141">
        <v>0</v>
      </c>
      <c r="T305" s="142">
        <f>S305*H305</f>
        <v>0</v>
      </c>
      <c r="AR305" s="143" t="s">
        <v>194</v>
      </c>
      <c r="AT305" s="143" t="s">
        <v>143</v>
      </c>
      <c r="AU305" s="143" t="s">
        <v>89</v>
      </c>
      <c r="AY305" s="17" t="s">
        <v>140</v>
      </c>
      <c r="BE305" s="144">
        <f>IF(N305="základní",J305,0)</f>
        <v>0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7" t="s">
        <v>87</v>
      </c>
      <c r="BK305" s="144">
        <f>ROUND(I305*H305,2)</f>
        <v>0</v>
      </c>
      <c r="BL305" s="17" t="s">
        <v>194</v>
      </c>
      <c r="BM305" s="143" t="s">
        <v>758</v>
      </c>
    </row>
    <row r="306" spans="2:65" s="1" customFormat="1" ht="10">
      <c r="B306" s="32"/>
      <c r="D306" s="145" t="s">
        <v>149</v>
      </c>
      <c r="F306" s="146" t="s">
        <v>1892</v>
      </c>
      <c r="I306" s="147"/>
      <c r="L306" s="32"/>
      <c r="M306" s="148"/>
      <c r="T306" s="56"/>
      <c r="AT306" s="17" t="s">
        <v>149</v>
      </c>
      <c r="AU306" s="17" t="s">
        <v>89</v>
      </c>
    </row>
    <row r="307" spans="2:65" s="1" customFormat="1" ht="44.25" customHeight="1">
      <c r="B307" s="32"/>
      <c r="C307" s="132" t="s">
        <v>760</v>
      </c>
      <c r="D307" s="132" t="s">
        <v>143</v>
      </c>
      <c r="E307" s="133" t="s">
        <v>1893</v>
      </c>
      <c r="F307" s="134" t="s">
        <v>1894</v>
      </c>
      <c r="G307" s="135" t="s">
        <v>1770</v>
      </c>
      <c r="H307" s="190"/>
      <c r="I307" s="137"/>
      <c r="J307" s="138">
        <f>ROUND(I307*H307,2)</f>
        <v>0</v>
      </c>
      <c r="K307" s="134" t="s">
        <v>147</v>
      </c>
      <c r="L307" s="32"/>
      <c r="M307" s="139" t="s">
        <v>1</v>
      </c>
      <c r="N307" s="140" t="s">
        <v>45</v>
      </c>
      <c r="P307" s="141">
        <f>O307*H307</f>
        <v>0</v>
      </c>
      <c r="Q307" s="141">
        <v>0</v>
      </c>
      <c r="R307" s="141">
        <f>Q307*H307</f>
        <v>0</v>
      </c>
      <c r="S307" s="141">
        <v>0</v>
      </c>
      <c r="T307" s="142">
        <f>S307*H307</f>
        <v>0</v>
      </c>
      <c r="AR307" s="143" t="s">
        <v>194</v>
      </c>
      <c r="AT307" s="143" t="s">
        <v>143</v>
      </c>
      <c r="AU307" s="143" t="s">
        <v>89</v>
      </c>
      <c r="AY307" s="17" t="s">
        <v>140</v>
      </c>
      <c r="BE307" s="144">
        <f>IF(N307="základní",J307,0)</f>
        <v>0</v>
      </c>
      <c r="BF307" s="144">
        <f>IF(N307="snížená",J307,0)</f>
        <v>0</v>
      </c>
      <c r="BG307" s="144">
        <f>IF(N307="zákl. přenesená",J307,0)</f>
        <v>0</v>
      </c>
      <c r="BH307" s="144">
        <f>IF(N307="sníž. přenesená",J307,0)</f>
        <v>0</v>
      </c>
      <c r="BI307" s="144">
        <f>IF(N307="nulová",J307,0)</f>
        <v>0</v>
      </c>
      <c r="BJ307" s="17" t="s">
        <v>87</v>
      </c>
      <c r="BK307" s="144">
        <f>ROUND(I307*H307,2)</f>
        <v>0</v>
      </c>
      <c r="BL307" s="17" t="s">
        <v>194</v>
      </c>
      <c r="BM307" s="143" t="s">
        <v>763</v>
      </c>
    </row>
    <row r="308" spans="2:65" s="1" customFormat="1" ht="27">
      <c r="B308" s="32"/>
      <c r="D308" s="145" t="s">
        <v>149</v>
      </c>
      <c r="F308" s="146" t="s">
        <v>1894</v>
      </c>
      <c r="I308" s="147"/>
      <c r="L308" s="32"/>
      <c r="M308" s="148"/>
      <c r="T308" s="56"/>
      <c r="AT308" s="17" t="s">
        <v>149</v>
      </c>
      <c r="AU308" s="17" t="s">
        <v>89</v>
      </c>
    </row>
    <row r="309" spans="2:65" s="11" customFormat="1" ht="22.75" customHeight="1">
      <c r="B309" s="120"/>
      <c r="D309" s="121" t="s">
        <v>79</v>
      </c>
      <c r="E309" s="130" t="s">
        <v>1895</v>
      </c>
      <c r="F309" s="130" t="s">
        <v>1896</v>
      </c>
      <c r="I309" s="123"/>
      <c r="J309" s="131">
        <f>BK309</f>
        <v>0</v>
      </c>
      <c r="L309" s="120"/>
      <c r="M309" s="125"/>
      <c r="P309" s="126">
        <f>SUM(P310:P339)</f>
        <v>0</v>
      </c>
      <c r="R309" s="126">
        <f>SUM(R310:R339)</f>
        <v>0</v>
      </c>
      <c r="T309" s="127">
        <f>SUM(T310:T339)</f>
        <v>0</v>
      </c>
      <c r="AR309" s="121" t="s">
        <v>89</v>
      </c>
      <c r="AT309" s="128" t="s">
        <v>79</v>
      </c>
      <c r="AU309" s="128" t="s">
        <v>87</v>
      </c>
      <c r="AY309" s="121" t="s">
        <v>140</v>
      </c>
      <c r="BK309" s="129">
        <f>SUM(BK310:BK339)</f>
        <v>0</v>
      </c>
    </row>
    <row r="310" spans="2:65" s="1" customFormat="1" ht="24.15" customHeight="1">
      <c r="B310" s="32"/>
      <c r="C310" s="132" t="s">
        <v>349</v>
      </c>
      <c r="D310" s="132" t="s">
        <v>143</v>
      </c>
      <c r="E310" s="133" t="s">
        <v>1897</v>
      </c>
      <c r="F310" s="134" t="s">
        <v>1898</v>
      </c>
      <c r="G310" s="135" t="s">
        <v>255</v>
      </c>
      <c r="H310" s="136">
        <v>44</v>
      </c>
      <c r="I310" s="137"/>
      <c r="J310" s="138">
        <f>ROUND(I310*H310,2)</f>
        <v>0</v>
      </c>
      <c r="K310" s="134" t="s">
        <v>147</v>
      </c>
      <c r="L310" s="32"/>
      <c r="M310" s="139" t="s">
        <v>1</v>
      </c>
      <c r="N310" s="140" t="s">
        <v>45</v>
      </c>
      <c r="P310" s="141">
        <f>O310*H310</f>
        <v>0</v>
      </c>
      <c r="Q310" s="141">
        <v>0</v>
      </c>
      <c r="R310" s="141">
        <f>Q310*H310</f>
        <v>0</v>
      </c>
      <c r="S310" s="141">
        <v>0</v>
      </c>
      <c r="T310" s="142">
        <f>S310*H310</f>
        <v>0</v>
      </c>
      <c r="AR310" s="143" t="s">
        <v>194</v>
      </c>
      <c r="AT310" s="143" t="s">
        <v>143</v>
      </c>
      <c r="AU310" s="143" t="s">
        <v>89</v>
      </c>
      <c r="AY310" s="17" t="s">
        <v>140</v>
      </c>
      <c r="BE310" s="144">
        <f>IF(N310="základní",J310,0)</f>
        <v>0</v>
      </c>
      <c r="BF310" s="144">
        <f>IF(N310="snížená",J310,0)</f>
        <v>0</v>
      </c>
      <c r="BG310" s="144">
        <f>IF(N310="zákl. přenesená",J310,0)</f>
        <v>0</v>
      </c>
      <c r="BH310" s="144">
        <f>IF(N310="sníž. přenesená",J310,0)</f>
        <v>0</v>
      </c>
      <c r="BI310" s="144">
        <f>IF(N310="nulová",J310,0)</f>
        <v>0</v>
      </c>
      <c r="BJ310" s="17" t="s">
        <v>87</v>
      </c>
      <c r="BK310" s="144">
        <f>ROUND(I310*H310,2)</f>
        <v>0</v>
      </c>
      <c r="BL310" s="17" t="s">
        <v>194</v>
      </c>
      <c r="BM310" s="143" t="s">
        <v>766</v>
      </c>
    </row>
    <row r="311" spans="2:65" s="1" customFormat="1" ht="10">
      <c r="B311" s="32"/>
      <c r="D311" s="145" t="s">
        <v>149</v>
      </c>
      <c r="F311" s="146" t="s">
        <v>1898</v>
      </c>
      <c r="I311" s="147"/>
      <c r="L311" s="32"/>
      <c r="M311" s="148"/>
      <c r="T311" s="56"/>
      <c r="AT311" s="17" t="s">
        <v>149</v>
      </c>
      <c r="AU311" s="17" t="s">
        <v>89</v>
      </c>
    </row>
    <row r="312" spans="2:65" s="1" customFormat="1" ht="21.75" customHeight="1">
      <c r="B312" s="32"/>
      <c r="C312" s="132" t="s">
        <v>767</v>
      </c>
      <c r="D312" s="132" t="s">
        <v>143</v>
      </c>
      <c r="E312" s="133" t="s">
        <v>1899</v>
      </c>
      <c r="F312" s="134" t="s">
        <v>1900</v>
      </c>
      <c r="G312" s="135" t="s">
        <v>255</v>
      </c>
      <c r="H312" s="136">
        <v>40</v>
      </c>
      <c r="I312" s="137"/>
      <c r="J312" s="138">
        <f>ROUND(I312*H312,2)</f>
        <v>0</v>
      </c>
      <c r="K312" s="134" t="s">
        <v>147</v>
      </c>
      <c r="L312" s="32"/>
      <c r="M312" s="139" t="s">
        <v>1</v>
      </c>
      <c r="N312" s="140" t="s">
        <v>45</v>
      </c>
      <c r="P312" s="141">
        <f>O312*H312</f>
        <v>0</v>
      </c>
      <c r="Q312" s="141">
        <v>0</v>
      </c>
      <c r="R312" s="141">
        <f>Q312*H312</f>
        <v>0</v>
      </c>
      <c r="S312" s="141">
        <v>0</v>
      </c>
      <c r="T312" s="142">
        <f>S312*H312</f>
        <v>0</v>
      </c>
      <c r="AR312" s="143" t="s">
        <v>194</v>
      </c>
      <c r="AT312" s="143" t="s">
        <v>143</v>
      </c>
      <c r="AU312" s="143" t="s">
        <v>89</v>
      </c>
      <c r="AY312" s="17" t="s">
        <v>140</v>
      </c>
      <c r="BE312" s="144">
        <f>IF(N312="základní",J312,0)</f>
        <v>0</v>
      </c>
      <c r="BF312" s="144">
        <f>IF(N312="snížená",J312,0)</f>
        <v>0</v>
      </c>
      <c r="BG312" s="144">
        <f>IF(N312="zákl. přenesená",J312,0)</f>
        <v>0</v>
      </c>
      <c r="BH312" s="144">
        <f>IF(N312="sníž. přenesená",J312,0)</f>
        <v>0</v>
      </c>
      <c r="BI312" s="144">
        <f>IF(N312="nulová",J312,0)</f>
        <v>0</v>
      </c>
      <c r="BJ312" s="17" t="s">
        <v>87</v>
      </c>
      <c r="BK312" s="144">
        <f>ROUND(I312*H312,2)</f>
        <v>0</v>
      </c>
      <c r="BL312" s="17" t="s">
        <v>194</v>
      </c>
      <c r="BM312" s="143" t="s">
        <v>770</v>
      </c>
    </row>
    <row r="313" spans="2:65" s="1" customFormat="1" ht="10">
      <c r="B313" s="32"/>
      <c r="D313" s="145" t="s">
        <v>149</v>
      </c>
      <c r="F313" s="146" t="s">
        <v>1901</v>
      </c>
      <c r="I313" s="147"/>
      <c r="L313" s="32"/>
      <c r="M313" s="148"/>
      <c r="T313" s="56"/>
      <c r="AT313" s="17" t="s">
        <v>149</v>
      </c>
      <c r="AU313" s="17" t="s">
        <v>89</v>
      </c>
    </row>
    <row r="314" spans="2:65" s="1" customFormat="1" ht="33" customHeight="1">
      <c r="B314" s="32"/>
      <c r="C314" s="132" t="s">
        <v>355</v>
      </c>
      <c r="D314" s="132" t="s">
        <v>143</v>
      </c>
      <c r="E314" s="133" t="s">
        <v>1902</v>
      </c>
      <c r="F314" s="134" t="s">
        <v>1903</v>
      </c>
      <c r="G314" s="135" t="s">
        <v>255</v>
      </c>
      <c r="H314" s="136">
        <v>150</v>
      </c>
      <c r="I314" s="137"/>
      <c r="J314" s="138">
        <f>ROUND(I314*H314,2)</f>
        <v>0</v>
      </c>
      <c r="K314" s="134" t="s">
        <v>147</v>
      </c>
      <c r="L314" s="32"/>
      <c r="M314" s="139" t="s">
        <v>1</v>
      </c>
      <c r="N314" s="140" t="s">
        <v>45</v>
      </c>
      <c r="P314" s="141">
        <f>O314*H314</f>
        <v>0</v>
      </c>
      <c r="Q314" s="141">
        <v>0</v>
      </c>
      <c r="R314" s="141">
        <f>Q314*H314</f>
        <v>0</v>
      </c>
      <c r="S314" s="141">
        <v>0</v>
      </c>
      <c r="T314" s="142">
        <f>S314*H314</f>
        <v>0</v>
      </c>
      <c r="AR314" s="143" t="s">
        <v>194</v>
      </c>
      <c r="AT314" s="143" t="s">
        <v>143</v>
      </c>
      <c r="AU314" s="143" t="s">
        <v>89</v>
      </c>
      <c r="AY314" s="17" t="s">
        <v>140</v>
      </c>
      <c r="BE314" s="144">
        <f>IF(N314="základní",J314,0)</f>
        <v>0</v>
      </c>
      <c r="BF314" s="144">
        <f>IF(N314="snížená",J314,0)</f>
        <v>0</v>
      </c>
      <c r="BG314" s="144">
        <f>IF(N314="zákl. přenesená",J314,0)</f>
        <v>0</v>
      </c>
      <c r="BH314" s="144">
        <f>IF(N314="sníž. přenesená",J314,0)</f>
        <v>0</v>
      </c>
      <c r="BI314" s="144">
        <f>IF(N314="nulová",J314,0)</f>
        <v>0</v>
      </c>
      <c r="BJ314" s="17" t="s">
        <v>87</v>
      </c>
      <c r="BK314" s="144">
        <f>ROUND(I314*H314,2)</f>
        <v>0</v>
      </c>
      <c r="BL314" s="17" t="s">
        <v>194</v>
      </c>
      <c r="BM314" s="143" t="s">
        <v>773</v>
      </c>
    </row>
    <row r="315" spans="2:65" s="1" customFormat="1" ht="18">
      <c r="B315" s="32"/>
      <c r="D315" s="145" t="s">
        <v>149</v>
      </c>
      <c r="F315" s="146" t="s">
        <v>1904</v>
      </c>
      <c r="I315" s="147"/>
      <c r="L315" s="32"/>
      <c r="M315" s="148"/>
      <c r="T315" s="56"/>
      <c r="AT315" s="17" t="s">
        <v>149</v>
      </c>
      <c r="AU315" s="17" t="s">
        <v>89</v>
      </c>
    </row>
    <row r="316" spans="2:65" s="1" customFormat="1" ht="33" customHeight="1">
      <c r="B316" s="32"/>
      <c r="C316" s="132" t="s">
        <v>774</v>
      </c>
      <c r="D316" s="132" t="s">
        <v>143</v>
      </c>
      <c r="E316" s="133" t="s">
        <v>1905</v>
      </c>
      <c r="F316" s="134" t="s">
        <v>1906</v>
      </c>
      <c r="G316" s="135" t="s">
        <v>255</v>
      </c>
      <c r="H316" s="136">
        <v>45</v>
      </c>
      <c r="I316" s="137"/>
      <c r="J316" s="138">
        <f>ROUND(I316*H316,2)</f>
        <v>0</v>
      </c>
      <c r="K316" s="134" t="s">
        <v>147</v>
      </c>
      <c r="L316" s="32"/>
      <c r="M316" s="139" t="s">
        <v>1</v>
      </c>
      <c r="N316" s="140" t="s">
        <v>45</v>
      </c>
      <c r="P316" s="141">
        <f>O316*H316</f>
        <v>0</v>
      </c>
      <c r="Q316" s="141">
        <v>0</v>
      </c>
      <c r="R316" s="141">
        <f>Q316*H316</f>
        <v>0</v>
      </c>
      <c r="S316" s="141">
        <v>0</v>
      </c>
      <c r="T316" s="142">
        <f>S316*H316</f>
        <v>0</v>
      </c>
      <c r="AR316" s="143" t="s">
        <v>194</v>
      </c>
      <c r="AT316" s="143" t="s">
        <v>143</v>
      </c>
      <c r="AU316" s="143" t="s">
        <v>89</v>
      </c>
      <c r="AY316" s="17" t="s">
        <v>140</v>
      </c>
      <c r="BE316" s="144">
        <f>IF(N316="základní",J316,0)</f>
        <v>0</v>
      </c>
      <c r="BF316" s="144">
        <f>IF(N316="snížená",J316,0)</f>
        <v>0</v>
      </c>
      <c r="BG316" s="144">
        <f>IF(N316="zákl. přenesená",J316,0)</f>
        <v>0</v>
      </c>
      <c r="BH316" s="144">
        <f>IF(N316="sníž. přenesená",J316,0)</f>
        <v>0</v>
      </c>
      <c r="BI316" s="144">
        <f>IF(N316="nulová",J316,0)</f>
        <v>0</v>
      </c>
      <c r="BJ316" s="17" t="s">
        <v>87</v>
      </c>
      <c r="BK316" s="144">
        <f>ROUND(I316*H316,2)</f>
        <v>0</v>
      </c>
      <c r="BL316" s="17" t="s">
        <v>194</v>
      </c>
      <c r="BM316" s="143" t="s">
        <v>777</v>
      </c>
    </row>
    <row r="317" spans="2:65" s="1" customFormat="1" ht="18">
      <c r="B317" s="32"/>
      <c r="D317" s="145" t="s">
        <v>149</v>
      </c>
      <c r="F317" s="146" t="s">
        <v>1907</v>
      </c>
      <c r="I317" s="147"/>
      <c r="L317" s="32"/>
      <c r="M317" s="148"/>
      <c r="T317" s="56"/>
      <c r="AT317" s="17" t="s">
        <v>149</v>
      </c>
      <c r="AU317" s="17" t="s">
        <v>89</v>
      </c>
    </row>
    <row r="318" spans="2:65" s="1" customFormat="1" ht="33" customHeight="1">
      <c r="B318" s="32"/>
      <c r="C318" s="132" t="s">
        <v>360</v>
      </c>
      <c r="D318" s="132" t="s">
        <v>143</v>
      </c>
      <c r="E318" s="133" t="s">
        <v>1908</v>
      </c>
      <c r="F318" s="134" t="s">
        <v>1909</v>
      </c>
      <c r="G318" s="135" t="s">
        <v>255</v>
      </c>
      <c r="H318" s="136">
        <v>45</v>
      </c>
      <c r="I318" s="137"/>
      <c r="J318" s="138">
        <f>ROUND(I318*H318,2)</f>
        <v>0</v>
      </c>
      <c r="K318" s="134" t="s">
        <v>147</v>
      </c>
      <c r="L318" s="32"/>
      <c r="M318" s="139" t="s">
        <v>1</v>
      </c>
      <c r="N318" s="140" t="s">
        <v>45</v>
      </c>
      <c r="P318" s="141">
        <f>O318*H318</f>
        <v>0</v>
      </c>
      <c r="Q318" s="141">
        <v>0</v>
      </c>
      <c r="R318" s="141">
        <f>Q318*H318</f>
        <v>0</v>
      </c>
      <c r="S318" s="141">
        <v>0</v>
      </c>
      <c r="T318" s="142">
        <f>S318*H318</f>
        <v>0</v>
      </c>
      <c r="AR318" s="143" t="s">
        <v>194</v>
      </c>
      <c r="AT318" s="143" t="s">
        <v>143</v>
      </c>
      <c r="AU318" s="143" t="s">
        <v>89</v>
      </c>
      <c r="AY318" s="17" t="s">
        <v>140</v>
      </c>
      <c r="BE318" s="144">
        <f>IF(N318="základní",J318,0)</f>
        <v>0</v>
      </c>
      <c r="BF318" s="144">
        <f>IF(N318="snížená",J318,0)</f>
        <v>0</v>
      </c>
      <c r="BG318" s="144">
        <f>IF(N318="zákl. přenesená",J318,0)</f>
        <v>0</v>
      </c>
      <c r="BH318" s="144">
        <f>IF(N318="sníž. přenesená",J318,0)</f>
        <v>0</v>
      </c>
      <c r="BI318" s="144">
        <f>IF(N318="nulová",J318,0)</f>
        <v>0</v>
      </c>
      <c r="BJ318" s="17" t="s">
        <v>87</v>
      </c>
      <c r="BK318" s="144">
        <f>ROUND(I318*H318,2)</f>
        <v>0</v>
      </c>
      <c r="BL318" s="17" t="s">
        <v>194</v>
      </c>
      <c r="BM318" s="143" t="s">
        <v>780</v>
      </c>
    </row>
    <row r="319" spans="2:65" s="1" customFormat="1" ht="18">
      <c r="B319" s="32"/>
      <c r="D319" s="145" t="s">
        <v>149</v>
      </c>
      <c r="F319" s="146" t="s">
        <v>1910</v>
      </c>
      <c r="I319" s="147"/>
      <c r="L319" s="32"/>
      <c r="M319" s="148"/>
      <c r="T319" s="56"/>
      <c r="AT319" s="17" t="s">
        <v>149</v>
      </c>
      <c r="AU319" s="17" t="s">
        <v>89</v>
      </c>
    </row>
    <row r="320" spans="2:65" s="1" customFormat="1" ht="24.15" customHeight="1">
      <c r="B320" s="32"/>
      <c r="C320" s="132" t="s">
        <v>781</v>
      </c>
      <c r="D320" s="132" t="s">
        <v>143</v>
      </c>
      <c r="E320" s="133" t="s">
        <v>1911</v>
      </c>
      <c r="F320" s="134" t="s">
        <v>1912</v>
      </c>
      <c r="G320" s="135" t="s">
        <v>255</v>
      </c>
      <c r="H320" s="136">
        <v>240</v>
      </c>
      <c r="I320" s="137"/>
      <c r="J320" s="138">
        <f>ROUND(I320*H320,2)</f>
        <v>0</v>
      </c>
      <c r="K320" s="134" t="s">
        <v>147</v>
      </c>
      <c r="L320" s="32"/>
      <c r="M320" s="139" t="s">
        <v>1</v>
      </c>
      <c r="N320" s="140" t="s">
        <v>45</v>
      </c>
      <c r="P320" s="141">
        <f>O320*H320</f>
        <v>0</v>
      </c>
      <c r="Q320" s="141">
        <v>0</v>
      </c>
      <c r="R320" s="141">
        <f>Q320*H320</f>
        <v>0</v>
      </c>
      <c r="S320" s="141">
        <v>0</v>
      </c>
      <c r="T320" s="142">
        <f>S320*H320</f>
        <v>0</v>
      </c>
      <c r="AR320" s="143" t="s">
        <v>194</v>
      </c>
      <c r="AT320" s="143" t="s">
        <v>143</v>
      </c>
      <c r="AU320" s="143" t="s">
        <v>89</v>
      </c>
      <c r="AY320" s="17" t="s">
        <v>140</v>
      </c>
      <c r="BE320" s="144">
        <f>IF(N320="základní",J320,0)</f>
        <v>0</v>
      </c>
      <c r="BF320" s="144">
        <f>IF(N320="snížená",J320,0)</f>
        <v>0</v>
      </c>
      <c r="BG320" s="144">
        <f>IF(N320="zákl. přenesená",J320,0)</f>
        <v>0</v>
      </c>
      <c r="BH320" s="144">
        <f>IF(N320="sníž. přenesená",J320,0)</f>
        <v>0</v>
      </c>
      <c r="BI320" s="144">
        <f>IF(N320="nulová",J320,0)</f>
        <v>0</v>
      </c>
      <c r="BJ320" s="17" t="s">
        <v>87</v>
      </c>
      <c r="BK320" s="144">
        <f>ROUND(I320*H320,2)</f>
        <v>0</v>
      </c>
      <c r="BL320" s="17" t="s">
        <v>194</v>
      </c>
      <c r="BM320" s="143" t="s">
        <v>784</v>
      </c>
    </row>
    <row r="321" spans="2:65" s="1" customFormat="1" ht="10">
      <c r="B321" s="32"/>
      <c r="D321" s="145" t="s">
        <v>149</v>
      </c>
      <c r="F321" s="146" t="s">
        <v>1913</v>
      </c>
      <c r="I321" s="147"/>
      <c r="L321" s="32"/>
      <c r="M321" s="148"/>
      <c r="T321" s="56"/>
      <c r="AT321" s="17" t="s">
        <v>149</v>
      </c>
      <c r="AU321" s="17" t="s">
        <v>89</v>
      </c>
    </row>
    <row r="322" spans="2:65" s="13" customFormat="1" ht="10">
      <c r="B322" s="155"/>
      <c r="D322" s="145" t="s">
        <v>150</v>
      </c>
      <c r="E322" s="156" t="s">
        <v>1</v>
      </c>
      <c r="F322" s="157" t="s">
        <v>1914</v>
      </c>
      <c r="H322" s="158">
        <v>240</v>
      </c>
      <c r="I322" s="159"/>
      <c r="L322" s="155"/>
      <c r="M322" s="160"/>
      <c r="T322" s="161"/>
      <c r="AT322" s="156" t="s">
        <v>150</v>
      </c>
      <c r="AU322" s="156" t="s">
        <v>89</v>
      </c>
      <c r="AV322" s="13" t="s">
        <v>89</v>
      </c>
      <c r="AW322" s="13" t="s">
        <v>38</v>
      </c>
      <c r="AX322" s="13" t="s">
        <v>12</v>
      </c>
      <c r="AY322" s="156" t="s">
        <v>140</v>
      </c>
    </row>
    <row r="323" spans="2:65" s="14" customFormat="1" ht="10">
      <c r="B323" s="162"/>
      <c r="D323" s="145" t="s">
        <v>150</v>
      </c>
      <c r="E323" s="163" t="s">
        <v>1</v>
      </c>
      <c r="F323" s="164" t="s">
        <v>157</v>
      </c>
      <c r="H323" s="165">
        <v>240</v>
      </c>
      <c r="I323" s="166"/>
      <c r="L323" s="162"/>
      <c r="M323" s="167"/>
      <c r="T323" s="168"/>
      <c r="AT323" s="163" t="s">
        <v>150</v>
      </c>
      <c r="AU323" s="163" t="s">
        <v>89</v>
      </c>
      <c r="AV323" s="14" t="s">
        <v>148</v>
      </c>
      <c r="AW323" s="14" t="s">
        <v>38</v>
      </c>
      <c r="AX323" s="14" t="s">
        <v>87</v>
      </c>
      <c r="AY323" s="163" t="s">
        <v>140</v>
      </c>
    </row>
    <row r="324" spans="2:65" s="1" customFormat="1" ht="24.15" customHeight="1">
      <c r="B324" s="32"/>
      <c r="C324" s="132" t="s">
        <v>364</v>
      </c>
      <c r="D324" s="132" t="s">
        <v>143</v>
      </c>
      <c r="E324" s="133" t="s">
        <v>1915</v>
      </c>
      <c r="F324" s="134" t="s">
        <v>1916</v>
      </c>
      <c r="G324" s="135" t="s">
        <v>231</v>
      </c>
      <c r="H324" s="136">
        <v>14</v>
      </c>
      <c r="I324" s="137"/>
      <c r="J324" s="138">
        <f>ROUND(I324*H324,2)</f>
        <v>0</v>
      </c>
      <c r="K324" s="134" t="s">
        <v>147</v>
      </c>
      <c r="L324" s="32"/>
      <c r="M324" s="139" t="s">
        <v>1</v>
      </c>
      <c r="N324" s="140" t="s">
        <v>45</v>
      </c>
      <c r="P324" s="141">
        <f>O324*H324</f>
        <v>0</v>
      </c>
      <c r="Q324" s="141">
        <v>0</v>
      </c>
      <c r="R324" s="141">
        <f>Q324*H324</f>
        <v>0</v>
      </c>
      <c r="S324" s="141">
        <v>0</v>
      </c>
      <c r="T324" s="142">
        <f>S324*H324</f>
        <v>0</v>
      </c>
      <c r="AR324" s="143" t="s">
        <v>194</v>
      </c>
      <c r="AT324" s="143" t="s">
        <v>143</v>
      </c>
      <c r="AU324" s="143" t="s">
        <v>89</v>
      </c>
      <c r="AY324" s="17" t="s">
        <v>140</v>
      </c>
      <c r="BE324" s="144">
        <f>IF(N324="základní",J324,0)</f>
        <v>0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7" t="s">
        <v>87</v>
      </c>
      <c r="BK324" s="144">
        <f>ROUND(I324*H324,2)</f>
        <v>0</v>
      </c>
      <c r="BL324" s="17" t="s">
        <v>194</v>
      </c>
      <c r="BM324" s="143" t="s">
        <v>787</v>
      </c>
    </row>
    <row r="325" spans="2:65" s="1" customFormat="1" ht="10">
      <c r="B325" s="32"/>
      <c r="D325" s="145" t="s">
        <v>149</v>
      </c>
      <c r="F325" s="146" t="s">
        <v>1917</v>
      </c>
      <c r="I325" s="147"/>
      <c r="L325" s="32"/>
      <c r="M325" s="148"/>
      <c r="T325" s="56"/>
      <c r="AT325" s="17" t="s">
        <v>149</v>
      </c>
      <c r="AU325" s="17" t="s">
        <v>89</v>
      </c>
    </row>
    <row r="326" spans="2:65" s="13" customFormat="1" ht="10">
      <c r="B326" s="155"/>
      <c r="D326" s="145" t="s">
        <v>150</v>
      </c>
      <c r="E326" s="156" t="s">
        <v>1</v>
      </c>
      <c r="F326" s="157" t="s">
        <v>1918</v>
      </c>
      <c r="H326" s="158">
        <v>14</v>
      </c>
      <c r="I326" s="159"/>
      <c r="L326" s="155"/>
      <c r="M326" s="160"/>
      <c r="T326" s="161"/>
      <c r="AT326" s="156" t="s">
        <v>150</v>
      </c>
      <c r="AU326" s="156" t="s">
        <v>89</v>
      </c>
      <c r="AV326" s="13" t="s">
        <v>89</v>
      </c>
      <c r="AW326" s="13" t="s">
        <v>38</v>
      </c>
      <c r="AX326" s="13" t="s">
        <v>12</v>
      </c>
      <c r="AY326" s="156" t="s">
        <v>140</v>
      </c>
    </row>
    <row r="327" spans="2:65" s="14" customFormat="1" ht="10">
      <c r="B327" s="162"/>
      <c r="D327" s="145" t="s">
        <v>150</v>
      </c>
      <c r="E327" s="163" t="s">
        <v>1</v>
      </c>
      <c r="F327" s="164" t="s">
        <v>157</v>
      </c>
      <c r="H327" s="165">
        <v>14</v>
      </c>
      <c r="I327" s="166"/>
      <c r="L327" s="162"/>
      <c r="M327" s="167"/>
      <c r="T327" s="168"/>
      <c r="AT327" s="163" t="s">
        <v>150</v>
      </c>
      <c r="AU327" s="163" t="s">
        <v>89</v>
      </c>
      <c r="AV327" s="14" t="s">
        <v>148</v>
      </c>
      <c r="AW327" s="14" t="s">
        <v>38</v>
      </c>
      <c r="AX327" s="14" t="s">
        <v>87</v>
      </c>
      <c r="AY327" s="163" t="s">
        <v>140</v>
      </c>
    </row>
    <row r="328" spans="2:65" s="1" customFormat="1" ht="33" customHeight="1">
      <c r="B328" s="32"/>
      <c r="C328" s="132" t="s">
        <v>808</v>
      </c>
      <c r="D328" s="132" t="s">
        <v>143</v>
      </c>
      <c r="E328" s="133" t="s">
        <v>1919</v>
      </c>
      <c r="F328" s="134" t="s">
        <v>1920</v>
      </c>
      <c r="G328" s="135" t="s">
        <v>231</v>
      </c>
      <c r="H328" s="136">
        <v>2</v>
      </c>
      <c r="I328" s="137"/>
      <c r="J328" s="138">
        <f>ROUND(I328*H328,2)</f>
        <v>0</v>
      </c>
      <c r="K328" s="134" t="s">
        <v>147</v>
      </c>
      <c r="L328" s="32"/>
      <c r="M328" s="139" t="s">
        <v>1</v>
      </c>
      <c r="N328" s="140" t="s">
        <v>45</v>
      </c>
      <c r="P328" s="141">
        <f>O328*H328</f>
        <v>0</v>
      </c>
      <c r="Q328" s="141">
        <v>0</v>
      </c>
      <c r="R328" s="141">
        <f>Q328*H328</f>
        <v>0</v>
      </c>
      <c r="S328" s="141">
        <v>0</v>
      </c>
      <c r="T328" s="142">
        <f>S328*H328</f>
        <v>0</v>
      </c>
      <c r="AR328" s="143" t="s">
        <v>194</v>
      </c>
      <c r="AT328" s="143" t="s">
        <v>143</v>
      </c>
      <c r="AU328" s="143" t="s">
        <v>89</v>
      </c>
      <c r="AY328" s="17" t="s">
        <v>140</v>
      </c>
      <c r="BE328" s="144">
        <f>IF(N328="základní",J328,0)</f>
        <v>0</v>
      </c>
      <c r="BF328" s="144">
        <f>IF(N328="snížená",J328,0)</f>
        <v>0</v>
      </c>
      <c r="BG328" s="144">
        <f>IF(N328="zákl. přenesená",J328,0)</f>
        <v>0</v>
      </c>
      <c r="BH328" s="144">
        <f>IF(N328="sníž. přenesená",J328,0)</f>
        <v>0</v>
      </c>
      <c r="BI328" s="144">
        <f>IF(N328="nulová",J328,0)</f>
        <v>0</v>
      </c>
      <c r="BJ328" s="17" t="s">
        <v>87</v>
      </c>
      <c r="BK328" s="144">
        <f>ROUND(I328*H328,2)</f>
        <v>0</v>
      </c>
      <c r="BL328" s="17" t="s">
        <v>194</v>
      </c>
      <c r="BM328" s="143" t="s">
        <v>811</v>
      </c>
    </row>
    <row r="329" spans="2:65" s="1" customFormat="1" ht="18">
      <c r="B329" s="32"/>
      <c r="D329" s="145" t="s">
        <v>149</v>
      </c>
      <c r="F329" s="146" t="s">
        <v>1921</v>
      </c>
      <c r="I329" s="147"/>
      <c r="L329" s="32"/>
      <c r="M329" s="148"/>
      <c r="T329" s="56"/>
      <c r="AT329" s="17" t="s">
        <v>149</v>
      </c>
      <c r="AU329" s="17" t="s">
        <v>89</v>
      </c>
    </row>
    <row r="330" spans="2:65" s="1" customFormat="1" ht="33" customHeight="1">
      <c r="B330" s="32"/>
      <c r="C330" s="132" t="s">
        <v>369</v>
      </c>
      <c r="D330" s="132" t="s">
        <v>143</v>
      </c>
      <c r="E330" s="133" t="s">
        <v>1922</v>
      </c>
      <c r="F330" s="134" t="s">
        <v>1923</v>
      </c>
      <c r="G330" s="135" t="s">
        <v>231</v>
      </c>
      <c r="H330" s="136">
        <v>4</v>
      </c>
      <c r="I330" s="137"/>
      <c r="J330" s="138">
        <f>ROUND(I330*H330,2)</f>
        <v>0</v>
      </c>
      <c r="K330" s="134" t="s">
        <v>147</v>
      </c>
      <c r="L330" s="32"/>
      <c r="M330" s="139" t="s">
        <v>1</v>
      </c>
      <c r="N330" s="140" t="s">
        <v>45</v>
      </c>
      <c r="P330" s="141">
        <f>O330*H330</f>
        <v>0</v>
      </c>
      <c r="Q330" s="141">
        <v>0</v>
      </c>
      <c r="R330" s="141">
        <f>Q330*H330</f>
        <v>0</v>
      </c>
      <c r="S330" s="141">
        <v>0</v>
      </c>
      <c r="T330" s="142">
        <f>S330*H330</f>
        <v>0</v>
      </c>
      <c r="AR330" s="143" t="s">
        <v>194</v>
      </c>
      <c r="AT330" s="143" t="s">
        <v>143</v>
      </c>
      <c r="AU330" s="143" t="s">
        <v>89</v>
      </c>
      <c r="AY330" s="17" t="s">
        <v>140</v>
      </c>
      <c r="BE330" s="144">
        <f>IF(N330="základní",J330,0)</f>
        <v>0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7" t="s">
        <v>87</v>
      </c>
      <c r="BK330" s="144">
        <f>ROUND(I330*H330,2)</f>
        <v>0</v>
      </c>
      <c r="BL330" s="17" t="s">
        <v>194</v>
      </c>
      <c r="BM330" s="143" t="s">
        <v>822</v>
      </c>
    </row>
    <row r="331" spans="2:65" s="1" customFormat="1" ht="18">
      <c r="B331" s="32"/>
      <c r="D331" s="145" t="s">
        <v>149</v>
      </c>
      <c r="F331" s="146" t="s">
        <v>1924</v>
      </c>
      <c r="I331" s="147"/>
      <c r="L331" s="32"/>
      <c r="M331" s="148"/>
      <c r="T331" s="56"/>
      <c r="AT331" s="17" t="s">
        <v>149</v>
      </c>
      <c r="AU331" s="17" t="s">
        <v>89</v>
      </c>
    </row>
    <row r="332" spans="2:65" s="1" customFormat="1" ht="33" customHeight="1">
      <c r="B332" s="32"/>
      <c r="C332" s="132" t="s">
        <v>823</v>
      </c>
      <c r="D332" s="132" t="s">
        <v>143</v>
      </c>
      <c r="E332" s="133" t="s">
        <v>1925</v>
      </c>
      <c r="F332" s="134" t="s">
        <v>1926</v>
      </c>
      <c r="G332" s="135" t="s">
        <v>231</v>
      </c>
      <c r="H332" s="136">
        <v>8</v>
      </c>
      <c r="I332" s="137"/>
      <c r="J332" s="138">
        <f>ROUND(I332*H332,2)</f>
        <v>0</v>
      </c>
      <c r="K332" s="134" t="s">
        <v>147</v>
      </c>
      <c r="L332" s="32"/>
      <c r="M332" s="139" t="s">
        <v>1</v>
      </c>
      <c r="N332" s="140" t="s">
        <v>45</v>
      </c>
      <c r="P332" s="141">
        <f>O332*H332</f>
        <v>0</v>
      </c>
      <c r="Q332" s="141">
        <v>0</v>
      </c>
      <c r="R332" s="141">
        <f>Q332*H332</f>
        <v>0</v>
      </c>
      <c r="S332" s="141">
        <v>0</v>
      </c>
      <c r="T332" s="142">
        <f>S332*H332</f>
        <v>0</v>
      </c>
      <c r="AR332" s="143" t="s">
        <v>194</v>
      </c>
      <c r="AT332" s="143" t="s">
        <v>143</v>
      </c>
      <c r="AU332" s="143" t="s">
        <v>89</v>
      </c>
      <c r="AY332" s="17" t="s">
        <v>140</v>
      </c>
      <c r="BE332" s="144">
        <f>IF(N332="základní",J332,0)</f>
        <v>0</v>
      </c>
      <c r="BF332" s="144">
        <f>IF(N332="snížená",J332,0)</f>
        <v>0</v>
      </c>
      <c r="BG332" s="144">
        <f>IF(N332="zákl. přenesená",J332,0)</f>
        <v>0</v>
      </c>
      <c r="BH332" s="144">
        <f>IF(N332="sníž. přenesená",J332,0)</f>
        <v>0</v>
      </c>
      <c r="BI332" s="144">
        <f>IF(N332="nulová",J332,0)</f>
        <v>0</v>
      </c>
      <c r="BJ332" s="17" t="s">
        <v>87</v>
      </c>
      <c r="BK332" s="144">
        <f>ROUND(I332*H332,2)</f>
        <v>0</v>
      </c>
      <c r="BL332" s="17" t="s">
        <v>194</v>
      </c>
      <c r="BM332" s="143" t="s">
        <v>826</v>
      </c>
    </row>
    <row r="333" spans="2:65" s="1" customFormat="1" ht="18">
      <c r="B333" s="32"/>
      <c r="D333" s="145" t="s">
        <v>149</v>
      </c>
      <c r="F333" s="146" t="s">
        <v>1927</v>
      </c>
      <c r="I333" s="147"/>
      <c r="L333" s="32"/>
      <c r="M333" s="148"/>
      <c r="T333" s="56"/>
      <c r="AT333" s="17" t="s">
        <v>149</v>
      </c>
      <c r="AU333" s="17" t="s">
        <v>89</v>
      </c>
    </row>
    <row r="334" spans="2:65" s="1" customFormat="1" ht="55.5" customHeight="1">
      <c r="B334" s="32"/>
      <c r="C334" s="132" t="s">
        <v>403</v>
      </c>
      <c r="D334" s="132" t="s">
        <v>143</v>
      </c>
      <c r="E334" s="133" t="s">
        <v>1928</v>
      </c>
      <c r="F334" s="134" t="s">
        <v>1929</v>
      </c>
      <c r="G334" s="135" t="s">
        <v>255</v>
      </c>
      <c r="H334" s="136">
        <v>220</v>
      </c>
      <c r="I334" s="137"/>
      <c r="J334" s="138">
        <f>ROUND(I334*H334,2)</f>
        <v>0</v>
      </c>
      <c r="K334" s="134" t="s">
        <v>147</v>
      </c>
      <c r="L334" s="32"/>
      <c r="M334" s="139" t="s">
        <v>1</v>
      </c>
      <c r="N334" s="140" t="s">
        <v>45</v>
      </c>
      <c r="P334" s="141">
        <f>O334*H334</f>
        <v>0</v>
      </c>
      <c r="Q334" s="141">
        <v>0</v>
      </c>
      <c r="R334" s="141">
        <f>Q334*H334</f>
        <v>0</v>
      </c>
      <c r="S334" s="141">
        <v>0</v>
      </c>
      <c r="T334" s="142">
        <f>S334*H334</f>
        <v>0</v>
      </c>
      <c r="AR334" s="143" t="s">
        <v>194</v>
      </c>
      <c r="AT334" s="143" t="s">
        <v>143</v>
      </c>
      <c r="AU334" s="143" t="s">
        <v>89</v>
      </c>
      <c r="AY334" s="17" t="s">
        <v>140</v>
      </c>
      <c r="BE334" s="144">
        <f>IF(N334="základní",J334,0)</f>
        <v>0</v>
      </c>
      <c r="BF334" s="144">
        <f>IF(N334="snížená",J334,0)</f>
        <v>0</v>
      </c>
      <c r="BG334" s="144">
        <f>IF(N334="zákl. přenesená",J334,0)</f>
        <v>0</v>
      </c>
      <c r="BH334" s="144">
        <f>IF(N334="sníž. přenesená",J334,0)</f>
        <v>0</v>
      </c>
      <c r="BI334" s="144">
        <f>IF(N334="nulová",J334,0)</f>
        <v>0</v>
      </c>
      <c r="BJ334" s="17" t="s">
        <v>87</v>
      </c>
      <c r="BK334" s="144">
        <f>ROUND(I334*H334,2)</f>
        <v>0</v>
      </c>
      <c r="BL334" s="17" t="s">
        <v>194</v>
      </c>
      <c r="BM334" s="143" t="s">
        <v>830</v>
      </c>
    </row>
    <row r="335" spans="2:65" s="1" customFormat="1" ht="27">
      <c r="B335" s="32"/>
      <c r="D335" s="145" t="s">
        <v>149</v>
      </c>
      <c r="F335" s="146" t="s">
        <v>1929</v>
      </c>
      <c r="I335" s="147"/>
      <c r="L335" s="32"/>
      <c r="M335" s="148"/>
      <c r="T335" s="56"/>
      <c r="AT335" s="17" t="s">
        <v>149</v>
      </c>
      <c r="AU335" s="17" t="s">
        <v>89</v>
      </c>
    </row>
    <row r="336" spans="2:65" s="13" customFormat="1" ht="10">
      <c r="B336" s="155"/>
      <c r="D336" s="145" t="s">
        <v>150</v>
      </c>
      <c r="E336" s="156" t="s">
        <v>1</v>
      </c>
      <c r="F336" s="157" t="s">
        <v>1930</v>
      </c>
      <c r="H336" s="158">
        <v>220</v>
      </c>
      <c r="I336" s="159"/>
      <c r="L336" s="155"/>
      <c r="M336" s="160"/>
      <c r="T336" s="161"/>
      <c r="AT336" s="156" t="s">
        <v>150</v>
      </c>
      <c r="AU336" s="156" t="s">
        <v>89</v>
      </c>
      <c r="AV336" s="13" t="s">
        <v>89</v>
      </c>
      <c r="AW336" s="13" t="s">
        <v>38</v>
      </c>
      <c r="AX336" s="13" t="s">
        <v>12</v>
      </c>
      <c r="AY336" s="156" t="s">
        <v>140</v>
      </c>
    </row>
    <row r="337" spans="2:65" s="14" customFormat="1" ht="10">
      <c r="B337" s="162"/>
      <c r="D337" s="145" t="s">
        <v>150</v>
      </c>
      <c r="E337" s="163" t="s">
        <v>1</v>
      </c>
      <c r="F337" s="164" t="s">
        <v>157</v>
      </c>
      <c r="H337" s="165">
        <v>220</v>
      </c>
      <c r="I337" s="166"/>
      <c r="L337" s="162"/>
      <c r="M337" s="167"/>
      <c r="T337" s="168"/>
      <c r="AT337" s="163" t="s">
        <v>150</v>
      </c>
      <c r="AU337" s="163" t="s">
        <v>89</v>
      </c>
      <c r="AV337" s="14" t="s">
        <v>148</v>
      </c>
      <c r="AW337" s="14" t="s">
        <v>38</v>
      </c>
      <c r="AX337" s="14" t="s">
        <v>87</v>
      </c>
      <c r="AY337" s="163" t="s">
        <v>140</v>
      </c>
    </row>
    <row r="338" spans="2:65" s="1" customFormat="1" ht="44.25" customHeight="1">
      <c r="B338" s="32"/>
      <c r="C338" s="132" t="s">
        <v>831</v>
      </c>
      <c r="D338" s="132" t="s">
        <v>143</v>
      </c>
      <c r="E338" s="133" t="s">
        <v>1931</v>
      </c>
      <c r="F338" s="134" t="s">
        <v>1932</v>
      </c>
      <c r="G338" s="135" t="s">
        <v>1770</v>
      </c>
      <c r="H338" s="190"/>
      <c r="I338" s="137"/>
      <c r="J338" s="138">
        <f>ROUND(I338*H338,2)</f>
        <v>0</v>
      </c>
      <c r="K338" s="134" t="s">
        <v>147</v>
      </c>
      <c r="L338" s="32"/>
      <c r="M338" s="139" t="s">
        <v>1</v>
      </c>
      <c r="N338" s="140" t="s">
        <v>45</v>
      </c>
      <c r="P338" s="141">
        <f>O338*H338</f>
        <v>0</v>
      </c>
      <c r="Q338" s="141">
        <v>0</v>
      </c>
      <c r="R338" s="141">
        <f>Q338*H338</f>
        <v>0</v>
      </c>
      <c r="S338" s="141">
        <v>0</v>
      </c>
      <c r="T338" s="142">
        <f>S338*H338</f>
        <v>0</v>
      </c>
      <c r="AR338" s="143" t="s">
        <v>194</v>
      </c>
      <c r="AT338" s="143" t="s">
        <v>143</v>
      </c>
      <c r="AU338" s="143" t="s">
        <v>89</v>
      </c>
      <c r="AY338" s="17" t="s">
        <v>140</v>
      </c>
      <c r="BE338" s="144">
        <f>IF(N338="základní",J338,0)</f>
        <v>0</v>
      </c>
      <c r="BF338" s="144">
        <f>IF(N338="snížená",J338,0)</f>
        <v>0</v>
      </c>
      <c r="BG338" s="144">
        <f>IF(N338="zákl. přenesená",J338,0)</f>
        <v>0</v>
      </c>
      <c r="BH338" s="144">
        <f>IF(N338="sníž. přenesená",J338,0)</f>
        <v>0</v>
      </c>
      <c r="BI338" s="144">
        <f>IF(N338="nulová",J338,0)</f>
        <v>0</v>
      </c>
      <c r="BJ338" s="17" t="s">
        <v>87</v>
      </c>
      <c r="BK338" s="144">
        <f>ROUND(I338*H338,2)</f>
        <v>0</v>
      </c>
      <c r="BL338" s="17" t="s">
        <v>194</v>
      </c>
      <c r="BM338" s="143" t="s">
        <v>834</v>
      </c>
    </row>
    <row r="339" spans="2:65" s="1" customFormat="1" ht="27">
      <c r="B339" s="32"/>
      <c r="D339" s="145" t="s">
        <v>149</v>
      </c>
      <c r="F339" s="146" t="s">
        <v>1932</v>
      </c>
      <c r="I339" s="147"/>
      <c r="L339" s="32"/>
      <c r="M339" s="148"/>
      <c r="T339" s="56"/>
      <c r="AT339" s="17" t="s">
        <v>149</v>
      </c>
      <c r="AU339" s="17" t="s">
        <v>89</v>
      </c>
    </row>
    <row r="340" spans="2:65" s="11" customFormat="1" ht="22.75" customHeight="1">
      <c r="B340" s="120"/>
      <c r="D340" s="121" t="s">
        <v>79</v>
      </c>
      <c r="E340" s="130" t="s">
        <v>1933</v>
      </c>
      <c r="F340" s="130" t="s">
        <v>1934</v>
      </c>
      <c r="I340" s="123"/>
      <c r="J340" s="131">
        <f>BK340</f>
        <v>0</v>
      </c>
      <c r="L340" s="120"/>
      <c r="M340" s="125"/>
      <c r="P340" s="126">
        <f>SUM(P341:P346)</f>
        <v>0</v>
      </c>
      <c r="R340" s="126">
        <f>SUM(R341:R346)</f>
        <v>0</v>
      </c>
      <c r="T340" s="127">
        <f>SUM(T341:T346)</f>
        <v>0</v>
      </c>
      <c r="AR340" s="121" t="s">
        <v>89</v>
      </c>
      <c r="AT340" s="128" t="s">
        <v>79</v>
      </c>
      <c r="AU340" s="128" t="s">
        <v>87</v>
      </c>
      <c r="AY340" s="121" t="s">
        <v>140</v>
      </c>
      <c r="BK340" s="129">
        <f>SUM(BK341:BK346)</f>
        <v>0</v>
      </c>
    </row>
    <row r="341" spans="2:65" s="1" customFormat="1" ht="37.75" customHeight="1">
      <c r="B341" s="32"/>
      <c r="C341" s="132" t="s">
        <v>650</v>
      </c>
      <c r="D341" s="132" t="s">
        <v>143</v>
      </c>
      <c r="E341" s="133" t="s">
        <v>1935</v>
      </c>
      <c r="F341" s="134" t="s">
        <v>1936</v>
      </c>
      <c r="G341" s="135" t="s">
        <v>231</v>
      </c>
      <c r="H341" s="136">
        <v>23</v>
      </c>
      <c r="I341" s="137"/>
      <c r="J341" s="138">
        <f>ROUND(I341*H341,2)</f>
        <v>0</v>
      </c>
      <c r="K341" s="134" t="s">
        <v>147</v>
      </c>
      <c r="L341" s="32"/>
      <c r="M341" s="139" t="s">
        <v>1</v>
      </c>
      <c r="N341" s="140" t="s">
        <v>45</v>
      </c>
      <c r="P341" s="141">
        <f>O341*H341</f>
        <v>0</v>
      </c>
      <c r="Q341" s="141">
        <v>0</v>
      </c>
      <c r="R341" s="141">
        <f>Q341*H341</f>
        <v>0</v>
      </c>
      <c r="S341" s="141">
        <v>0</v>
      </c>
      <c r="T341" s="142">
        <f>S341*H341</f>
        <v>0</v>
      </c>
      <c r="AR341" s="143" t="s">
        <v>194</v>
      </c>
      <c r="AT341" s="143" t="s">
        <v>143</v>
      </c>
      <c r="AU341" s="143" t="s">
        <v>89</v>
      </c>
      <c r="AY341" s="17" t="s">
        <v>140</v>
      </c>
      <c r="BE341" s="144">
        <f>IF(N341="základní",J341,0)</f>
        <v>0</v>
      </c>
      <c r="BF341" s="144">
        <f>IF(N341="snížená",J341,0)</f>
        <v>0</v>
      </c>
      <c r="BG341" s="144">
        <f>IF(N341="zákl. přenesená",J341,0)</f>
        <v>0</v>
      </c>
      <c r="BH341" s="144">
        <f>IF(N341="sníž. přenesená",J341,0)</f>
        <v>0</v>
      </c>
      <c r="BI341" s="144">
        <f>IF(N341="nulová",J341,0)</f>
        <v>0</v>
      </c>
      <c r="BJ341" s="17" t="s">
        <v>87</v>
      </c>
      <c r="BK341" s="144">
        <f>ROUND(I341*H341,2)</f>
        <v>0</v>
      </c>
      <c r="BL341" s="17" t="s">
        <v>194</v>
      </c>
      <c r="BM341" s="143" t="s">
        <v>844</v>
      </c>
    </row>
    <row r="342" spans="2:65" s="1" customFormat="1" ht="18">
      <c r="B342" s="32"/>
      <c r="D342" s="145" t="s">
        <v>149</v>
      </c>
      <c r="F342" s="146" t="s">
        <v>1936</v>
      </c>
      <c r="I342" s="147"/>
      <c r="L342" s="32"/>
      <c r="M342" s="148"/>
      <c r="T342" s="56"/>
      <c r="AT342" s="17" t="s">
        <v>149</v>
      </c>
      <c r="AU342" s="17" t="s">
        <v>89</v>
      </c>
    </row>
    <row r="343" spans="2:65" s="1" customFormat="1" ht="33" customHeight="1">
      <c r="B343" s="32"/>
      <c r="C343" s="132" t="s">
        <v>850</v>
      </c>
      <c r="D343" s="132" t="s">
        <v>143</v>
      </c>
      <c r="E343" s="133" t="s">
        <v>1937</v>
      </c>
      <c r="F343" s="134" t="s">
        <v>1938</v>
      </c>
      <c r="G343" s="135" t="s">
        <v>231</v>
      </c>
      <c r="H343" s="136">
        <v>23</v>
      </c>
      <c r="I343" s="137"/>
      <c r="J343" s="138">
        <f>ROUND(I343*H343,2)</f>
        <v>0</v>
      </c>
      <c r="K343" s="134" t="s">
        <v>147</v>
      </c>
      <c r="L343" s="32"/>
      <c r="M343" s="139" t="s">
        <v>1</v>
      </c>
      <c r="N343" s="140" t="s">
        <v>45</v>
      </c>
      <c r="P343" s="141">
        <f>O343*H343</f>
        <v>0</v>
      </c>
      <c r="Q343" s="141">
        <v>0</v>
      </c>
      <c r="R343" s="141">
        <f>Q343*H343</f>
        <v>0</v>
      </c>
      <c r="S343" s="141">
        <v>0</v>
      </c>
      <c r="T343" s="142">
        <f>S343*H343</f>
        <v>0</v>
      </c>
      <c r="AR343" s="143" t="s">
        <v>194</v>
      </c>
      <c r="AT343" s="143" t="s">
        <v>143</v>
      </c>
      <c r="AU343" s="143" t="s">
        <v>89</v>
      </c>
      <c r="AY343" s="17" t="s">
        <v>140</v>
      </c>
      <c r="BE343" s="144">
        <f>IF(N343="základní",J343,0)</f>
        <v>0</v>
      </c>
      <c r="BF343" s="144">
        <f>IF(N343="snížená",J343,0)</f>
        <v>0</v>
      </c>
      <c r="BG343" s="144">
        <f>IF(N343="zákl. přenesená",J343,0)</f>
        <v>0</v>
      </c>
      <c r="BH343" s="144">
        <f>IF(N343="sníž. přenesená",J343,0)</f>
        <v>0</v>
      </c>
      <c r="BI343" s="144">
        <f>IF(N343="nulová",J343,0)</f>
        <v>0</v>
      </c>
      <c r="BJ343" s="17" t="s">
        <v>87</v>
      </c>
      <c r="BK343" s="144">
        <f>ROUND(I343*H343,2)</f>
        <v>0</v>
      </c>
      <c r="BL343" s="17" t="s">
        <v>194</v>
      </c>
      <c r="BM343" s="143" t="s">
        <v>853</v>
      </c>
    </row>
    <row r="344" spans="2:65" s="1" customFormat="1" ht="18">
      <c r="B344" s="32"/>
      <c r="D344" s="145" t="s">
        <v>149</v>
      </c>
      <c r="F344" s="146" t="s">
        <v>1938</v>
      </c>
      <c r="I344" s="147"/>
      <c r="L344" s="32"/>
      <c r="M344" s="148"/>
      <c r="T344" s="56"/>
      <c r="AT344" s="17" t="s">
        <v>149</v>
      </c>
      <c r="AU344" s="17" t="s">
        <v>89</v>
      </c>
    </row>
    <row r="345" spans="2:65" s="1" customFormat="1" ht="44.25" customHeight="1">
      <c r="B345" s="32"/>
      <c r="C345" s="132" t="s">
        <v>660</v>
      </c>
      <c r="D345" s="132" t="s">
        <v>143</v>
      </c>
      <c r="E345" s="133" t="s">
        <v>1939</v>
      </c>
      <c r="F345" s="134" t="s">
        <v>1940</v>
      </c>
      <c r="G345" s="135" t="s">
        <v>1770</v>
      </c>
      <c r="H345" s="190"/>
      <c r="I345" s="137"/>
      <c r="J345" s="138">
        <f>ROUND(I345*H345,2)</f>
        <v>0</v>
      </c>
      <c r="K345" s="134" t="s">
        <v>147</v>
      </c>
      <c r="L345" s="32"/>
      <c r="M345" s="139" t="s">
        <v>1</v>
      </c>
      <c r="N345" s="140" t="s">
        <v>45</v>
      </c>
      <c r="P345" s="141">
        <f>O345*H345</f>
        <v>0</v>
      </c>
      <c r="Q345" s="141">
        <v>0</v>
      </c>
      <c r="R345" s="141">
        <f>Q345*H345</f>
        <v>0</v>
      </c>
      <c r="S345" s="141">
        <v>0</v>
      </c>
      <c r="T345" s="142">
        <f>S345*H345</f>
        <v>0</v>
      </c>
      <c r="AR345" s="143" t="s">
        <v>194</v>
      </c>
      <c r="AT345" s="143" t="s">
        <v>143</v>
      </c>
      <c r="AU345" s="143" t="s">
        <v>89</v>
      </c>
      <c r="AY345" s="17" t="s">
        <v>140</v>
      </c>
      <c r="BE345" s="144">
        <f>IF(N345="základní",J345,0)</f>
        <v>0</v>
      </c>
      <c r="BF345" s="144">
        <f>IF(N345="snížená",J345,0)</f>
        <v>0</v>
      </c>
      <c r="BG345" s="144">
        <f>IF(N345="zákl. přenesená",J345,0)</f>
        <v>0</v>
      </c>
      <c r="BH345" s="144">
        <f>IF(N345="sníž. přenesená",J345,0)</f>
        <v>0</v>
      </c>
      <c r="BI345" s="144">
        <f>IF(N345="nulová",J345,0)</f>
        <v>0</v>
      </c>
      <c r="BJ345" s="17" t="s">
        <v>87</v>
      </c>
      <c r="BK345" s="144">
        <f>ROUND(I345*H345,2)</f>
        <v>0</v>
      </c>
      <c r="BL345" s="17" t="s">
        <v>194</v>
      </c>
      <c r="BM345" s="143" t="s">
        <v>857</v>
      </c>
    </row>
    <row r="346" spans="2:65" s="1" customFormat="1" ht="27">
      <c r="B346" s="32"/>
      <c r="D346" s="145" t="s">
        <v>149</v>
      </c>
      <c r="F346" s="146" t="s">
        <v>1940</v>
      </c>
      <c r="I346" s="147"/>
      <c r="L346" s="32"/>
      <c r="M346" s="148"/>
      <c r="T346" s="56"/>
      <c r="AT346" s="17" t="s">
        <v>149</v>
      </c>
      <c r="AU346" s="17" t="s">
        <v>89</v>
      </c>
    </row>
    <row r="347" spans="2:65" s="11" customFormat="1" ht="22.75" customHeight="1">
      <c r="B347" s="120"/>
      <c r="D347" s="121" t="s">
        <v>79</v>
      </c>
      <c r="E347" s="130" t="s">
        <v>1941</v>
      </c>
      <c r="F347" s="130" t="s">
        <v>1942</v>
      </c>
      <c r="I347" s="123"/>
      <c r="J347" s="131">
        <f>BK347</f>
        <v>0</v>
      </c>
      <c r="L347" s="120"/>
      <c r="M347" s="125"/>
      <c r="P347" s="126">
        <f>SUM(P348:P375)</f>
        <v>0</v>
      </c>
      <c r="R347" s="126">
        <f>SUM(R348:R375)</f>
        <v>0</v>
      </c>
      <c r="T347" s="127">
        <f>SUM(T348:T375)</f>
        <v>0</v>
      </c>
      <c r="AR347" s="121" t="s">
        <v>89</v>
      </c>
      <c r="AT347" s="128" t="s">
        <v>79</v>
      </c>
      <c r="AU347" s="128" t="s">
        <v>87</v>
      </c>
      <c r="AY347" s="121" t="s">
        <v>140</v>
      </c>
      <c r="BK347" s="129">
        <f>SUM(BK348:BK375)</f>
        <v>0</v>
      </c>
    </row>
    <row r="348" spans="2:65" s="1" customFormat="1" ht="16.5" customHeight="1">
      <c r="B348" s="32"/>
      <c r="C348" s="132" t="s">
        <v>862</v>
      </c>
      <c r="D348" s="132" t="s">
        <v>143</v>
      </c>
      <c r="E348" s="133" t="s">
        <v>1943</v>
      </c>
      <c r="F348" s="134" t="s">
        <v>1944</v>
      </c>
      <c r="G348" s="135" t="s">
        <v>146</v>
      </c>
      <c r="H348" s="136">
        <v>13.78</v>
      </c>
      <c r="I348" s="137"/>
      <c r="J348" s="138">
        <f>ROUND(I348*H348,2)</f>
        <v>0</v>
      </c>
      <c r="K348" s="134" t="s">
        <v>147</v>
      </c>
      <c r="L348" s="32"/>
      <c r="M348" s="139" t="s">
        <v>1</v>
      </c>
      <c r="N348" s="140" t="s">
        <v>45</v>
      </c>
      <c r="P348" s="141">
        <f>O348*H348</f>
        <v>0</v>
      </c>
      <c r="Q348" s="141">
        <v>0</v>
      </c>
      <c r="R348" s="141">
        <f>Q348*H348</f>
        <v>0</v>
      </c>
      <c r="S348" s="141">
        <v>0</v>
      </c>
      <c r="T348" s="142">
        <f>S348*H348</f>
        <v>0</v>
      </c>
      <c r="AR348" s="143" t="s">
        <v>194</v>
      </c>
      <c r="AT348" s="143" t="s">
        <v>143</v>
      </c>
      <c r="AU348" s="143" t="s">
        <v>89</v>
      </c>
      <c r="AY348" s="17" t="s">
        <v>140</v>
      </c>
      <c r="BE348" s="144">
        <f>IF(N348="základní",J348,0)</f>
        <v>0</v>
      </c>
      <c r="BF348" s="144">
        <f>IF(N348="snížená",J348,0)</f>
        <v>0</v>
      </c>
      <c r="BG348" s="144">
        <f>IF(N348="zákl. přenesená",J348,0)</f>
        <v>0</v>
      </c>
      <c r="BH348" s="144">
        <f>IF(N348="sníž. přenesená",J348,0)</f>
        <v>0</v>
      </c>
      <c r="BI348" s="144">
        <f>IF(N348="nulová",J348,0)</f>
        <v>0</v>
      </c>
      <c r="BJ348" s="17" t="s">
        <v>87</v>
      </c>
      <c r="BK348" s="144">
        <f>ROUND(I348*H348,2)</f>
        <v>0</v>
      </c>
      <c r="BL348" s="17" t="s">
        <v>194</v>
      </c>
      <c r="BM348" s="143" t="s">
        <v>865</v>
      </c>
    </row>
    <row r="349" spans="2:65" s="1" customFormat="1" ht="10">
      <c r="B349" s="32"/>
      <c r="D349" s="145" t="s">
        <v>149</v>
      </c>
      <c r="F349" s="146" t="s">
        <v>1944</v>
      </c>
      <c r="I349" s="147"/>
      <c r="L349" s="32"/>
      <c r="M349" s="148"/>
      <c r="T349" s="56"/>
      <c r="AT349" s="17" t="s">
        <v>149</v>
      </c>
      <c r="AU349" s="17" t="s">
        <v>89</v>
      </c>
    </row>
    <row r="350" spans="2:65" s="13" customFormat="1" ht="10">
      <c r="B350" s="155"/>
      <c r="D350" s="145" t="s">
        <v>150</v>
      </c>
      <c r="E350" s="156" t="s">
        <v>1</v>
      </c>
      <c r="F350" s="157" t="s">
        <v>1945</v>
      </c>
      <c r="H350" s="158">
        <v>13.780000000000001</v>
      </c>
      <c r="I350" s="159"/>
      <c r="L350" s="155"/>
      <c r="M350" s="160"/>
      <c r="T350" s="161"/>
      <c r="AT350" s="156" t="s">
        <v>150</v>
      </c>
      <c r="AU350" s="156" t="s">
        <v>89</v>
      </c>
      <c r="AV350" s="13" t="s">
        <v>89</v>
      </c>
      <c r="AW350" s="13" t="s">
        <v>38</v>
      </c>
      <c r="AX350" s="13" t="s">
        <v>12</v>
      </c>
      <c r="AY350" s="156" t="s">
        <v>140</v>
      </c>
    </row>
    <row r="351" spans="2:65" s="14" customFormat="1" ht="10">
      <c r="B351" s="162"/>
      <c r="D351" s="145" t="s">
        <v>150</v>
      </c>
      <c r="E351" s="163" t="s">
        <v>1</v>
      </c>
      <c r="F351" s="164" t="s">
        <v>157</v>
      </c>
      <c r="H351" s="165">
        <v>13.780000000000001</v>
      </c>
      <c r="I351" s="166"/>
      <c r="L351" s="162"/>
      <c r="M351" s="167"/>
      <c r="T351" s="168"/>
      <c r="AT351" s="163" t="s">
        <v>150</v>
      </c>
      <c r="AU351" s="163" t="s">
        <v>89</v>
      </c>
      <c r="AV351" s="14" t="s">
        <v>148</v>
      </c>
      <c r="AW351" s="14" t="s">
        <v>38</v>
      </c>
      <c r="AX351" s="14" t="s">
        <v>87</v>
      </c>
      <c r="AY351" s="163" t="s">
        <v>140</v>
      </c>
    </row>
    <row r="352" spans="2:65" s="1" customFormat="1" ht="24.15" customHeight="1">
      <c r="B352" s="32"/>
      <c r="C352" s="132" t="s">
        <v>663</v>
      </c>
      <c r="D352" s="132" t="s">
        <v>143</v>
      </c>
      <c r="E352" s="133" t="s">
        <v>1946</v>
      </c>
      <c r="F352" s="134" t="s">
        <v>1947</v>
      </c>
      <c r="G352" s="135" t="s">
        <v>231</v>
      </c>
      <c r="H352" s="136">
        <v>8</v>
      </c>
      <c r="I352" s="137"/>
      <c r="J352" s="138">
        <f>ROUND(I352*H352,2)</f>
        <v>0</v>
      </c>
      <c r="K352" s="134" t="s">
        <v>147</v>
      </c>
      <c r="L352" s="32"/>
      <c r="M352" s="139" t="s">
        <v>1</v>
      </c>
      <c r="N352" s="140" t="s">
        <v>45</v>
      </c>
      <c r="P352" s="141">
        <f>O352*H352</f>
        <v>0</v>
      </c>
      <c r="Q352" s="141">
        <v>0</v>
      </c>
      <c r="R352" s="141">
        <f>Q352*H352</f>
        <v>0</v>
      </c>
      <c r="S352" s="141">
        <v>0</v>
      </c>
      <c r="T352" s="142">
        <f>S352*H352</f>
        <v>0</v>
      </c>
      <c r="AR352" s="143" t="s">
        <v>194</v>
      </c>
      <c r="AT352" s="143" t="s">
        <v>143</v>
      </c>
      <c r="AU352" s="143" t="s">
        <v>89</v>
      </c>
      <c r="AY352" s="17" t="s">
        <v>140</v>
      </c>
      <c r="BE352" s="144">
        <f>IF(N352="základní",J352,0)</f>
        <v>0</v>
      </c>
      <c r="BF352" s="144">
        <f>IF(N352="snížená",J352,0)</f>
        <v>0</v>
      </c>
      <c r="BG352" s="144">
        <f>IF(N352="zákl. přenesená",J352,0)</f>
        <v>0</v>
      </c>
      <c r="BH352" s="144">
        <f>IF(N352="sníž. přenesená",J352,0)</f>
        <v>0</v>
      </c>
      <c r="BI352" s="144">
        <f>IF(N352="nulová",J352,0)</f>
        <v>0</v>
      </c>
      <c r="BJ352" s="17" t="s">
        <v>87</v>
      </c>
      <c r="BK352" s="144">
        <f>ROUND(I352*H352,2)</f>
        <v>0</v>
      </c>
      <c r="BL352" s="17" t="s">
        <v>194</v>
      </c>
      <c r="BM352" s="143" t="s">
        <v>869</v>
      </c>
    </row>
    <row r="353" spans="2:65" s="1" customFormat="1" ht="18">
      <c r="B353" s="32"/>
      <c r="D353" s="145" t="s">
        <v>149</v>
      </c>
      <c r="F353" s="146" t="s">
        <v>1947</v>
      </c>
      <c r="I353" s="147"/>
      <c r="L353" s="32"/>
      <c r="M353" s="148"/>
      <c r="T353" s="56"/>
      <c r="AT353" s="17" t="s">
        <v>149</v>
      </c>
      <c r="AU353" s="17" t="s">
        <v>89</v>
      </c>
    </row>
    <row r="354" spans="2:65" s="1" customFormat="1" ht="49" customHeight="1">
      <c r="B354" s="32"/>
      <c r="C354" s="132" t="s">
        <v>872</v>
      </c>
      <c r="D354" s="132" t="s">
        <v>143</v>
      </c>
      <c r="E354" s="133" t="s">
        <v>1948</v>
      </c>
      <c r="F354" s="134" t="s">
        <v>1949</v>
      </c>
      <c r="G354" s="135" t="s">
        <v>231</v>
      </c>
      <c r="H354" s="136">
        <v>2</v>
      </c>
      <c r="I354" s="137"/>
      <c r="J354" s="138">
        <f>ROUND(I354*H354,2)</f>
        <v>0</v>
      </c>
      <c r="K354" s="134" t="s">
        <v>147</v>
      </c>
      <c r="L354" s="32"/>
      <c r="M354" s="139" t="s">
        <v>1</v>
      </c>
      <c r="N354" s="140" t="s">
        <v>45</v>
      </c>
      <c r="P354" s="141">
        <f>O354*H354</f>
        <v>0</v>
      </c>
      <c r="Q354" s="141">
        <v>0</v>
      </c>
      <c r="R354" s="141">
        <f>Q354*H354</f>
        <v>0</v>
      </c>
      <c r="S354" s="141">
        <v>0</v>
      </c>
      <c r="T354" s="142">
        <f>S354*H354</f>
        <v>0</v>
      </c>
      <c r="AR354" s="143" t="s">
        <v>194</v>
      </c>
      <c r="AT354" s="143" t="s">
        <v>143</v>
      </c>
      <c r="AU354" s="143" t="s">
        <v>89</v>
      </c>
      <c r="AY354" s="17" t="s">
        <v>140</v>
      </c>
      <c r="BE354" s="144">
        <f>IF(N354="základní",J354,0)</f>
        <v>0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7" t="s">
        <v>87</v>
      </c>
      <c r="BK354" s="144">
        <f>ROUND(I354*H354,2)</f>
        <v>0</v>
      </c>
      <c r="BL354" s="17" t="s">
        <v>194</v>
      </c>
      <c r="BM354" s="143" t="s">
        <v>875</v>
      </c>
    </row>
    <row r="355" spans="2:65" s="1" customFormat="1" ht="27">
      <c r="B355" s="32"/>
      <c r="D355" s="145" t="s">
        <v>149</v>
      </c>
      <c r="F355" s="146" t="s">
        <v>1949</v>
      </c>
      <c r="I355" s="147"/>
      <c r="L355" s="32"/>
      <c r="M355" s="148"/>
      <c r="T355" s="56"/>
      <c r="AT355" s="17" t="s">
        <v>149</v>
      </c>
      <c r="AU355" s="17" t="s">
        <v>89</v>
      </c>
    </row>
    <row r="356" spans="2:65" s="1" customFormat="1" ht="49" customHeight="1">
      <c r="B356" s="32"/>
      <c r="C356" s="132" t="s">
        <v>667</v>
      </c>
      <c r="D356" s="132" t="s">
        <v>143</v>
      </c>
      <c r="E356" s="133" t="s">
        <v>1950</v>
      </c>
      <c r="F356" s="134" t="s">
        <v>1951</v>
      </c>
      <c r="G356" s="135" t="s">
        <v>231</v>
      </c>
      <c r="H356" s="136">
        <v>3</v>
      </c>
      <c r="I356" s="137"/>
      <c r="J356" s="138">
        <f>ROUND(I356*H356,2)</f>
        <v>0</v>
      </c>
      <c r="K356" s="134" t="s">
        <v>147</v>
      </c>
      <c r="L356" s="32"/>
      <c r="M356" s="139" t="s">
        <v>1</v>
      </c>
      <c r="N356" s="140" t="s">
        <v>45</v>
      </c>
      <c r="P356" s="141">
        <f>O356*H356</f>
        <v>0</v>
      </c>
      <c r="Q356" s="141">
        <v>0</v>
      </c>
      <c r="R356" s="141">
        <f>Q356*H356</f>
        <v>0</v>
      </c>
      <c r="S356" s="141">
        <v>0</v>
      </c>
      <c r="T356" s="142">
        <f>S356*H356</f>
        <v>0</v>
      </c>
      <c r="AR356" s="143" t="s">
        <v>194</v>
      </c>
      <c r="AT356" s="143" t="s">
        <v>143</v>
      </c>
      <c r="AU356" s="143" t="s">
        <v>89</v>
      </c>
      <c r="AY356" s="17" t="s">
        <v>140</v>
      </c>
      <c r="BE356" s="144">
        <f>IF(N356="základní",J356,0)</f>
        <v>0</v>
      </c>
      <c r="BF356" s="144">
        <f>IF(N356="snížená",J356,0)</f>
        <v>0</v>
      </c>
      <c r="BG356" s="144">
        <f>IF(N356="zákl. přenesená",J356,0)</f>
        <v>0</v>
      </c>
      <c r="BH356" s="144">
        <f>IF(N356="sníž. přenesená",J356,0)</f>
        <v>0</v>
      </c>
      <c r="BI356" s="144">
        <f>IF(N356="nulová",J356,0)</f>
        <v>0</v>
      </c>
      <c r="BJ356" s="17" t="s">
        <v>87</v>
      </c>
      <c r="BK356" s="144">
        <f>ROUND(I356*H356,2)</f>
        <v>0</v>
      </c>
      <c r="BL356" s="17" t="s">
        <v>194</v>
      </c>
      <c r="BM356" s="143" t="s">
        <v>882</v>
      </c>
    </row>
    <row r="357" spans="2:65" s="1" customFormat="1" ht="27">
      <c r="B357" s="32"/>
      <c r="D357" s="145" t="s">
        <v>149</v>
      </c>
      <c r="F357" s="146" t="s">
        <v>1951</v>
      </c>
      <c r="I357" s="147"/>
      <c r="L357" s="32"/>
      <c r="M357" s="148"/>
      <c r="T357" s="56"/>
      <c r="AT357" s="17" t="s">
        <v>149</v>
      </c>
      <c r="AU357" s="17" t="s">
        <v>89</v>
      </c>
    </row>
    <row r="358" spans="2:65" s="1" customFormat="1" ht="49" customHeight="1">
      <c r="B358" s="32"/>
      <c r="C358" s="132" t="s">
        <v>883</v>
      </c>
      <c r="D358" s="132" t="s">
        <v>143</v>
      </c>
      <c r="E358" s="133" t="s">
        <v>1952</v>
      </c>
      <c r="F358" s="134" t="s">
        <v>1953</v>
      </c>
      <c r="G358" s="135" t="s">
        <v>231</v>
      </c>
      <c r="H358" s="136">
        <v>1</v>
      </c>
      <c r="I358" s="137"/>
      <c r="J358" s="138">
        <f>ROUND(I358*H358,2)</f>
        <v>0</v>
      </c>
      <c r="K358" s="134" t="s">
        <v>147</v>
      </c>
      <c r="L358" s="32"/>
      <c r="M358" s="139" t="s">
        <v>1</v>
      </c>
      <c r="N358" s="140" t="s">
        <v>45</v>
      </c>
      <c r="P358" s="141">
        <f>O358*H358</f>
        <v>0</v>
      </c>
      <c r="Q358" s="141">
        <v>0</v>
      </c>
      <c r="R358" s="141">
        <f>Q358*H358</f>
        <v>0</v>
      </c>
      <c r="S358" s="141">
        <v>0</v>
      </c>
      <c r="T358" s="142">
        <f>S358*H358</f>
        <v>0</v>
      </c>
      <c r="AR358" s="143" t="s">
        <v>194</v>
      </c>
      <c r="AT358" s="143" t="s">
        <v>143</v>
      </c>
      <c r="AU358" s="143" t="s">
        <v>89</v>
      </c>
      <c r="AY358" s="17" t="s">
        <v>140</v>
      </c>
      <c r="BE358" s="144">
        <f>IF(N358="základní",J358,0)</f>
        <v>0</v>
      </c>
      <c r="BF358" s="144">
        <f>IF(N358="snížená",J358,0)</f>
        <v>0</v>
      </c>
      <c r="BG358" s="144">
        <f>IF(N358="zákl. přenesená",J358,0)</f>
        <v>0</v>
      </c>
      <c r="BH358" s="144">
        <f>IF(N358="sníž. přenesená",J358,0)</f>
        <v>0</v>
      </c>
      <c r="BI358" s="144">
        <f>IF(N358="nulová",J358,0)</f>
        <v>0</v>
      </c>
      <c r="BJ358" s="17" t="s">
        <v>87</v>
      </c>
      <c r="BK358" s="144">
        <f>ROUND(I358*H358,2)</f>
        <v>0</v>
      </c>
      <c r="BL358" s="17" t="s">
        <v>194</v>
      </c>
      <c r="BM358" s="143" t="s">
        <v>886</v>
      </c>
    </row>
    <row r="359" spans="2:65" s="1" customFormat="1" ht="27">
      <c r="B359" s="32"/>
      <c r="D359" s="145" t="s">
        <v>149</v>
      </c>
      <c r="F359" s="146" t="s">
        <v>1953</v>
      </c>
      <c r="I359" s="147"/>
      <c r="L359" s="32"/>
      <c r="M359" s="148"/>
      <c r="T359" s="56"/>
      <c r="AT359" s="17" t="s">
        <v>149</v>
      </c>
      <c r="AU359" s="17" t="s">
        <v>89</v>
      </c>
    </row>
    <row r="360" spans="2:65" s="1" customFormat="1" ht="49" customHeight="1">
      <c r="B360" s="32"/>
      <c r="C360" s="132" t="s">
        <v>670</v>
      </c>
      <c r="D360" s="132" t="s">
        <v>143</v>
      </c>
      <c r="E360" s="133" t="s">
        <v>1954</v>
      </c>
      <c r="F360" s="134" t="s">
        <v>1955</v>
      </c>
      <c r="G360" s="135" t="s">
        <v>231</v>
      </c>
      <c r="H360" s="136">
        <v>3</v>
      </c>
      <c r="I360" s="137"/>
      <c r="J360" s="138">
        <f>ROUND(I360*H360,2)</f>
        <v>0</v>
      </c>
      <c r="K360" s="134" t="s">
        <v>147</v>
      </c>
      <c r="L360" s="32"/>
      <c r="M360" s="139" t="s">
        <v>1</v>
      </c>
      <c r="N360" s="140" t="s">
        <v>45</v>
      </c>
      <c r="P360" s="141">
        <f>O360*H360</f>
        <v>0</v>
      </c>
      <c r="Q360" s="141">
        <v>0</v>
      </c>
      <c r="R360" s="141">
        <f>Q360*H360</f>
        <v>0</v>
      </c>
      <c r="S360" s="141">
        <v>0</v>
      </c>
      <c r="T360" s="142">
        <f>S360*H360</f>
        <v>0</v>
      </c>
      <c r="AR360" s="143" t="s">
        <v>194</v>
      </c>
      <c r="AT360" s="143" t="s">
        <v>143</v>
      </c>
      <c r="AU360" s="143" t="s">
        <v>89</v>
      </c>
      <c r="AY360" s="17" t="s">
        <v>140</v>
      </c>
      <c r="BE360" s="144">
        <f>IF(N360="základní",J360,0)</f>
        <v>0</v>
      </c>
      <c r="BF360" s="144">
        <f>IF(N360="snížená",J360,0)</f>
        <v>0</v>
      </c>
      <c r="BG360" s="144">
        <f>IF(N360="zákl. přenesená",J360,0)</f>
        <v>0</v>
      </c>
      <c r="BH360" s="144">
        <f>IF(N360="sníž. přenesená",J360,0)</f>
        <v>0</v>
      </c>
      <c r="BI360" s="144">
        <f>IF(N360="nulová",J360,0)</f>
        <v>0</v>
      </c>
      <c r="BJ360" s="17" t="s">
        <v>87</v>
      </c>
      <c r="BK360" s="144">
        <f>ROUND(I360*H360,2)</f>
        <v>0</v>
      </c>
      <c r="BL360" s="17" t="s">
        <v>194</v>
      </c>
      <c r="BM360" s="143" t="s">
        <v>889</v>
      </c>
    </row>
    <row r="361" spans="2:65" s="1" customFormat="1" ht="27">
      <c r="B361" s="32"/>
      <c r="D361" s="145" t="s">
        <v>149</v>
      </c>
      <c r="F361" s="146" t="s">
        <v>1955</v>
      </c>
      <c r="I361" s="147"/>
      <c r="L361" s="32"/>
      <c r="M361" s="148"/>
      <c r="T361" s="56"/>
      <c r="AT361" s="17" t="s">
        <v>149</v>
      </c>
      <c r="AU361" s="17" t="s">
        <v>89</v>
      </c>
    </row>
    <row r="362" spans="2:65" s="1" customFormat="1" ht="49" customHeight="1">
      <c r="B362" s="32"/>
      <c r="C362" s="132" t="s">
        <v>890</v>
      </c>
      <c r="D362" s="132" t="s">
        <v>143</v>
      </c>
      <c r="E362" s="133" t="s">
        <v>1956</v>
      </c>
      <c r="F362" s="134" t="s">
        <v>1957</v>
      </c>
      <c r="G362" s="135" t="s">
        <v>231</v>
      </c>
      <c r="H362" s="136">
        <v>2</v>
      </c>
      <c r="I362" s="137"/>
      <c r="J362" s="138">
        <f>ROUND(I362*H362,2)</f>
        <v>0</v>
      </c>
      <c r="K362" s="134" t="s">
        <v>147</v>
      </c>
      <c r="L362" s="32"/>
      <c r="M362" s="139" t="s">
        <v>1</v>
      </c>
      <c r="N362" s="140" t="s">
        <v>45</v>
      </c>
      <c r="P362" s="141">
        <f>O362*H362</f>
        <v>0</v>
      </c>
      <c r="Q362" s="141">
        <v>0</v>
      </c>
      <c r="R362" s="141">
        <f>Q362*H362</f>
        <v>0</v>
      </c>
      <c r="S362" s="141">
        <v>0</v>
      </c>
      <c r="T362" s="142">
        <f>S362*H362</f>
        <v>0</v>
      </c>
      <c r="AR362" s="143" t="s">
        <v>194</v>
      </c>
      <c r="AT362" s="143" t="s">
        <v>143</v>
      </c>
      <c r="AU362" s="143" t="s">
        <v>89</v>
      </c>
      <c r="AY362" s="17" t="s">
        <v>140</v>
      </c>
      <c r="BE362" s="144">
        <f>IF(N362="základní",J362,0)</f>
        <v>0</v>
      </c>
      <c r="BF362" s="144">
        <f>IF(N362="snížená",J362,0)</f>
        <v>0</v>
      </c>
      <c r="BG362" s="144">
        <f>IF(N362="zákl. přenesená",J362,0)</f>
        <v>0</v>
      </c>
      <c r="BH362" s="144">
        <f>IF(N362="sníž. přenesená",J362,0)</f>
        <v>0</v>
      </c>
      <c r="BI362" s="144">
        <f>IF(N362="nulová",J362,0)</f>
        <v>0</v>
      </c>
      <c r="BJ362" s="17" t="s">
        <v>87</v>
      </c>
      <c r="BK362" s="144">
        <f>ROUND(I362*H362,2)</f>
        <v>0</v>
      </c>
      <c r="BL362" s="17" t="s">
        <v>194</v>
      </c>
      <c r="BM362" s="143" t="s">
        <v>893</v>
      </c>
    </row>
    <row r="363" spans="2:65" s="1" customFormat="1" ht="27">
      <c r="B363" s="32"/>
      <c r="D363" s="145" t="s">
        <v>149</v>
      </c>
      <c r="F363" s="146" t="s">
        <v>1957</v>
      </c>
      <c r="I363" s="147"/>
      <c r="L363" s="32"/>
      <c r="M363" s="148"/>
      <c r="T363" s="56"/>
      <c r="AT363" s="17" t="s">
        <v>149</v>
      </c>
      <c r="AU363" s="17" t="s">
        <v>89</v>
      </c>
    </row>
    <row r="364" spans="2:65" s="1" customFormat="1" ht="49" customHeight="1">
      <c r="B364" s="32"/>
      <c r="C364" s="132" t="s">
        <v>674</v>
      </c>
      <c r="D364" s="132" t="s">
        <v>143</v>
      </c>
      <c r="E364" s="133" t="s">
        <v>1958</v>
      </c>
      <c r="F364" s="134" t="s">
        <v>1959</v>
      </c>
      <c r="G364" s="135" t="s">
        <v>231</v>
      </c>
      <c r="H364" s="136">
        <v>4</v>
      </c>
      <c r="I364" s="137"/>
      <c r="J364" s="138">
        <f>ROUND(I364*H364,2)</f>
        <v>0</v>
      </c>
      <c r="K364" s="134" t="s">
        <v>147</v>
      </c>
      <c r="L364" s="32"/>
      <c r="M364" s="139" t="s">
        <v>1</v>
      </c>
      <c r="N364" s="140" t="s">
        <v>45</v>
      </c>
      <c r="P364" s="141">
        <f>O364*H364</f>
        <v>0</v>
      </c>
      <c r="Q364" s="141">
        <v>0</v>
      </c>
      <c r="R364" s="141">
        <f>Q364*H364</f>
        <v>0</v>
      </c>
      <c r="S364" s="141">
        <v>0</v>
      </c>
      <c r="T364" s="142">
        <f>S364*H364</f>
        <v>0</v>
      </c>
      <c r="AR364" s="143" t="s">
        <v>194</v>
      </c>
      <c r="AT364" s="143" t="s">
        <v>143</v>
      </c>
      <c r="AU364" s="143" t="s">
        <v>89</v>
      </c>
      <c r="AY364" s="17" t="s">
        <v>140</v>
      </c>
      <c r="BE364" s="144">
        <f>IF(N364="základní",J364,0)</f>
        <v>0</v>
      </c>
      <c r="BF364" s="144">
        <f>IF(N364="snížená",J364,0)</f>
        <v>0</v>
      </c>
      <c r="BG364" s="144">
        <f>IF(N364="zákl. přenesená",J364,0)</f>
        <v>0</v>
      </c>
      <c r="BH364" s="144">
        <f>IF(N364="sníž. přenesená",J364,0)</f>
        <v>0</v>
      </c>
      <c r="BI364" s="144">
        <f>IF(N364="nulová",J364,0)</f>
        <v>0</v>
      </c>
      <c r="BJ364" s="17" t="s">
        <v>87</v>
      </c>
      <c r="BK364" s="144">
        <f>ROUND(I364*H364,2)</f>
        <v>0</v>
      </c>
      <c r="BL364" s="17" t="s">
        <v>194</v>
      </c>
      <c r="BM364" s="143" t="s">
        <v>897</v>
      </c>
    </row>
    <row r="365" spans="2:65" s="1" customFormat="1" ht="27">
      <c r="B365" s="32"/>
      <c r="D365" s="145" t="s">
        <v>149</v>
      </c>
      <c r="F365" s="146" t="s">
        <v>1959</v>
      </c>
      <c r="I365" s="147"/>
      <c r="L365" s="32"/>
      <c r="M365" s="148"/>
      <c r="T365" s="56"/>
      <c r="AT365" s="17" t="s">
        <v>149</v>
      </c>
      <c r="AU365" s="17" t="s">
        <v>89</v>
      </c>
    </row>
    <row r="366" spans="2:65" s="1" customFormat="1" ht="49" customHeight="1">
      <c r="B366" s="32"/>
      <c r="C366" s="132" t="s">
        <v>898</v>
      </c>
      <c r="D366" s="132" t="s">
        <v>143</v>
      </c>
      <c r="E366" s="133" t="s">
        <v>1960</v>
      </c>
      <c r="F366" s="134" t="s">
        <v>1961</v>
      </c>
      <c r="G366" s="135" t="s">
        <v>231</v>
      </c>
      <c r="H366" s="136">
        <v>1</v>
      </c>
      <c r="I366" s="137"/>
      <c r="J366" s="138">
        <f>ROUND(I366*H366,2)</f>
        <v>0</v>
      </c>
      <c r="K366" s="134" t="s">
        <v>147</v>
      </c>
      <c r="L366" s="32"/>
      <c r="M366" s="139" t="s">
        <v>1</v>
      </c>
      <c r="N366" s="140" t="s">
        <v>45</v>
      </c>
      <c r="P366" s="141">
        <f>O366*H366</f>
        <v>0</v>
      </c>
      <c r="Q366" s="141">
        <v>0</v>
      </c>
      <c r="R366" s="141">
        <f>Q366*H366</f>
        <v>0</v>
      </c>
      <c r="S366" s="141">
        <v>0</v>
      </c>
      <c r="T366" s="142">
        <f>S366*H366</f>
        <v>0</v>
      </c>
      <c r="AR366" s="143" t="s">
        <v>194</v>
      </c>
      <c r="AT366" s="143" t="s">
        <v>143</v>
      </c>
      <c r="AU366" s="143" t="s">
        <v>89</v>
      </c>
      <c r="AY366" s="17" t="s">
        <v>140</v>
      </c>
      <c r="BE366" s="144">
        <f>IF(N366="základní",J366,0)</f>
        <v>0</v>
      </c>
      <c r="BF366" s="144">
        <f>IF(N366="snížená",J366,0)</f>
        <v>0</v>
      </c>
      <c r="BG366" s="144">
        <f>IF(N366="zákl. přenesená",J366,0)</f>
        <v>0</v>
      </c>
      <c r="BH366" s="144">
        <f>IF(N366="sníž. přenesená",J366,0)</f>
        <v>0</v>
      </c>
      <c r="BI366" s="144">
        <f>IF(N366="nulová",J366,0)</f>
        <v>0</v>
      </c>
      <c r="BJ366" s="17" t="s">
        <v>87</v>
      </c>
      <c r="BK366" s="144">
        <f>ROUND(I366*H366,2)</f>
        <v>0</v>
      </c>
      <c r="BL366" s="17" t="s">
        <v>194</v>
      </c>
      <c r="BM366" s="143" t="s">
        <v>901</v>
      </c>
    </row>
    <row r="367" spans="2:65" s="1" customFormat="1" ht="27">
      <c r="B367" s="32"/>
      <c r="D367" s="145" t="s">
        <v>149</v>
      </c>
      <c r="F367" s="146" t="s">
        <v>1961</v>
      </c>
      <c r="I367" s="147"/>
      <c r="L367" s="32"/>
      <c r="M367" s="148"/>
      <c r="T367" s="56"/>
      <c r="AT367" s="17" t="s">
        <v>149</v>
      </c>
      <c r="AU367" s="17" t="s">
        <v>89</v>
      </c>
    </row>
    <row r="368" spans="2:65" s="1" customFormat="1" ht="49" customHeight="1">
      <c r="B368" s="32"/>
      <c r="C368" s="132" t="s">
        <v>677</v>
      </c>
      <c r="D368" s="132" t="s">
        <v>143</v>
      </c>
      <c r="E368" s="133" t="s">
        <v>1962</v>
      </c>
      <c r="F368" s="134" t="s">
        <v>1963</v>
      </c>
      <c r="G368" s="135" t="s">
        <v>231</v>
      </c>
      <c r="H368" s="136">
        <v>1</v>
      </c>
      <c r="I368" s="137"/>
      <c r="J368" s="138">
        <f>ROUND(I368*H368,2)</f>
        <v>0</v>
      </c>
      <c r="K368" s="134" t="s">
        <v>147</v>
      </c>
      <c r="L368" s="32"/>
      <c r="M368" s="139" t="s">
        <v>1</v>
      </c>
      <c r="N368" s="140" t="s">
        <v>45</v>
      </c>
      <c r="P368" s="141">
        <f>O368*H368</f>
        <v>0</v>
      </c>
      <c r="Q368" s="141">
        <v>0</v>
      </c>
      <c r="R368" s="141">
        <f>Q368*H368</f>
        <v>0</v>
      </c>
      <c r="S368" s="141">
        <v>0</v>
      </c>
      <c r="T368" s="142">
        <f>S368*H368</f>
        <v>0</v>
      </c>
      <c r="AR368" s="143" t="s">
        <v>194</v>
      </c>
      <c r="AT368" s="143" t="s">
        <v>143</v>
      </c>
      <c r="AU368" s="143" t="s">
        <v>89</v>
      </c>
      <c r="AY368" s="17" t="s">
        <v>140</v>
      </c>
      <c r="BE368" s="144">
        <f>IF(N368="základní",J368,0)</f>
        <v>0</v>
      </c>
      <c r="BF368" s="144">
        <f>IF(N368="snížená",J368,0)</f>
        <v>0</v>
      </c>
      <c r="BG368" s="144">
        <f>IF(N368="zákl. přenesená",J368,0)</f>
        <v>0</v>
      </c>
      <c r="BH368" s="144">
        <f>IF(N368="sníž. přenesená",J368,0)</f>
        <v>0</v>
      </c>
      <c r="BI368" s="144">
        <f>IF(N368="nulová",J368,0)</f>
        <v>0</v>
      </c>
      <c r="BJ368" s="17" t="s">
        <v>87</v>
      </c>
      <c r="BK368" s="144">
        <f>ROUND(I368*H368,2)</f>
        <v>0</v>
      </c>
      <c r="BL368" s="17" t="s">
        <v>194</v>
      </c>
      <c r="BM368" s="143" t="s">
        <v>906</v>
      </c>
    </row>
    <row r="369" spans="2:65" s="1" customFormat="1" ht="27">
      <c r="B369" s="32"/>
      <c r="D369" s="145" t="s">
        <v>149</v>
      </c>
      <c r="F369" s="146" t="s">
        <v>1963</v>
      </c>
      <c r="I369" s="147"/>
      <c r="L369" s="32"/>
      <c r="M369" s="148"/>
      <c r="T369" s="56"/>
      <c r="AT369" s="17" t="s">
        <v>149</v>
      </c>
      <c r="AU369" s="17" t="s">
        <v>89</v>
      </c>
    </row>
    <row r="370" spans="2:65" s="1" customFormat="1" ht="49" customHeight="1">
      <c r="B370" s="32"/>
      <c r="C370" s="132" t="s">
        <v>907</v>
      </c>
      <c r="D370" s="132" t="s">
        <v>143</v>
      </c>
      <c r="E370" s="133" t="s">
        <v>1964</v>
      </c>
      <c r="F370" s="134" t="s">
        <v>1965</v>
      </c>
      <c r="G370" s="135" t="s">
        <v>231</v>
      </c>
      <c r="H370" s="136">
        <v>1</v>
      </c>
      <c r="I370" s="137"/>
      <c r="J370" s="138">
        <f>ROUND(I370*H370,2)</f>
        <v>0</v>
      </c>
      <c r="K370" s="134" t="s">
        <v>147</v>
      </c>
      <c r="L370" s="32"/>
      <c r="M370" s="139" t="s">
        <v>1</v>
      </c>
      <c r="N370" s="140" t="s">
        <v>45</v>
      </c>
      <c r="P370" s="141">
        <f>O370*H370</f>
        <v>0</v>
      </c>
      <c r="Q370" s="141">
        <v>0</v>
      </c>
      <c r="R370" s="141">
        <f>Q370*H370</f>
        <v>0</v>
      </c>
      <c r="S370" s="141">
        <v>0</v>
      </c>
      <c r="T370" s="142">
        <f>S370*H370</f>
        <v>0</v>
      </c>
      <c r="AR370" s="143" t="s">
        <v>194</v>
      </c>
      <c r="AT370" s="143" t="s">
        <v>143</v>
      </c>
      <c r="AU370" s="143" t="s">
        <v>89</v>
      </c>
      <c r="AY370" s="17" t="s">
        <v>140</v>
      </c>
      <c r="BE370" s="144">
        <f>IF(N370="základní",J370,0)</f>
        <v>0</v>
      </c>
      <c r="BF370" s="144">
        <f>IF(N370="snížená",J370,0)</f>
        <v>0</v>
      </c>
      <c r="BG370" s="144">
        <f>IF(N370="zákl. přenesená",J370,0)</f>
        <v>0</v>
      </c>
      <c r="BH370" s="144">
        <f>IF(N370="sníž. přenesená",J370,0)</f>
        <v>0</v>
      </c>
      <c r="BI370" s="144">
        <f>IF(N370="nulová",J370,0)</f>
        <v>0</v>
      </c>
      <c r="BJ370" s="17" t="s">
        <v>87</v>
      </c>
      <c r="BK370" s="144">
        <f>ROUND(I370*H370,2)</f>
        <v>0</v>
      </c>
      <c r="BL370" s="17" t="s">
        <v>194</v>
      </c>
      <c r="BM370" s="143" t="s">
        <v>910</v>
      </c>
    </row>
    <row r="371" spans="2:65" s="1" customFormat="1" ht="27">
      <c r="B371" s="32"/>
      <c r="D371" s="145" t="s">
        <v>149</v>
      </c>
      <c r="F371" s="146" t="s">
        <v>1965</v>
      </c>
      <c r="I371" s="147"/>
      <c r="L371" s="32"/>
      <c r="M371" s="148"/>
      <c r="T371" s="56"/>
      <c r="AT371" s="17" t="s">
        <v>149</v>
      </c>
      <c r="AU371" s="17" t="s">
        <v>89</v>
      </c>
    </row>
    <row r="372" spans="2:65" s="1" customFormat="1" ht="49" customHeight="1">
      <c r="B372" s="32"/>
      <c r="C372" s="132" t="s">
        <v>683</v>
      </c>
      <c r="D372" s="132" t="s">
        <v>143</v>
      </c>
      <c r="E372" s="133" t="s">
        <v>1966</v>
      </c>
      <c r="F372" s="134" t="s">
        <v>1967</v>
      </c>
      <c r="G372" s="135" t="s">
        <v>231</v>
      </c>
      <c r="H372" s="136">
        <v>1</v>
      </c>
      <c r="I372" s="137"/>
      <c r="J372" s="138">
        <f>ROUND(I372*H372,2)</f>
        <v>0</v>
      </c>
      <c r="K372" s="134" t="s">
        <v>147</v>
      </c>
      <c r="L372" s="32"/>
      <c r="M372" s="139" t="s">
        <v>1</v>
      </c>
      <c r="N372" s="140" t="s">
        <v>45</v>
      </c>
      <c r="P372" s="141">
        <f>O372*H372</f>
        <v>0</v>
      </c>
      <c r="Q372" s="141">
        <v>0</v>
      </c>
      <c r="R372" s="141">
        <f>Q372*H372</f>
        <v>0</v>
      </c>
      <c r="S372" s="141">
        <v>0</v>
      </c>
      <c r="T372" s="142">
        <f>S372*H372</f>
        <v>0</v>
      </c>
      <c r="AR372" s="143" t="s">
        <v>194</v>
      </c>
      <c r="AT372" s="143" t="s">
        <v>143</v>
      </c>
      <c r="AU372" s="143" t="s">
        <v>89</v>
      </c>
      <c r="AY372" s="17" t="s">
        <v>140</v>
      </c>
      <c r="BE372" s="144">
        <f>IF(N372="základní",J372,0)</f>
        <v>0</v>
      </c>
      <c r="BF372" s="144">
        <f>IF(N372="snížená",J372,0)</f>
        <v>0</v>
      </c>
      <c r="BG372" s="144">
        <f>IF(N372="zákl. přenesená",J372,0)</f>
        <v>0</v>
      </c>
      <c r="BH372" s="144">
        <f>IF(N372="sníž. přenesená",J372,0)</f>
        <v>0</v>
      </c>
      <c r="BI372" s="144">
        <f>IF(N372="nulová",J372,0)</f>
        <v>0</v>
      </c>
      <c r="BJ372" s="17" t="s">
        <v>87</v>
      </c>
      <c r="BK372" s="144">
        <f>ROUND(I372*H372,2)</f>
        <v>0</v>
      </c>
      <c r="BL372" s="17" t="s">
        <v>194</v>
      </c>
      <c r="BM372" s="143" t="s">
        <v>927</v>
      </c>
    </row>
    <row r="373" spans="2:65" s="1" customFormat="1" ht="27">
      <c r="B373" s="32"/>
      <c r="D373" s="145" t="s">
        <v>149</v>
      </c>
      <c r="F373" s="146" t="s">
        <v>1967</v>
      </c>
      <c r="I373" s="147"/>
      <c r="L373" s="32"/>
      <c r="M373" s="148"/>
      <c r="T373" s="56"/>
      <c r="AT373" s="17" t="s">
        <v>149</v>
      </c>
      <c r="AU373" s="17" t="s">
        <v>89</v>
      </c>
    </row>
    <row r="374" spans="2:65" s="1" customFormat="1" ht="44.25" customHeight="1">
      <c r="B374" s="32"/>
      <c r="C374" s="132" t="s">
        <v>929</v>
      </c>
      <c r="D374" s="132" t="s">
        <v>143</v>
      </c>
      <c r="E374" s="133" t="s">
        <v>1968</v>
      </c>
      <c r="F374" s="134" t="s">
        <v>1969</v>
      </c>
      <c r="G374" s="135" t="s">
        <v>1770</v>
      </c>
      <c r="H374" s="190"/>
      <c r="I374" s="137"/>
      <c r="J374" s="138">
        <f>ROUND(I374*H374,2)</f>
        <v>0</v>
      </c>
      <c r="K374" s="134" t="s">
        <v>147</v>
      </c>
      <c r="L374" s="32"/>
      <c r="M374" s="139" t="s">
        <v>1</v>
      </c>
      <c r="N374" s="140" t="s">
        <v>45</v>
      </c>
      <c r="P374" s="141">
        <f>O374*H374</f>
        <v>0</v>
      </c>
      <c r="Q374" s="141">
        <v>0</v>
      </c>
      <c r="R374" s="141">
        <f>Q374*H374</f>
        <v>0</v>
      </c>
      <c r="S374" s="141">
        <v>0</v>
      </c>
      <c r="T374" s="142">
        <f>S374*H374</f>
        <v>0</v>
      </c>
      <c r="AR374" s="143" t="s">
        <v>194</v>
      </c>
      <c r="AT374" s="143" t="s">
        <v>143</v>
      </c>
      <c r="AU374" s="143" t="s">
        <v>89</v>
      </c>
      <c r="AY374" s="17" t="s">
        <v>140</v>
      </c>
      <c r="BE374" s="144">
        <f>IF(N374="základní",J374,0)</f>
        <v>0</v>
      </c>
      <c r="BF374" s="144">
        <f>IF(N374="snížená",J374,0)</f>
        <v>0</v>
      </c>
      <c r="BG374" s="144">
        <f>IF(N374="zákl. přenesená",J374,0)</f>
        <v>0</v>
      </c>
      <c r="BH374" s="144">
        <f>IF(N374="sníž. přenesená",J374,0)</f>
        <v>0</v>
      </c>
      <c r="BI374" s="144">
        <f>IF(N374="nulová",J374,0)</f>
        <v>0</v>
      </c>
      <c r="BJ374" s="17" t="s">
        <v>87</v>
      </c>
      <c r="BK374" s="144">
        <f>ROUND(I374*H374,2)</f>
        <v>0</v>
      </c>
      <c r="BL374" s="17" t="s">
        <v>194</v>
      </c>
      <c r="BM374" s="143" t="s">
        <v>932</v>
      </c>
    </row>
    <row r="375" spans="2:65" s="1" customFormat="1" ht="27">
      <c r="B375" s="32"/>
      <c r="D375" s="145" t="s">
        <v>149</v>
      </c>
      <c r="F375" s="146" t="s">
        <v>1969</v>
      </c>
      <c r="I375" s="147"/>
      <c r="L375" s="32"/>
      <c r="M375" s="148"/>
      <c r="T375" s="56"/>
      <c r="AT375" s="17" t="s">
        <v>149</v>
      </c>
      <c r="AU375" s="17" t="s">
        <v>89</v>
      </c>
    </row>
    <row r="376" spans="2:65" s="11" customFormat="1" ht="22.75" customHeight="1">
      <c r="B376" s="120"/>
      <c r="D376" s="121" t="s">
        <v>79</v>
      </c>
      <c r="E376" s="130" t="s">
        <v>1970</v>
      </c>
      <c r="F376" s="130" t="s">
        <v>1971</v>
      </c>
      <c r="I376" s="123"/>
      <c r="J376" s="131">
        <f>BK376</f>
        <v>0</v>
      </c>
      <c r="L376" s="120"/>
      <c r="M376" s="125"/>
      <c r="P376" s="126">
        <f>SUM(P377:P440)</f>
        <v>0</v>
      </c>
      <c r="R376" s="126">
        <f>SUM(R377:R440)</f>
        <v>0</v>
      </c>
      <c r="T376" s="127">
        <f>SUM(T377:T440)</f>
        <v>0</v>
      </c>
      <c r="AR376" s="121" t="s">
        <v>89</v>
      </c>
      <c r="AT376" s="128" t="s">
        <v>79</v>
      </c>
      <c r="AU376" s="128" t="s">
        <v>87</v>
      </c>
      <c r="AY376" s="121" t="s">
        <v>140</v>
      </c>
      <c r="BK376" s="129">
        <f>SUM(BK377:BK440)</f>
        <v>0</v>
      </c>
    </row>
    <row r="377" spans="2:65" s="1" customFormat="1" ht="16.5" customHeight="1">
      <c r="B377" s="32"/>
      <c r="C377" s="132" t="s">
        <v>684</v>
      </c>
      <c r="D377" s="132" t="s">
        <v>143</v>
      </c>
      <c r="E377" s="133" t="s">
        <v>1972</v>
      </c>
      <c r="F377" s="134" t="s">
        <v>1973</v>
      </c>
      <c r="G377" s="135" t="s">
        <v>1495</v>
      </c>
      <c r="H377" s="136">
        <v>3</v>
      </c>
      <c r="I377" s="137"/>
      <c r="J377" s="138">
        <f>ROUND(I377*H377,2)</f>
        <v>0</v>
      </c>
      <c r="K377" s="134" t="s">
        <v>1</v>
      </c>
      <c r="L377" s="32"/>
      <c r="M377" s="139" t="s">
        <v>1</v>
      </c>
      <c r="N377" s="140" t="s">
        <v>45</v>
      </c>
      <c r="P377" s="141">
        <f>O377*H377</f>
        <v>0</v>
      </c>
      <c r="Q377" s="141">
        <v>0</v>
      </c>
      <c r="R377" s="141">
        <f>Q377*H377</f>
        <v>0</v>
      </c>
      <c r="S377" s="141">
        <v>0</v>
      </c>
      <c r="T377" s="142">
        <f>S377*H377</f>
        <v>0</v>
      </c>
      <c r="AR377" s="143" t="s">
        <v>194</v>
      </c>
      <c r="AT377" s="143" t="s">
        <v>143</v>
      </c>
      <c r="AU377" s="143" t="s">
        <v>89</v>
      </c>
      <c r="AY377" s="17" t="s">
        <v>140</v>
      </c>
      <c r="BE377" s="144">
        <f>IF(N377="základní",J377,0)</f>
        <v>0</v>
      </c>
      <c r="BF377" s="144">
        <f>IF(N377="snížená",J377,0)</f>
        <v>0</v>
      </c>
      <c r="BG377" s="144">
        <f>IF(N377="zákl. přenesená",J377,0)</f>
        <v>0</v>
      </c>
      <c r="BH377" s="144">
        <f>IF(N377="sníž. přenesená",J377,0)</f>
        <v>0</v>
      </c>
      <c r="BI377" s="144">
        <f>IF(N377="nulová",J377,0)</f>
        <v>0</v>
      </c>
      <c r="BJ377" s="17" t="s">
        <v>87</v>
      </c>
      <c r="BK377" s="144">
        <f>ROUND(I377*H377,2)</f>
        <v>0</v>
      </c>
      <c r="BL377" s="17" t="s">
        <v>194</v>
      </c>
      <c r="BM377" s="143" t="s">
        <v>937</v>
      </c>
    </row>
    <row r="378" spans="2:65" s="1" customFormat="1" ht="10">
      <c r="B378" s="32"/>
      <c r="D378" s="145" t="s">
        <v>149</v>
      </c>
      <c r="F378" s="146" t="s">
        <v>1973</v>
      </c>
      <c r="I378" s="147"/>
      <c r="L378" s="32"/>
      <c r="M378" s="148"/>
      <c r="T378" s="56"/>
      <c r="AT378" s="17" t="s">
        <v>149</v>
      </c>
      <c r="AU378" s="17" t="s">
        <v>89</v>
      </c>
    </row>
    <row r="379" spans="2:65" s="1" customFormat="1" ht="16.5" customHeight="1">
      <c r="B379" s="32"/>
      <c r="C379" s="132" t="s">
        <v>938</v>
      </c>
      <c r="D379" s="132" t="s">
        <v>143</v>
      </c>
      <c r="E379" s="133" t="s">
        <v>1974</v>
      </c>
      <c r="F379" s="134" t="s">
        <v>1975</v>
      </c>
      <c r="G379" s="135" t="s">
        <v>1495</v>
      </c>
      <c r="H379" s="136">
        <v>2</v>
      </c>
      <c r="I379" s="137"/>
      <c r="J379" s="138">
        <f>ROUND(I379*H379,2)</f>
        <v>0</v>
      </c>
      <c r="K379" s="134" t="s">
        <v>1</v>
      </c>
      <c r="L379" s="32"/>
      <c r="M379" s="139" t="s">
        <v>1</v>
      </c>
      <c r="N379" s="140" t="s">
        <v>45</v>
      </c>
      <c r="P379" s="141">
        <f>O379*H379</f>
        <v>0</v>
      </c>
      <c r="Q379" s="141">
        <v>0</v>
      </c>
      <c r="R379" s="141">
        <f>Q379*H379</f>
        <v>0</v>
      </c>
      <c r="S379" s="141">
        <v>0</v>
      </c>
      <c r="T379" s="142">
        <f>S379*H379</f>
        <v>0</v>
      </c>
      <c r="AR379" s="143" t="s">
        <v>194</v>
      </c>
      <c r="AT379" s="143" t="s">
        <v>143</v>
      </c>
      <c r="AU379" s="143" t="s">
        <v>89</v>
      </c>
      <c r="AY379" s="17" t="s">
        <v>140</v>
      </c>
      <c r="BE379" s="144">
        <f>IF(N379="základní",J379,0)</f>
        <v>0</v>
      </c>
      <c r="BF379" s="144">
        <f>IF(N379="snížená",J379,0)</f>
        <v>0</v>
      </c>
      <c r="BG379" s="144">
        <f>IF(N379="zákl. přenesená",J379,0)</f>
        <v>0</v>
      </c>
      <c r="BH379" s="144">
        <f>IF(N379="sníž. přenesená",J379,0)</f>
        <v>0</v>
      </c>
      <c r="BI379" s="144">
        <f>IF(N379="nulová",J379,0)</f>
        <v>0</v>
      </c>
      <c r="BJ379" s="17" t="s">
        <v>87</v>
      </c>
      <c r="BK379" s="144">
        <f>ROUND(I379*H379,2)</f>
        <v>0</v>
      </c>
      <c r="BL379" s="17" t="s">
        <v>194</v>
      </c>
      <c r="BM379" s="143" t="s">
        <v>941</v>
      </c>
    </row>
    <row r="380" spans="2:65" s="1" customFormat="1" ht="10">
      <c r="B380" s="32"/>
      <c r="D380" s="145" t="s">
        <v>149</v>
      </c>
      <c r="F380" s="146" t="s">
        <v>1975</v>
      </c>
      <c r="I380" s="147"/>
      <c r="L380" s="32"/>
      <c r="M380" s="148"/>
      <c r="T380" s="56"/>
      <c r="AT380" s="17" t="s">
        <v>149</v>
      </c>
      <c r="AU380" s="17" t="s">
        <v>89</v>
      </c>
    </row>
    <row r="381" spans="2:65" s="1" customFormat="1" ht="16.5" customHeight="1">
      <c r="B381" s="32"/>
      <c r="C381" s="132" t="s">
        <v>689</v>
      </c>
      <c r="D381" s="132" t="s">
        <v>143</v>
      </c>
      <c r="E381" s="133" t="s">
        <v>1976</v>
      </c>
      <c r="F381" s="134" t="s">
        <v>1977</v>
      </c>
      <c r="G381" s="135" t="s">
        <v>1495</v>
      </c>
      <c r="H381" s="136">
        <v>1</v>
      </c>
      <c r="I381" s="137"/>
      <c r="J381" s="138">
        <f>ROUND(I381*H381,2)</f>
        <v>0</v>
      </c>
      <c r="K381" s="134" t="s">
        <v>1</v>
      </c>
      <c r="L381" s="32"/>
      <c r="M381" s="139" t="s">
        <v>1</v>
      </c>
      <c r="N381" s="140" t="s">
        <v>45</v>
      </c>
      <c r="P381" s="141">
        <f>O381*H381</f>
        <v>0</v>
      </c>
      <c r="Q381" s="141">
        <v>0</v>
      </c>
      <c r="R381" s="141">
        <f>Q381*H381</f>
        <v>0</v>
      </c>
      <c r="S381" s="141">
        <v>0</v>
      </c>
      <c r="T381" s="142">
        <f>S381*H381</f>
        <v>0</v>
      </c>
      <c r="AR381" s="143" t="s">
        <v>194</v>
      </c>
      <c r="AT381" s="143" t="s">
        <v>143</v>
      </c>
      <c r="AU381" s="143" t="s">
        <v>89</v>
      </c>
      <c r="AY381" s="17" t="s">
        <v>140</v>
      </c>
      <c r="BE381" s="144">
        <f>IF(N381="základní",J381,0)</f>
        <v>0</v>
      </c>
      <c r="BF381" s="144">
        <f>IF(N381="snížená",J381,0)</f>
        <v>0</v>
      </c>
      <c r="BG381" s="144">
        <f>IF(N381="zákl. přenesená",J381,0)</f>
        <v>0</v>
      </c>
      <c r="BH381" s="144">
        <f>IF(N381="sníž. přenesená",J381,0)</f>
        <v>0</v>
      </c>
      <c r="BI381" s="144">
        <f>IF(N381="nulová",J381,0)</f>
        <v>0</v>
      </c>
      <c r="BJ381" s="17" t="s">
        <v>87</v>
      </c>
      <c r="BK381" s="144">
        <f>ROUND(I381*H381,2)</f>
        <v>0</v>
      </c>
      <c r="BL381" s="17" t="s">
        <v>194</v>
      </c>
      <c r="BM381" s="143" t="s">
        <v>944</v>
      </c>
    </row>
    <row r="382" spans="2:65" s="1" customFormat="1" ht="10">
      <c r="B382" s="32"/>
      <c r="D382" s="145" t="s">
        <v>149</v>
      </c>
      <c r="F382" s="146" t="s">
        <v>1977</v>
      </c>
      <c r="I382" s="147"/>
      <c r="L382" s="32"/>
      <c r="M382" s="148"/>
      <c r="T382" s="56"/>
      <c r="AT382" s="17" t="s">
        <v>149</v>
      </c>
      <c r="AU382" s="17" t="s">
        <v>89</v>
      </c>
    </row>
    <row r="383" spans="2:65" s="1" customFormat="1" ht="16.5" customHeight="1">
      <c r="B383" s="32"/>
      <c r="C383" s="132" t="s">
        <v>945</v>
      </c>
      <c r="D383" s="132" t="s">
        <v>143</v>
      </c>
      <c r="E383" s="133" t="s">
        <v>1978</v>
      </c>
      <c r="F383" s="134" t="s">
        <v>1979</v>
      </c>
      <c r="G383" s="135" t="s">
        <v>1495</v>
      </c>
      <c r="H383" s="136">
        <v>2</v>
      </c>
      <c r="I383" s="137"/>
      <c r="J383" s="138">
        <f>ROUND(I383*H383,2)</f>
        <v>0</v>
      </c>
      <c r="K383" s="134" t="s">
        <v>1</v>
      </c>
      <c r="L383" s="32"/>
      <c r="M383" s="139" t="s">
        <v>1</v>
      </c>
      <c r="N383" s="140" t="s">
        <v>45</v>
      </c>
      <c r="P383" s="141">
        <f>O383*H383</f>
        <v>0</v>
      </c>
      <c r="Q383" s="141">
        <v>0</v>
      </c>
      <c r="R383" s="141">
        <f>Q383*H383</f>
        <v>0</v>
      </c>
      <c r="S383" s="141">
        <v>0</v>
      </c>
      <c r="T383" s="142">
        <f>S383*H383</f>
        <v>0</v>
      </c>
      <c r="AR383" s="143" t="s">
        <v>194</v>
      </c>
      <c r="AT383" s="143" t="s">
        <v>143</v>
      </c>
      <c r="AU383" s="143" t="s">
        <v>89</v>
      </c>
      <c r="AY383" s="17" t="s">
        <v>140</v>
      </c>
      <c r="BE383" s="144">
        <f>IF(N383="základní",J383,0)</f>
        <v>0</v>
      </c>
      <c r="BF383" s="144">
        <f>IF(N383="snížená",J383,0)</f>
        <v>0</v>
      </c>
      <c r="BG383" s="144">
        <f>IF(N383="zákl. přenesená",J383,0)</f>
        <v>0</v>
      </c>
      <c r="BH383" s="144">
        <f>IF(N383="sníž. přenesená",J383,0)</f>
        <v>0</v>
      </c>
      <c r="BI383" s="144">
        <f>IF(N383="nulová",J383,0)</f>
        <v>0</v>
      </c>
      <c r="BJ383" s="17" t="s">
        <v>87</v>
      </c>
      <c r="BK383" s="144">
        <f>ROUND(I383*H383,2)</f>
        <v>0</v>
      </c>
      <c r="BL383" s="17" t="s">
        <v>194</v>
      </c>
      <c r="BM383" s="143" t="s">
        <v>948</v>
      </c>
    </row>
    <row r="384" spans="2:65" s="1" customFormat="1" ht="10">
      <c r="B384" s="32"/>
      <c r="D384" s="145" t="s">
        <v>149</v>
      </c>
      <c r="F384" s="146" t="s">
        <v>1979</v>
      </c>
      <c r="I384" s="147"/>
      <c r="L384" s="32"/>
      <c r="M384" s="148"/>
      <c r="T384" s="56"/>
      <c r="AT384" s="17" t="s">
        <v>149</v>
      </c>
      <c r="AU384" s="17" t="s">
        <v>89</v>
      </c>
    </row>
    <row r="385" spans="2:65" s="1" customFormat="1" ht="33" customHeight="1">
      <c r="B385" s="32"/>
      <c r="C385" s="132" t="s">
        <v>692</v>
      </c>
      <c r="D385" s="132" t="s">
        <v>143</v>
      </c>
      <c r="E385" s="133" t="s">
        <v>1980</v>
      </c>
      <c r="F385" s="134" t="s">
        <v>1981</v>
      </c>
      <c r="G385" s="135" t="s">
        <v>231</v>
      </c>
      <c r="H385" s="136">
        <v>4</v>
      </c>
      <c r="I385" s="137"/>
      <c r="J385" s="138">
        <f>ROUND(I385*H385,2)</f>
        <v>0</v>
      </c>
      <c r="K385" s="134" t="s">
        <v>147</v>
      </c>
      <c r="L385" s="32"/>
      <c r="M385" s="139" t="s">
        <v>1</v>
      </c>
      <c r="N385" s="140" t="s">
        <v>45</v>
      </c>
      <c r="P385" s="141">
        <f>O385*H385</f>
        <v>0</v>
      </c>
      <c r="Q385" s="141">
        <v>0</v>
      </c>
      <c r="R385" s="141">
        <f>Q385*H385</f>
        <v>0</v>
      </c>
      <c r="S385" s="141">
        <v>0</v>
      </c>
      <c r="T385" s="142">
        <f>S385*H385</f>
        <v>0</v>
      </c>
      <c r="AR385" s="143" t="s">
        <v>194</v>
      </c>
      <c r="AT385" s="143" t="s">
        <v>143</v>
      </c>
      <c r="AU385" s="143" t="s">
        <v>89</v>
      </c>
      <c r="AY385" s="17" t="s">
        <v>140</v>
      </c>
      <c r="BE385" s="144">
        <f>IF(N385="základní",J385,0)</f>
        <v>0</v>
      </c>
      <c r="BF385" s="144">
        <f>IF(N385="snížená",J385,0)</f>
        <v>0</v>
      </c>
      <c r="BG385" s="144">
        <f>IF(N385="zákl. přenesená",J385,0)</f>
        <v>0</v>
      </c>
      <c r="BH385" s="144">
        <f>IF(N385="sníž. přenesená",J385,0)</f>
        <v>0</v>
      </c>
      <c r="BI385" s="144">
        <f>IF(N385="nulová",J385,0)</f>
        <v>0</v>
      </c>
      <c r="BJ385" s="17" t="s">
        <v>87</v>
      </c>
      <c r="BK385" s="144">
        <f>ROUND(I385*H385,2)</f>
        <v>0</v>
      </c>
      <c r="BL385" s="17" t="s">
        <v>194</v>
      </c>
      <c r="BM385" s="143" t="s">
        <v>951</v>
      </c>
    </row>
    <row r="386" spans="2:65" s="1" customFormat="1" ht="18">
      <c r="B386" s="32"/>
      <c r="D386" s="145" t="s">
        <v>149</v>
      </c>
      <c r="F386" s="146" t="s">
        <v>1981</v>
      </c>
      <c r="I386" s="147"/>
      <c r="L386" s="32"/>
      <c r="M386" s="148"/>
      <c r="T386" s="56"/>
      <c r="AT386" s="17" t="s">
        <v>149</v>
      </c>
      <c r="AU386" s="17" t="s">
        <v>89</v>
      </c>
    </row>
    <row r="387" spans="2:65" s="1" customFormat="1" ht="24.15" customHeight="1">
      <c r="B387" s="32"/>
      <c r="C387" s="179" t="s">
        <v>952</v>
      </c>
      <c r="D387" s="179" t="s">
        <v>645</v>
      </c>
      <c r="E387" s="180" t="s">
        <v>1982</v>
      </c>
      <c r="F387" s="181" t="s">
        <v>1983</v>
      </c>
      <c r="G387" s="182" t="s">
        <v>231</v>
      </c>
      <c r="H387" s="183">
        <v>2</v>
      </c>
      <c r="I387" s="184"/>
      <c r="J387" s="185">
        <f>ROUND(I387*H387,2)</f>
        <v>0</v>
      </c>
      <c r="K387" s="181" t="s">
        <v>1</v>
      </c>
      <c r="L387" s="186"/>
      <c r="M387" s="187" t="s">
        <v>1</v>
      </c>
      <c r="N387" s="188" t="s">
        <v>45</v>
      </c>
      <c r="P387" s="141">
        <f>O387*H387</f>
        <v>0</v>
      </c>
      <c r="Q387" s="141">
        <v>0</v>
      </c>
      <c r="R387" s="141">
        <f>Q387*H387</f>
        <v>0</v>
      </c>
      <c r="S387" s="141">
        <v>0</v>
      </c>
      <c r="T387" s="142">
        <f>S387*H387</f>
        <v>0</v>
      </c>
      <c r="AR387" s="143" t="s">
        <v>256</v>
      </c>
      <c r="AT387" s="143" t="s">
        <v>645</v>
      </c>
      <c r="AU387" s="143" t="s">
        <v>89</v>
      </c>
      <c r="AY387" s="17" t="s">
        <v>140</v>
      </c>
      <c r="BE387" s="144">
        <f>IF(N387="základní",J387,0)</f>
        <v>0</v>
      </c>
      <c r="BF387" s="144">
        <f>IF(N387="snížená",J387,0)</f>
        <v>0</v>
      </c>
      <c r="BG387" s="144">
        <f>IF(N387="zákl. přenesená",J387,0)</f>
        <v>0</v>
      </c>
      <c r="BH387" s="144">
        <f>IF(N387="sníž. přenesená",J387,0)</f>
        <v>0</v>
      </c>
      <c r="BI387" s="144">
        <f>IF(N387="nulová",J387,0)</f>
        <v>0</v>
      </c>
      <c r="BJ387" s="17" t="s">
        <v>87</v>
      </c>
      <c r="BK387" s="144">
        <f>ROUND(I387*H387,2)</f>
        <v>0</v>
      </c>
      <c r="BL387" s="17" t="s">
        <v>194</v>
      </c>
      <c r="BM387" s="143" t="s">
        <v>955</v>
      </c>
    </row>
    <row r="388" spans="2:65" s="1" customFormat="1" ht="10">
      <c r="B388" s="32"/>
      <c r="D388" s="145" t="s">
        <v>149</v>
      </c>
      <c r="F388" s="146" t="s">
        <v>1983</v>
      </c>
      <c r="I388" s="147"/>
      <c r="L388" s="32"/>
      <c r="M388" s="148"/>
      <c r="T388" s="56"/>
      <c r="AT388" s="17" t="s">
        <v>149</v>
      </c>
      <c r="AU388" s="17" t="s">
        <v>89</v>
      </c>
    </row>
    <row r="389" spans="2:65" s="1" customFormat="1" ht="24.15" customHeight="1">
      <c r="B389" s="32"/>
      <c r="C389" s="179" t="s">
        <v>697</v>
      </c>
      <c r="D389" s="179" t="s">
        <v>645</v>
      </c>
      <c r="E389" s="180" t="s">
        <v>1984</v>
      </c>
      <c r="F389" s="181" t="s">
        <v>1985</v>
      </c>
      <c r="G389" s="182" t="s">
        <v>231</v>
      </c>
      <c r="H389" s="183">
        <v>2</v>
      </c>
      <c r="I389" s="184"/>
      <c r="J389" s="185">
        <f>ROUND(I389*H389,2)</f>
        <v>0</v>
      </c>
      <c r="K389" s="181" t="s">
        <v>1</v>
      </c>
      <c r="L389" s="186"/>
      <c r="M389" s="187" t="s">
        <v>1</v>
      </c>
      <c r="N389" s="188" t="s">
        <v>45</v>
      </c>
      <c r="P389" s="141">
        <f>O389*H389</f>
        <v>0</v>
      </c>
      <c r="Q389" s="141">
        <v>0</v>
      </c>
      <c r="R389" s="141">
        <f>Q389*H389</f>
        <v>0</v>
      </c>
      <c r="S389" s="141">
        <v>0</v>
      </c>
      <c r="T389" s="142">
        <f>S389*H389</f>
        <v>0</v>
      </c>
      <c r="AR389" s="143" t="s">
        <v>256</v>
      </c>
      <c r="AT389" s="143" t="s">
        <v>645</v>
      </c>
      <c r="AU389" s="143" t="s">
        <v>89</v>
      </c>
      <c r="AY389" s="17" t="s">
        <v>140</v>
      </c>
      <c r="BE389" s="144">
        <f>IF(N389="základní",J389,0)</f>
        <v>0</v>
      </c>
      <c r="BF389" s="144">
        <f>IF(N389="snížená",J389,0)</f>
        <v>0</v>
      </c>
      <c r="BG389" s="144">
        <f>IF(N389="zákl. přenesená",J389,0)</f>
        <v>0</v>
      </c>
      <c r="BH389" s="144">
        <f>IF(N389="sníž. přenesená",J389,0)</f>
        <v>0</v>
      </c>
      <c r="BI389" s="144">
        <f>IF(N389="nulová",J389,0)</f>
        <v>0</v>
      </c>
      <c r="BJ389" s="17" t="s">
        <v>87</v>
      </c>
      <c r="BK389" s="144">
        <f>ROUND(I389*H389,2)</f>
        <v>0</v>
      </c>
      <c r="BL389" s="17" t="s">
        <v>194</v>
      </c>
      <c r="BM389" s="143" t="s">
        <v>958</v>
      </c>
    </row>
    <row r="390" spans="2:65" s="1" customFormat="1" ht="10">
      <c r="B390" s="32"/>
      <c r="D390" s="145" t="s">
        <v>149</v>
      </c>
      <c r="F390" s="146" t="s">
        <v>1985</v>
      </c>
      <c r="I390" s="147"/>
      <c r="L390" s="32"/>
      <c r="M390" s="148"/>
      <c r="T390" s="56"/>
      <c r="AT390" s="17" t="s">
        <v>149</v>
      </c>
      <c r="AU390" s="17" t="s">
        <v>89</v>
      </c>
    </row>
    <row r="391" spans="2:65" s="1" customFormat="1" ht="16.5" customHeight="1">
      <c r="B391" s="32"/>
      <c r="C391" s="132" t="s">
        <v>959</v>
      </c>
      <c r="D391" s="132" t="s">
        <v>143</v>
      </c>
      <c r="E391" s="133" t="s">
        <v>1986</v>
      </c>
      <c r="F391" s="134" t="s">
        <v>1987</v>
      </c>
      <c r="G391" s="135" t="s">
        <v>1495</v>
      </c>
      <c r="H391" s="136">
        <v>4</v>
      </c>
      <c r="I391" s="137"/>
      <c r="J391" s="138">
        <f>ROUND(I391*H391,2)</f>
        <v>0</v>
      </c>
      <c r="K391" s="134" t="s">
        <v>1</v>
      </c>
      <c r="L391" s="32"/>
      <c r="M391" s="139" t="s">
        <v>1</v>
      </c>
      <c r="N391" s="140" t="s">
        <v>45</v>
      </c>
      <c r="P391" s="141">
        <f>O391*H391</f>
        <v>0</v>
      </c>
      <c r="Q391" s="141">
        <v>0</v>
      </c>
      <c r="R391" s="141">
        <f>Q391*H391</f>
        <v>0</v>
      </c>
      <c r="S391" s="141">
        <v>0</v>
      </c>
      <c r="T391" s="142">
        <f>S391*H391</f>
        <v>0</v>
      </c>
      <c r="AR391" s="143" t="s">
        <v>194</v>
      </c>
      <c r="AT391" s="143" t="s">
        <v>143</v>
      </c>
      <c r="AU391" s="143" t="s">
        <v>89</v>
      </c>
      <c r="AY391" s="17" t="s">
        <v>140</v>
      </c>
      <c r="BE391" s="144">
        <f>IF(N391="základní",J391,0)</f>
        <v>0</v>
      </c>
      <c r="BF391" s="144">
        <f>IF(N391="snížená",J391,0)</f>
        <v>0</v>
      </c>
      <c r="BG391" s="144">
        <f>IF(N391="zákl. přenesená",J391,0)</f>
        <v>0</v>
      </c>
      <c r="BH391" s="144">
        <f>IF(N391="sníž. přenesená",J391,0)</f>
        <v>0</v>
      </c>
      <c r="BI391" s="144">
        <f>IF(N391="nulová",J391,0)</f>
        <v>0</v>
      </c>
      <c r="BJ391" s="17" t="s">
        <v>87</v>
      </c>
      <c r="BK391" s="144">
        <f>ROUND(I391*H391,2)</f>
        <v>0</v>
      </c>
      <c r="BL391" s="17" t="s">
        <v>194</v>
      </c>
      <c r="BM391" s="143" t="s">
        <v>962</v>
      </c>
    </row>
    <row r="392" spans="2:65" s="1" customFormat="1" ht="10">
      <c r="B392" s="32"/>
      <c r="D392" s="145" t="s">
        <v>149</v>
      </c>
      <c r="F392" s="146" t="s">
        <v>1987</v>
      </c>
      <c r="I392" s="147"/>
      <c r="L392" s="32"/>
      <c r="M392" s="148"/>
      <c r="T392" s="56"/>
      <c r="AT392" s="17" t="s">
        <v>149</v>
      </c>
      <c r="AU392" s="17" t="s">
        <v>89</v>
      </c>
    </row>
    <row r="393" spans="2:65" s="1" customFormat="1" ht="16.5" customHeight="1">
      <c r="B393" s="32"/>
      <c r="C393" s="132" t="s">
        <v>700</v>
      </c>
      <c r="D393" s="132" t="s">
        <v>143</v>
      </c>
      <c r="E393" s="133" t="s">
        <v>1988</v>
      </c>
      <c r="F393" s="134" t="s">
        <v>1989</v>
      </c>
      <c r="G393" s="135" t="s">
        <v>1495</v>
      </c>
      <c r="H393" s="136">
        <v>60</v>
      </c>
      <c r="I393" s="137"/>
      <c r="J393" s="138">
        <f>ROUND(I393*H393,2)</f>
        <v>0</v>
      </c>
      <c r="K393" s="134" t="s">
        <v>1</v>
      </c>
      <c r="L393" s="32"/>
      <c r="M393" s="139" t="s">
        <v>1</v>
      </c>
      <c r="N393" s="140" t="s">
        <v>45</v>
      </c>
      <c r="P393" s="141">
        <f>O393*H393</f>
        <v>0</v>
      </c>
      <c r="Q393" s="141">
        <v>0</v>
      </c>
      <c r="R393" s="141">
        <f>Q393*H393</f>
        <v>0</v>
      </c>
      <c r="S393" s="141">
        <v>0</v>
      </c>
      <c r="T393" s="142">
        <f>S393*H393</f>
        <v>0</v>
      </c>
      <c r="AR393" s="143" t="s">
        <v>194</v>
      </c>
      <c r="AT393" s="143" t="s">
        <v>143</v>
      </c>
      <c r="AU393" s="143" t="s">
        <v>89</v>
      </c>
      <c r="AY393" s="17" t="s">
        <v>140</v>
      </c>
      <c r="BE393" s="144">
        <f>IF(N393="základní",J393,0)</f>
        <v>0</v>
      </c>
      <c r="BF393" s="144">
        <f>IF(N393="snížená",J393,0)</f>
        <v>0</v>
      </c>
      <c r="BG393" s="144">
        <f>IF(N393="zákl. přenesená",J393,0)</f>
        <v>0</v>
      </c>
      <c r="BH393" s="144">
        <f>IF(N393="sníž. přenesená",J393,0)</f>
        <v>0</v>
      </c>
      <c r="BI393" s="144">
        <f>IF(N393="nulová",J393,0)</f>
        <v>0</v>
      </c>
      <c r="BJ393" s="17" t="s">
        <v>87</v>
      </c>
      <c r="BK393" s="144">
        <f>ROUND(I393*H393,2)</f>
        <v>0</v>
      </c>
      <c r="BL393" s="17" t="s">
        <v>194</v>
      </c>
      <c r="BM393" s="143" t="s">
        <v>965</v>
      </c>
    </row>
    <row r="394" spans="2:65" s="1" customFormat="1" ht="10">
      <c r="B394" s="32"/>
      <c r="D394" s="145" t="s">
        <v>149</v>
      </c>
      <c r="F394" s="146" t="s">
        <v>1989</v>
      </c>
      <c r="I394" s="147"/>
      <c r="L394" s="32"/>
      <c r="M394" s="148"/>
      <c r="T394" s="56"/>
      <c r="AT394" s="17" t="s">
        <v>149</v>
      </c>
      <c r="AU394" s="17" t="s">
        <v>89</v>
      </c>
    </row>
    <row r="395" spans="2:65" s="1" customFormat="1" ht="24.15" customHeight="1">
      <c r="B395" s="32"/>
      <c r="C395" s="132" t="s">
        <v>966</v>
      </c>
      <c r="D395" s="132" t="s">
        <v>143</v>
      </c>
      <c r="E395" s="133" t="s">
        <v>1990</v>
      </c>
      <c r="F395" s="134" t="s">
        <v>1991</v>
      </c>
      <c r="G395" s="135" t="s">
        <v>231</v>
      </c>
      <c r="H395" s="136">
        <v>29</v>
      </c>
      <c r="I395" s="137"/>
      <c r="J395" s="138">
        <f>ROUND(I395*H395,2)</f>
        <v>0</v>
      </c>
      <c r="K395" s="134" t="s">
        <v>147</v>
      </c>
      <c r="L395" s="32"/>
      <c r="M395" s="139" t="s">
        <v>1</v>
      </c>
      <c r="N395" s="140" t="s">
        <v>45</v>
      </c>
      <c r="P395" s="141">
        <f>O395*H395</f>
        <v>0</v>
      </c>
      <c r="Q395" s="141">
        <v>0</v>
      </c>
      <c r="R395" s="141">
        <f>Q395*H395</f>
        <v>0</v>
      </c>
      <c r="S395" s="141">
        <v>0</v>
      </c>
      <c r="T395" s="142">
        <f>S395*H395</f>
        <v>0</v>
      </c>
      <c r="AR395" s="143" t="s">
        <v>194</v>
      </c>
      <c r="AT395" s="143" t="s">
        <v>143</v>
      </c>
      <c r="AU395" s="143" t="s">
        <v>89</v>
      </c>
      <c r="AY395" s="17" t="s">
        <v>140</v>
      </c>
      <c r="BE395" s="144">
        <f>IF(N395="základní",J395,0)</f>
        <v>0</v>
      </c>
      <c r="BF395" s="144">
        <f>IF(N395="snížená",J395,0)</f>
        <v>0</v>
      </c>
      <c r="BG395" s="144">
        <f>IF(N395="zákl. přenesená",J395,0)</f>
        <v>0</v>
      </c>
      <c r="BH395" s="144">
        <f>IF(N395="sníž. přenesená",J395,0)</f>
        <v>0</v>
      </c>
      <c r="BI395" s="144">
        <f>IF(N395="nulová",J395,0)</f>
        <v>0</v>
      </c>
      <c r="BJ395" s="17" t="s">
        <v>87</v>
      </c>
      <c r="BK395" s="144">
        <f>ROUND(I395*H395,2)</f>
        <v>0</v>
      </c>
      <c r="BL395" s="17" t="s">
        <v>194</v>
      </c>
      <c r="BM395" s="143" t="s">
        <v>969</v>
      </c>
    </row>
    <row r="396" spans="2:65" s="1" customFormat="1" ht="18">
      <c r="B396" s="32"/>
      <c r="D396" s="145" t="s">
        <v>149</v>
      </c>
      <c r="F396" s="146" t="s">
        <v>1991</v>
      </c>
      <c r="I396" s="147"/>
      <c r="L396" s="32"/>
      <c r="M396" s="148"/>
      <c r="T396" s="56"/>
      <c r="AT396" s="17" t="s">
        <v>149</v>
      </c>
      <c r="AU396" s="17" t="s">
        <v>89</v>
      </c>
    </row>
    <row r="397" spans="2:65" s="1" customFormat="1" ht="24.15" customHeight="1">
      <c r="B397" s="32"/>
      <c r="C397" s="179" t="s">
        <v>705</v>
      </c>
      <c r="D397" s="179" t="s">
        <v>645</v>
      </c>
      <c r="E397" s="180" t="s">
        <v>1992</v>
      </c>
      <c r="F397" s="181" t="s">
        <v>1993</v>
      </c>
      <c r="G397" s="182" t="s">
        <v>231</v>
      </c>
      <c r="H397" s="183">
        <v>29</v>
      </c>
      <c r="I397" s="184"/>
      <c r="J397" s="185">
        <f>ROUND(I397*H397,2)</f>
        <v>0</v>
      </c>
      <c r="K397" s="181" t="s">
        <v>147</v>
      </c>
      <c r="L397" s="186"/>
      <c r="M397" s="187" t="s">
        <v>1</v>
      </c>
      <c r="N397" s="188" t="s">
        <v>45</v>
      </c>
      <c r="P397" s="141">
        <f>O397*H397</f>
        <v>0</v>
      </c>
      <c r="Q397" s="141">
        <v>0</v>
      </c>
      <c r="R397" s="141">
        <f>Q397*H397</f>
        <v>0</v>
      </c>
      <c r="S397" s="141">
        <v>0</v>
      </c>
      <c r="T397" s="142">
        <f>S397*H397</f>
        <v>0</v>
      </c>
      <c r="AR397" s="143" t="s">
        <v>256</v>
      </c>
      <c r="AT397" s="143" t="s">
        <v>645</v>
      </c>
      <c r="AU397" s="143" t="s">
        <v>89</v>
      </c>
      <c r="AY397" s="17" t="s">
        <v>140</v>
      </c>
      <c r="BE397" s="144">
        <f>IF(N397="základní",J397,0)</f>
        <v>0</v>
      </c>
      <c r="BF397" s="144">
        <f>IF(N397="snížená",J397,0)</f>
        <v>0</v>
      </c>
      <c r="BG397" s="144">
        <f>IF(N397="zákl. přenesená",J397,0)</f>
        <v>0</v>
      </c>
      <c r="BH397" s="144">
        <f>IF(N397="sníž. přenesená",J397,0)</f>
        <v>0</v>
      </c>
      <c r="BI397" s="144">
        <f>IF(N397="nulová",J397,0)</f>
        <v>0</v>
      </c>
      <c r="BJ397" s="17" t="s">
        <v>87</v>
      </c>
      <c r="BK397" s="144">
        <f>ROUND(I397*H397,2)</f>
        <v>0</v>
      </c>
      <c r="BL397" s="17" t="s">
        <v>194</v>
      </c>
      <c r="BM397" s="143" t="s">
        <v>972</v>
      </c>
    </row>
    <row r="398" spans="2:65" s="1" customFormat="1" ht="10">
      <c r="B398" s="32"/>
      <c r="D398" s="145" t="s">
        <v>149</v>
      </c>
      <c r="F398" s="146" t="s">
        <v>1993</v>
      </c>
      <c r="I398" s="147"/>
      <c r="L398" s="32"/>
      <c r="M398" s="148"/>
      <c r="T398" s="56"/>
      <c r="AT398" s="17" t="s">
        <v>149</v>
      </c>
      <c r="AU398" s="17" t="s">
        <v>89</v>
      </c>
    </row>
    <row r="399" spans="2:65" s="1" customFormat="1" ht="24.15" customHeight="1">
      <c r="B399" s="32"/>
      <c r="C399" s="132" t="s">
        <v>973</v>
      </c>
      <c r="D399" s="132" t="s">
        <v>143</v>
      </c>
      <c r="E399" s="133" t="s">
        <v>1994</v>
      </c>
      <c r="F399" s="134" t="s">
        <v>1995</v>
      </c>
      <c r="G399" s="135" t="s">
        <v>231</v>
      </c>
      <c r="H399" s="136">
        <v>4</v>
      </c>
      <c r="I399" s="137"/>
      <c r="J399" s="138">
        <f>ROUND(I399*H399,2)</f>
        <v>0</v>
      </c>
      <c r="K399" s="134" t="s">
        <v>147</v>
      </c>
      <c r="L399" s="32"/>
      <c r="M399" s="139" t="s">
        <v>1</v>
      </c>
      <c r="N399" s="140" t="s">
        <v>45</v>
      </c>
      <c r="P399" s="141">
        <f>O399*H399</f>
        <v>0</v>
      </c>
      <c r="Q399" s="141">
        <v>0</v>
      </c>
      <c r="R399" s="141">
        <f>Q399*H399</f>
        <v>0</v>
      </c>
      <c r="S399" s="141">
        <v>0</v>
      </c>
      <c r="T399" s="142">
        <f>S399*H399</f>
        <v>0</v>
      </c>
      <c r="AR399" s="143" t="s">
        <v>194</v>
      </c>
      <c r="AT399" s="143" t="s">
        <v>143</v>
      </c>
      <c r="AU399" s="143" t="s">
        <v>89</v>
      </c>
      <c r="AY399" s="17" t="s">
        <v>140</v>
      </c>
      <c r="BE399" s="144">
        <f>IF(N399="základní",J399,0)</f>
        <v>0</v>
      </c>
      <c r="BF399" s="144">
        <f>IF(N399="snížená",J399,0)</f>
        <v>0</v>
      </c>
      <c r="BG399" s="144">
        <f>IF(N399="zákl. přenesená",J399,0)</f>
        <v>0</v>
      </c>
      <c r="BH399" s="144">
        <f>IF(N399="sníž. přenesená",J399,0)</f>
        <v>0</v>
      </c>
      <c r="BI399" s="144">
        <f>IF(N399="nulová",J399,0)</f>
        <v>0</v>
      </c>
      <c r="BJ399" s="17" t="s">
        <v>87</v>
      </c>
      <c r="BK399" s="144">
        <f>ROUND(I399*H399,2)</f>
        <v>0</v>
      </c>
      <c r="BL399" s="17" t="s">
        <v>194</v>
      </c>
      <c r="BM399" s="143" t="s">
        <v>976</v>
      </c>
    </row>
    <row r="400" spans="2:65" s="1" customFormat="1" ht="18">
      <c r="B400" s="32"/>
      <c r="D400" s="145" t="s">
        <v>149</v>
      </c>
      <c r="F400" s="146" t="s">
        <v>1995</v>
      </c>
      <c r="I400" s="147"/>
      <c r="L400" s="32"/>
      <c r="M400" s="148"/>
      <c r="T400" s="56"/>
      <c r="AT400" s="17" t="s">
        <v>149</v>
      </c>
      <c r="AU400" s="17" t="s">
        <v>89</v>
      </c>
    </row>
    <row r="401" spans="2:65" s="1" customFormat="1" ht="21.75" customHeight="1">
      <c r="B401" s="32"/>
      <c r="C401" s="179" t="s">
        <v>709</v>
      </c>
      <c r="D401" s="179" t="s">
        <v>645</v>
      </c>
      <c r="E401" s="180" t="s">
        <v>1996</v>
      </c>
      <c r="F401" s="181" t="s">
        <v>1997</v>
      </c>
      <c r="G401" s="182" t="s">
        <v>231</v>
      </c>
      <c r="H401" s="183">
        <v>4</v>
      </c>
      <c r="I401" s="184"/>
      <c r="J401" s="185">
        <f>ROUND(I401*H401,2)</f>
        <v>0</v>
      </c>
      <c r="K401" s="181" t="s">
        <v>147</v>
      </c>
      <c r="L401" s="186"/>
      <c r="M401" s="187" t="s">
        <v>1</v>
      </c>
      <c r="N401" s="188" t="s">
        <v>45</v>
      </c>
      <c r="P401" s="141">
        <f>O401*H401</f>
        <v>0</v>
      </c>
      <c r="Q401" s="141">
        <v>0</v>
      </c>
      <c r="R401" s="141">
        <f>Q401*H401</f>
        <v>0</v>
      </c>
      <c r="S401" s="141">
        <v>0</v>
      </c>
      <c r="T401" s="142">
        <f>S401*H401</f>
        <v>0</v>
      </c>
      <c r="AR401" s="143" t="s">
        <v>256</v>
      </c>
      <c r="AT401" s="143" t="s">
        <v>645</v>
      </c>
      <c r="AU401" s="143" t="s">
        <v>89</v>
      </c>
      <c r="AY401" s="17" t="s">
        <v>140</v>
      </c>
      <c r="BE401" s="144">
        <f>IF(N401="základní",J401,0)</f>
        <v>0</v>
      </c>
      <c r="BF401" s="144">
        <f>IF(N401="snížená",J401,0)</f>
        <v>0</v>
      </c>
      <c r="BG401" s="144">
        <f>IF(N401="zákl. přenesená",J401,0)</f>
        <v>0</v>
      </c>
      <c r="BH401" s="144">
        <f>IF(N401="sníž. přenesená",J401,0)</f>
        <v>0</v>
      </c>
      <c r="BI401" s="144">
        <f>IF(N401="nulová",J401,0)</f>
        <v>0</v>
      </c>
      <c r="BJ401" s="17" t="s">
        <v>87</v>
      </c>
      <c r="BK401" s="144">
        <f>ROUND(I401*H401,2)</f>
        <v>0</v>
      </c>
      <c r="BL401" s="17" t="s">
        <v>194</v>
      </c>
      <c r="BM401" s="143" t="s">
        <v>979</v>
      </c>
    </row>
    <row r="402" spans="2:65" s="1" customFormat="1" ht="10">
      <c r="B402" s="32"/>
      <c r="D402" s="145" t="s">
        <v>149</v>
      </c>
      <c r="F402" s="146" t="s">
        <v>1997</v>
      </c>
      <c r="I402" s="147"/>
      <c r="L402" s="32"/>
      <c r="M402" s="148"/>
      <c r="T402" s="56"/>
      <c r="AT402" s="17" t="s">
        <v>149</v>
      </c>
      <c r="AU402" s="17" t="s">
        <v>89</v>
      </c>
    </row>
    <row r="403" spans="2:65" s="1" customFormat="1" ht="24.15" customHeight="1">
      <c r="B403" s="32"/>
      <c r="C403" s="132" t="s">
        <v>980</v>
      </c>
      <c r="D403" s="132" t="s">
        <v>143</v>
      </c>
      <c r="E403" s="133" t="s">
        <v>1998</v>
      </c>
      <c r="F403" s="134" t="s">
        <v>1999</v>
      </c>
      <c r="G403" s="135" t="s">
        <v>231</v>
      </c>
      <c r="H403" s="136">
        <v>2</v>
      </c>
      <c r="I403" s="137"/>
      <c r="J403" s="138">
        <f>ROUND(I403*H403,2)</f>
        <v>0</v>
      </c>
      <c r="K403" s="134" t="s">
        <v>147</v>
      </c>
      <c r="L403" s="32"/>
      <c r="M403" s="139" t="s">
        <v>1</v>
      </c>
      <c r="N403" s="140" t="s">
        <v>45</v>
      </c>
      <c r="P403" s="141">
        <f>O403*H403</f>
        <v>0</v>
      </c>
      <c r="Q403" s="141">
        <v>0</v>
      </c>
      <c r="R403" s="141">
        <f>Q403*H403</f>
        <v>0</v>
      </c>
      <c r="S403" s="141">
        <v>0</v>
      </c>
      <c r="T403" s="142">
        <f>S403*H403</f>
        <v>0</v>
      </c>
      <c r="AR403" s="143" t="s">
        <v>194</v>
      </c>
      <c r="AT403" s="143" t="s">
        <v>143</v>
      </c>
      <c r="AU403" s="143" t="s">
        <v>89</v>
      </c>
      <c r="AY403" s="17" t="s">
        <v>140</v>
      </c>
      <c r="BE403" s="144">
        <f>IF(N403="základní",J403,0)</f>
        <v>0</v>
      </c>
      <c r="BF403" s="144">
        <f>IF(N403="snížená",J403,0)</f>
        <v>0</v>
      </c>
      <c r="BG403" s="144">
        <f>IF(N403="zákl. přenesená",J403,0)</f>
        <v>0</v>
      </c>
      <c r="BH403" s="144">
        <f>IF(N403="sníž. přenesená",J403,0)</f>
        <v>0</v>
      </c>
      <c r="BI403" s="144">
        <f>IF(N403="nulová",J403,0)</f>
        <v>0</v>
      </c>
      <c r="BJ403" s="17" t="s">
        <v>87</v>
      </c>
      <c r="BK403" s="144">
        <f>ROUND(I403*H403,2)</f>
        <v>0</v>
      </c>
      <c r="BL403" s="17" t="s">
        <v>194</v>
      </c>
      <c r="BM403" s="143" t="s">
        <v>983</v>
      </c>
    </row>
    <row r="404" spans="2:65" s="1" customFormat="1" ht="18">
      <c r="B404" s="32"/>
      <c r="D404" s="145" t="s">
        <v>149</v>
      </c>
      <c r="F404" s="146" t="s">
        <v>1999</v>
      </c>
      <c r="I404" s="147"/>
      <c r="L404" s="32"/>
      <c r="M404" s="148"/>
      <c r="T404" s="56"/>
      <c r="AT404" s="17" t="s">
        <v>149</v>
      </c>
      <c r="AU404" s="17" t="s">
        <v>89</v>
      </c>
    </row>
    <row r="405" spans="2:65" s="1" customFormat="1" ht="24.15" customHeight="1">
      <c r="B405" s="32"/>
      <c r="C405" s="179" t="s">
        <v>713</v>
      </c>
      <c r="D405" s="179" t="s">
        <v>645</v>
      </c>
      <c r="E405" s="180" t="s">
        <v>2000</v>
      </c>
      <c r="F405" s="181" t="s">
        <v>2001</v>
      </c>
      <c r="G405" s="182" t="s">
        <v>231</v>
      </c>
      <c r="H405" s="183">
        <v>2</v>
      </c>
      <c r="I405" s="184"/>
      <c r="J405" s="185">
        <f>ROUND(I405*H405,2)</f>
        <v>0</v>
      </c>
      <c r="K405" s="181" t="s">
        <v>147</v>
      </c>
      <c r="L405" s="186"/>
      <c r="M405" s="187" t="s">
        <v>1</v>
      </c>
      <c r="N405" s="188" t="s">
        <v>45</v>
      </c>
      <c r="P405" s="141">
        <f>O405*H405</f>
        <v>0</v>
      </c>
      <c r="Q405" s="141">
        <v>0</v>
      </c>
      <c r="R405" s="141">
        <f>Q405*H405</f>
        <v>0</v>
      </c>
      <c r="S405" s="141">
        <v>0</v>
      </c>
      <c r="T405" s="142">
        <f>S405*H405</f>
        <v>0</v>
      </c>
      <c r="AR405" s="143" t="s">
        <v>256</v>
      </c>
      <c r="AT405" s="143" t="s">
        <v>645</v>
      </c>
      <c r="AU405" s="143" t="s">
        <v>89</v>
      </c>
      <c r="AY405" s="17" t="s">
        <v>140</v>
      </c>
      <c r="BE405" s="144">
        <f>IF(N405="základní",J405,0)</f>
        <v>0</v>
      </c>
      <c r="BF405" s="144">
        <f>IF(N405="snížená",J405,0)</f>
        <v>0</v>
      </c>
      <c r="BG405" s="144">
        <f>IF(N405="zákl. přenesená",J405,0)</f>
        <v>0</v>
      </c>
      <c r="BH405" s="144">
        <f>IF(N405="sníž. přenesená",J405,0)</f>
        <v>0</v>
      </c>
      <c r="BI405" s="144">
        <f>IF(N405="nulová",J405,0)</f>
        <v>0</v>
      </c>
      <c r="BJ405" s="17" t="s">
        <v>87</v>
      </c>
      <c r="BK405" s="144">
        <f>ROUND(I405*H405,2)</f>
        <v>0</v>
      </c>
      <c r="BL405" s="17" t="s">
        <v>194</v>
      </c>
      <c r="BM405" s="143" t="s">
        <v>986</v>
      </c>
    </row>
    <row r="406" spans="2:65" s="1" customFormat="1" ht="10">
      <c r="B406" s="32"/>
      <c r="D406" s="145" t="s">
        <v>149</v>
      </c>
      <c r="F406" s="146" t="s">
        <v>2001</v>
      </c>
      <c r="I406" s="147"/>
      <c r="L406" s="32"/>
      <c r="M406" s="148"/>
      <c r="T406" s="56"/>
      <c r="AT406" s="17" t="s">
        <v>149</v>
      </c>
      <c r="AU406" s="17" t="s">
        <v>89</v>
      </c>
    </row>
    <row r="407" spans="2:65" s="1" customFormat="1" ht="33" customHeight="1">
      <c r="B407" s="32"/>
      <c r="C407" s="132" t="s">
        <v>987</v>
      </c>
      <c r="D407" s="132" t="s">
        <v>143</v>
      </c>
      <c r="E407" s="133" t="s">
        <v>2002</v>
      </c>
      <c r="F407" s="134" t="s">
        <v>2003</v>
      </c>
      <c r="G407" s="135" t="s">
        <v>255</v>
      </c>
      <c r="H407" s="136">
        <v>40</v>
      </c>
      <c r="I407" s="137"/>
      <c r="J407" s="138">
        <f>ROUND(I407*H407,2)</f>
        <v>0</v>
      </c>
      <c r="K407" s="134" t="s">
        <v>147</v>
      </c>
      <c r="L407" s="32"/>
      <c r="M407" s="139" t="s">
        <v>1</v>
      </c>
      <c r="N407" s="140" t="s">
        <v>45</v>
      </c>
      <c r="P407" s="141">
        <f>O407*H407</f>
        <v>0</v>
      </c>
      <c r="Q407" s="141">
        <v>0</v>
      </c>
      <c r="R407" s="141">
        <f>Q407*H407</f>
        <v>0</v>
      </c>
      <c r="S407" s="141">
        <v>0</v>
      </c>
      <c r="T407" s="142">
        <f>S407*H407</f>
        <v>0</v>
      </c>
      <c r="AR407" s="143" t="s">
        <v>194</v>
      </c>
      <c r="AT407" s="143" t="s">
        <v>143</v>
      </c>
      <c r="AU407" s="143" t="s">
        <v>89</v>
      </c>
      <c r="AY407" s="17" t="s">
        <v>140</v>
      </c>
      <c r="BE407" s="144">
        <f>IF(N407="základní",J407,0)</f>
        <v>0</v>
      </c>
      <c r="BF407" s="144">
        <f>IF(N407="snížená",J407,0)</f>
        <v>0</v>
      </c>
      <c r="BG407" s="144">
        <f>IF(N407="zákl. přenesená",J407,0)</f>
        <v>0</v>
      </c>
      <c r="BH407" s="144">
        <f>IF(N407="sníž. přenesená",J407,0)</f>
        <v>0</v>
      </c>
      <c r="BI407" s="144">
        <f>IF(N407="nulová",J407,0)</f>
        <v>0</v>
      </c>
      <c r="BJ407" s="17" t="s">
        <v>87</v>
      </c>
      <c r="BK407" s="144">
        <f>ROUND(I407*H407,2)</f>
        <v>0</v>
      </c>
      <c r="BL407" s="17" t="s">
        <v>194</v>
      </c>
      <c r="BM407" s="143" t="s">
        <v>990</v>
      </c>
    </row>
    <row r="408" spans="2:65" s="1" customFormat="1" ht="18">
      <c r="B408" s="32"/>
      <c r="D408" s="145" t="s">
        <v>149</v>
      </c>
      <c r="F408" s="146" t="s">
        <v>2003</v>
      </c>
      <c r="I408" s="147"/>
      <c r="L408" s="32"/>
      <c r="M408" s="148"/>
      <c r="T408" s="56"/>
      <c r="AT408" s="17" t="s">
        <v>149</v>
      </c>
      <c r="AU408" s="17" t="s">
        <v>89</v>
      </c>
    </row>
    <row r="409" spans="2:65" s="13" customFormat="1" ht="10">
      <c r="B409" s="155"/>
      <c r="D409" s="145" t="s">
        <v>150</v>
      </c>
      <c r="E409" s="156" t="s">
        <v>1</v>
      </c>
      <c r="F409" s="157" t="s">
        <v>2004</v>
      </c>
      <c r="H409" s="158">
        <v>40</v>
      </c>
      <c r="I409" s="159"/>
      <c r="L409" s="155"/>
      <c r="M409" s="160"/>
      <c r="T409" s="161"/>
      <c r="AT409" s="156" t="s">
        <v>150</v>
      </c>
      <c r="AU409" s="156" t="s">
        <v>89</v>
      </c>
      <c r="AV409" s="13" t="s">
        <v>89</v>
      </c>
      <c r="AW409" s="13" t="s">
        <v>38</v>
      </c>
      <c r="AX409" s="13" t="s">
        <v>12</v>
      </c>
      <c r="AY409" s="156" t="s">
        <v>140</v>
      </c>
    </row>
    <row r="410" spans="2:65" s="14" customFormat="1" ht="10">
      <c r="B410" s="162"/>
      <c r="D410" s="145" t="s">
        <v>150</v>
      </c>
      <c r="E410" s="163" t="s">
        <v>1</v>
      </c>
      <c r="F410" s="164" t="s">
        <v>157</v>
      </c>
      <c r="H410" s="165">
        <v>40</v>
      </c>
      <c r="I410" s="166"/>
      <c r="L410" s="162"/>
      <c r="M410" s="167"/>
      <c r="T410" s="168"/>
      <c r="AT410" s="163" t="s">
        <v>150</v>
      </c>
      <c r="AU410" s="163" t="s">
        <v>89</v>
      </c>
      <c r="AV410" s="14" t="s">
        <v>148</v>
      </c>
      <c r="AW410" s="14" t="s">
        <v>38</v>
      </c>
      <c r="AX410" s="14" t="s">
        <v>87</v>
      </c>
      <c r="AY410" s="163" t="s">
        <v>140</v>
      </c>
    </row>
    <row r="411" spans="2:65" s="1" customFormat="1" ht="33" customHeight="1">
      <c r="B411" s="32"/>
      <c r="C411" s="132" t="s">
        <v>716</v>
      </c>
      <c r="D411" s="132" t="s">
        <v>143</v>
      </c>
      <c r="E411" s="133" t="s">
        <v>2005</v>
      </c>
      <c r="F411" s="134" t="s">
        <v>2006</v>
      </c>
      <c r="G411" s="135" t="s">
        <v>255</v>
      </c>
      <c r="H411" s="136">
        <v>25</v>
      </c>
      <c r="I411" s="137"/>
      <c r="J411" s="138">
        <f>ROUND(I411*H411,2)</f>
        <v>0</v>
      </c>
      <c r="K411" s="134" t="s">
        <v>147</v>
      </c>
      <c r="L411" s="32"/>
      <c r="M411" s="139" t="s">
        <v>1</v>
      </c>
      <c r="N411" s="140" t="s">
        <v>45</v>
      </c>
      <c r="P411" s="141">
        <f>O411*H411</f>
        <v>0</v>
      </c>
      <c r="Q411" s="141">
        <v>0</v>
      </c>
      <c r="R411" s="141">
        <f>Q411*H411</f>
        <v>0</v>
      </c>
      <c r="S411" s="141">
        <v>0</v>
      </c>
      <c r="T411" s="142">
        <f>S411*H411</f>
        <v>0</v>
      </c>
      <c r="AR411" s="143" t="s">
        <v>194</v>
      </c>
      <c r="AT411" s="143" t="s">
        <v>143</v>
      </c>
      <c r="AU411" s="143" t="s">
        <v>89</v>
      </c>
      <c r="AY411" s="17" t="s">
        <v>140</v>
      </c>
      <c r="BE411" s="144">
        <f>IF(N411="základní",J411,0)</f>
        <v>0</v>
      </c>
      <c r="BF411" s="144">
        <f>IF(N411="snížená",J411,0)</f>
        <v>0</v>
      </c>
      <c r="BG411" s="144">
        <f>IF(N411="zákl. přenesená",J411,0)</f>
        <v>0</v>
      </c>
      <c r="BH411" s="144">
        <f>IF(N411="sníž. přenesená",J411,0)</f>
        <v>0</v>
      </c>
      <c r="BI411" s="144">
        <f>IF(N411="nulová",J411,0)</f>
        <v>0</v>
      </c>
      <c r="BJ411" s="17" t="s">
        <v>87</v>
      </c>
      <c r="BK411" s="144">
        <f>ROUND(I411*H411,2)</f>
        <v>0</v>
      </c>
      <c r="BL411" s="17" t="s">
        <v>194</v>
      </c>
      <c r="BM411" s="143" t="s">
        <v>993</v>
      </c>
    </row>
    <row r="412" spans="2:65" s="1" customFormat="1" ht="18">
      <c r="B412" s="32"/>
      <c r="D412" s="145" t="s">
        <v>149</v>
      </c>
      <c r="F412" s="146" t="s">
        <v>2006</v>
      </c>
      <c r="I412" s="147"/>
      <c r="L412" s="32"/>
      <c r="M412" s="148"/>
      <c r="T412" s="56"/>
      <c r="AT412" s="17" t="s">
        <v>149</v>
      </c>
      <c r="AU412" s="17" t="s">
        <v>89</v>
      </c>
    </row>
    <row r="413" spans="2:65" s="1" customFormat="1" ht="16.5" customHeight="1">
      <c r="B413" s="32"/>
      <c r="C413" s="179" t="s">
        <v>994</v>
      </c>
      <c r="D413" s="179" t="s">
        <v>645</v>
      </c>
      <c r="E413" s="180" t="s">
        <v>2007</v>
      </c>
      <c r="F413" s="181" t="s">
        <v>2008</v>
      </c>
      <c r="G413" s="182" t="s">
        <v>255</v>
      </c>
      <c r="H413" s="183">
        <v>30</v>
      </c>
      <c r="I413" s="184"/>
      <c r="J413" s="185">
        <f>ROUND(I413*H413,2)</f>
        <v>0</v>
      </c>
      <c r="K413" s="181" t="s">
        <v>147</v>
      </c>
      <c r="L413" s="186"/>
      <c r="M413" s="187" t="s">
        <v>1</v>
      </c>
      <c r="N413" s="188" t="s">
        <v>45</v>
      </c>
      <c r="P413" s="141">
        <f>O413*H413</f>
        <v>0</v>
      </c>
      <c r="Q413" s="141">
        <v>0</v>
      </c>
      <c r="R413" s="141">
        <f>Q413*H413</f>
        <v>0</v>
      </c>
      <c r="S413" s="141">
        <v>0</v>
      </c>
      <c r="T413" s="142">
        <f>S413*H413</f>
        <v>0</v>
      </c>
      <c r="AR413" s="143" t="s">
        <v>256</v>
      </c>
      <c r="AT413" s="143" t="s">
        <v>645</v>
      </c>
      <c r="AU413" s="143" t="s">
        <v>89</v>
      </c>
      <c r="AY413" s="17" t="s">
        <v>140</v>
      </c>
      <c r="BE413" s="144">
        <f>IF(N413="základní",J413,0)</f>
        <v>0</v>
      </c>
      <c r="BF413" s="144">
        <f>IF(N413="snížená",J413,0)</f>
        <v>0</v>
      </c>
      <c r="BG413" s="144">
        <f>IF(N413="zákl. přenesená",J413,0)</f>
        <v>0</v>
      </c>
      <c r="BH413" s="144">
        <f>IF(N413="sníž. přenesená",J413,0)</f>
        <v>0</v>
      </c>
      <c r="BI413" s="144">
        <f>IF(N413="nulová",J413,0)</f>
        <v>0</v>
      </c>
      <c r="BJ413" s="17" t="s">
        <v>87</v>
      </c>
      <c r="BK413" s="144">
        <f>ROUND(I413*H413,2)</f>
        <v>0</v>
      </c>
      <c r="BL413" s="17" t="s">
        <v>194</v>
      </c>
      <c r="BM413" s="143" t="s">
        <v>997</v>
      </c>
    </row>
    <row r="414" spans="2:65" s="1" customFormat="1" ht="10">
      <c r="B414" s="32"/>
      <c r="D414" s="145" t="s">
        <v>149</v>
      </c>
      <c r="F414" s="146" t="s">
        <v>2008</v>
      </c>
      <c r="I414" s="147"/>
      <c r="L414" s="32"/>
      <c r="M414" s="148"/>
      <c r="T414" s="56"/>
      <c r="AT414" s="17" t="s">
        <v>149</v>
      </c>
      <c r="AU414" s="17" t="s">
        <v>89</v>
      </c>
    </row>
    <row r="415" spans="2:65" s="13" customFormat="1" ht="10">
      <c r="B415" s="155"/>
      <c r="D415" s="145" t="s">
        <v>150</v>
      </c>
      <c r="E415" s="156" t="s">
        <v>1</v>
      </c>
      <c r="F415" s="157" t="s">
        <v>2009</v>
      </c>
      <c r="H415" s="158">
        <v>30</v>
      </c>
      <c r="I415" s="159"/>
      <c r="L415" s="155"/>
      <c r="M415" s="160"/>
      <c r="T415" s="161"/>
      <c r="AT415" s="156" t="s">
        <v>150</v>
      </c>
      <c r="AU415" s="156" t="s">
        <v>89</v>
      </c>
      <c r="AV415" s="13" t="s">
        <v>89</v>
      </c>
      <c r="AW415" s="13" t="s">
        <v>38</v>
      </c>
      <c r="AX415" s="13" t="s">
        <v>12</v>
      </c>
      <c r="AY415" s="156" t="s">
        <v>140</v>
      </c>
    </row>
    <row r="416" spans="2:65" s="14" customFormat="1" ht="10">
      <c r="B416" s="162"/>
      <c r="D416" s="145" t="s">
        <v>150</v>
      </c>
      <c r="E416" s="163" t="s">
        <v>1</v>
      </c>
      <c r="F416" s="164" t="s">
        <v>157</v>
      </c>
      <c r="H416" s="165">
        <v>30</v>
      </c>
      <c r="I416" s="166"/>
      <c r="L416" s="162"/>
      <c r="M416" s="167"/>
      <c r="T416" s="168"/>
      <c r="AT416" s="163" t="s">
        <v>150</v>
      </c>
      <c r="AU416" s="163" t="s">
        <v>89</v>
      </c>
      <c r="AV416" s="14" t="s">
        <v>148</v>
      </c>
      <c r="AW416" s="14" t="s">
        <v>38</v>
      </c>
      <c r="AX416" s="14" t="s">
        <v>87</v>
      </c>
      <c r="AY416" s="163" t="s">
        <v>140</v>
      </c>
    </row>
    <row r="417" spans="2:65" s="1" customFormat="1" ht="37.75" customHeight="1">
      <c r="B417" s="32"/>
      <c r="C417" s="132" t="s">
        <v>720</v>
      </c>
      <c r="D417" s="132" t="s">
        <v>143</v>
      </c>
      <c r="E417" s="133" t="s">
        <v>2010</v>
      </c>
      <c r="F417" s="134" t="s">
        <v>2011</v>
      </c>
      <c r="G417" s="135" t="s">
        <v>255</v>
      </c>
      <c r="H417" s="136">
        <v>26</v>
      </c>
      <c r="I417" s="137"/>
      <c r="J417" s="138">
        <f>ROUND(I417*H417,2)</f>
        <v>0</v>
      </c>
      <c r="K417" s="134" t="s">
        <v>147</v>
      </c>
      <c r="L417" s="32"/>
      <c r="M417" s="139" t="s">
        <v>1</v>
      </c>
      <c r="N417" s="140" t="s">
        <v>45</v>
      </c>
      <c r="P417" s="141">
        <f>O417*H417</f>
        <v>0</v>
      </c>
      <c r="Q417" s="141">
        <v>0</v>
      </c>
      <c r="R417" s="141">
        <f>Q417*H417</f>
        <v>0</v>
      </c>
      <c r="S417" s="141">
        <v>0</v>
      </c>
      <c r="T417" s="142">
        <f>S417*H417</f>
        <v>0</v>
      </c>
      <c r="AR417" s="143" t="s">
        <v>194</v>
      </c>
      <c r="AT417" s="143" t="s">
        <v>143</v>
      </c>
      <c r="AU417" s="143" t="s">
        <v>89</v>
      </c>
      <c r="AY417" s="17" t="s">
        <v>140</v>
      </c>
      <c r="BE417" s="144">
        <f>IF(N417="základní",J417,0)</f>
        <v>0</v>
      </c>
      <c r="BF417" s="144">
        <f>IF(N417="snížená",J417,0)</f>
        <v>0</v>
      </c>
      <c r="BG417" s="144">
        <f>IF(N417="zákl. přenesená",J417,0)</f>
        <v>0</v>
      </c>
      <c r="BH417" s="144">
        <f>IF(N417="sníž. přenesená",J417,0)</f>
        <v>0</v>
      </c>
      <c r="BI417" s="144">
        <f>IF(N417="nulová",J417,0)</f>
        <v>0</v>
      </c>
      <c r="BJ417" s="17" t="s">
        <v>87</v>
      </c>
      <c r="BK417" s="144">
        <f>ROUND(I417*H417,2)</f>
        <v>0</v>
      </c>
      <c r="BL417" s="17" t="s">
        <v>194</v>
      </c>
      <c r="BM417" s="143" t="s">
        <v>1000</v>
      </c>
    </row>
    <row r="418" spans="2:65" s="1" customFormat="1" ht="18">
      <c r="B418" s="32"/>
      <c r="D418" s="145" t="s">
        <v>149</v>
      </c>
      <c r="F418" s="146" t="s">
        <v>2011</v>
      </c>
      <c r="I418" s="147"/>
      <c r="L418" s="32"/>
      <c r="M418" s="148"/>
      <c r="T418" s="56"/>
      <c r="AT418" s="17" t="s">
        <v>149</v>
      </c>
      <c r="AU418" s="17" t="s">
        <v>89</v>
      </c>
    </row>
    <row r="419" spans="2:65" s="13" customFormat="1" ht="10">
      <c r="B419" s="155"/>
      <c r="D419" s="145" t="s">
        <v>150</v>
      </c>
      <c r="E419" s="156" t="s">
        <v>1</v>
      </c>
      <c r="F419" s="157" t="s">
        <v>2012</v>
      </c>
      <c r="H419" s="158">
        <v>26</v>
      </c>
      <c r="I419" s="159"/>
      <c r="L419" s="155"/>
      <c r="M419" s="160"/>
      <c r="T419" s="161"/>
      <c r="AT419" s="156" t="s">
        <v>150</v>
      </c>
      <c r="AU419" s="156" t="s">
        <v>89</v>
      </c>
      <c r="AV419" s="13" t="s">
        <v>89</v>
      </c>
      <c r="AW419" s="13" t="s">
        <v>38</v>
      </c>
      <c r="AX419" s="13" t="s">
        <v>12</v>
      </c>
      <c r="AY419" s="156" t="s">
        <v>140</v>
      </c>
    </row>
    <row r="420" spans="2:65" s="14" customFormat="1" ht="10">
      <c r="B420" s="162"/>
      <c r="D420" s="145" t="s">
        <v>150</v>
      </c>
      <c r="E420" s="163" t="s">
        <v>1</v>
      </c>
      <c r="F420" s="164" t="s">
        <v>157</v>
      </c>
      <c r="H420" s="165">
        <v>26</v>
      </c>
      <c r="I420" s="166"/>
      <c r="L420" s="162"/>
      <c r="M420" s="167"/>
      <c r="T420" s="168"/>
      <c r="AT420" s="163" t="s">
        <v>150</v>
      </c>
      <c r="AU420" s="163" t="s">
        <v>89</v>
      </c>
      <c r="AV420" s="14" t="s">
        <v>148</v>
      </c>
      <c r="AW420" s="14" t="s">
        <v>38</v>
      </c>
      <c r="AX420" s="14" t="s">
        <v>87</v>
      </c>
      <c r="AY420" s="163" t="s">
        <v>140</v>
      </c>
    </row>
    <row r="421" spans="2:65" s="1" customFormat="1" ht="16.5" customHeight="1">
      <c r="B421" s="32"/>
      <c r="C421" s="179" t="s">
        <v>1001</v>
      </c>
      <c r="D421" s="179" t="s">
        <v>645</v>
      </c>
      <c r="E421" s="180" t="s">
        <v>2013</v>
      </c>
      <c r="F421" s="181" t="s">
        <v>2014</v>
      </c>
      <c r="G421" s="182" t="s">
        <v>255</v>
      </c>
      <c r="H421" s="183">
        <v>8.4</v>
      </c>
      <c r="I421" s="184"/>
      <c r="J421" s="185">
        <f>ROUND(I421*H421,2)</f>
        <v>0</v>
      </c>
      <c r="K421" s="181" t="s">
        <v>147</v>
      </c>
      <c r="L421" s="186"/>
      <c r="M421" s="187" t="s">
        <v>1</v>
      </c>
      <c r="N421" s="188" t="s">
        <v>45</v>
      </c>
      <c r="P421" s="141">
        <f>O421*H421</f>
        <v>0</v>
      </c>
      <c r="Q421" s="141">
        <v>0</v>
      </c>
      <c r="R421" s="141">
        <f>Q421*H421</f>
        <v>0</v>
      </c>
      <c r="S421" s="141">
        <v>0</v>
      </c>
      <c r="T421" s="142">
        <f>S421*H421</f>
        <v>0</v>
      </c>
      <c r="AR421" s="143" t="s">
        <v>256</v>
      </c>
      <c r="AT421" s="143" t="s">
        <v>645</v>
      </c>
      <c r="AU421" s="143" t="s">
        <v>89</v>
      </c>
      <c r="AY421" s="17" t="s">
        <v>140</v>
      </c>
      <c r="BE421" s="144">
        <f>IF(N421="základní",J421,0)</f>
        <v>0</v>
      </c>
      <c r="BF421" s="144">
        <f>IF(N421="snížená",J421,0)</f>
        <v>0</v>
      </c>
      <c r="BG421" s="144">
        <f>IF(N421="zákl. přenesená",J421,0)</f>
        <v>0</v>
      </c>
      <c r="BH421" s="144">
        <f>IF(N421="sníž. přenesená",J421,0)</f>
        <v>0</v>
      </c>
      <c r="BI421" s="144">
        <f>IF(N421="nulová",J421,0)</f>
        <v>0</v>
      </c>
      <c r="BJ421" s="17" t="s">
        <v>87</v>
      </c>
      <c r="BK421" s="144">
        <f>ROUND(I421*H421,2)</f>
        <v>0</v>
      </c>
      <c r="BL421" s="17" t="s">
        <v>194</v>
      </c>
      <c r="BM421" s="143" t="s">
        <v>1004</v>
      </c>
    </row>
    <row r="422" spans="2:65" s="1" customFormat="1" ht="10">
      <c r="B422" s="32"/>
      <c r="D422" s="145" t="s">
        <v>149</v>
      </c>
      <c r="F422" s="146" t="s">
        <v>2014</v>
      </c>
      <c r="I422" s="147"/>
      <c r="L422" s="32"/>
      <c r="M422" s="148"/>
      <c r="T422" s="56"/>
      <c r="AT422" s="17" t="s">
        <v>149</v>
      </c>
      <c r="AU422" s="17" t="s">
        <v>89</v>
      </c>
    </row>
    <row r="423" spans="2:65" s="13" customFormat="1" ht="10">
      <c r="B423" s="155"/>
      <c r="D423" s="145" t="s">
        <v>150</v>
      </c>
      <c r="E423" s="156" t="s">
        <v>1</v>
      </c>
      <c r="F423" s="157" t="s">
        <v>2015</v>
      </c>
      <c r="H423" s="158">
        <v>8.4</v>
      </c>
      <c r="I423" s="159"/>
      <c r="L423" s="155"/>
      <c r="M423" s="160"/>
      <c r="T423" s="161"/>
      <c r="AT423" s="156" t="s">
        <v>150</v>
      </c>
      <c r="AU423" s="156" t="s">
        <v>89</v>
      </c>
      <c r="AV423" s="13" t="s">
        <v>89</v>
      </c>
      <c r="AW423" s="13" t="s">
        <v>38</v>
      </c>
      <c r="AX423" s="13" t="s">
        <v>12</v>
      </c>
      <c r="AY423" s="156" t="s">
        <v>140</v>
      </c>
    </row>
    <row r="424" spans="2:65" s="14" customFormat="1" ht="10">
      <c r="B424" s="162"/>
      <c r="D424" s="145" t="s">
        <v>150</v>
      </c>
      <c r="E424" s="163" t="s">
        <v>1</v>
      </c>
      <c r="F424" s="164" t="s">
        <v>157</v>
      </c>
      <c r="H424" s="165">
        <v>8.4</v>
      </c>
      <c r="I424" s="166"/>
      <c r="L424" s="162"/>
      <c r="M424" s="167"/>
      <c r="T424" s="168"/>
      <c r="AT424" s="163" t="s">
        <v>150</v>
      </c>
      <c r="AU424" s="163" t="s">
        <v>89</v>
      </c>
      <c r="AV424" s="14" t="s">
        <v>148</v>
      </c>
      <c r="AW424" s="14" t="s">
        <v>38</v>
      </c>
      <c r="AX424" s="14" t="s">
        <v>87</v>
      </c>
      <c r="AY424" s="163" t="s">
        <v>140</v>
      </c>
    </row>
    <row r="425" spans="2:65" s="1" customFormat="1" ht="16.5" customHeight="1">
      <c r="B425" s="32"/>
      <c r="C425" s="179" t="s">
        <v>723</v>
      </c>
      <c r="D425" s="179" t="s">
        <v>645</v>
      </c>
      <c r="E425" s="180" t="s">
        <v>2016</v>
      </c>
      <c r="F425" s="181" t="s">
        <v>2017</v>
      </c>
      <c r="G425" s="182" t="s">
        <v>255</v>
      </c>
      <c r="H425" s="183">
        <v>19</v>
      </c>
      <c r="I425" s="184"/>
      <c r="J425" s="185">
        <f>ROUND(I425*H425,2)</f>
        <v>0</v>
      </c>
      <c r="K425" s="181" t="s">
        <v>147</v>
      </c>
      <c r="L425" s="186"/>
      <c r="M425" s="187" t="s">
        <v>1</v>
      </c>
      <c r="N425" s="188" t="s">
        <v>45</v>
      </c>
      <c r="P425" s="141">
        <f>O425*H425</f>
        <v>0</v>
      </c>
      <c r="Q425" s="141">
        <v>0</v>
      </c>
      <c r="R425" s="141">
        <f>Q425*H425</f>
        <v>0</v>
      </c>
      <c r="S425" s="141">
        <v>0</v>
      </c>
      <c r="T425" s="142">
        <f>S425*H425</f>
        <v>0</v>
      </c>
      <c r="AR425" s="143" t="s">
        <v>256</v>
      </c>
      <c r="AT425" s="143" t="s">
        <v>645</v>
      </c>
      <c r="AU425" s="143" t="s">
        <v>89</v>
      </c>
      <c r="AY425" s="17" t="s">
        <v>140</v>
      </c>
      <c r="BE425" s="144">
        <f>IF(N425="základní",J425,0)</f>
        <v>0</v>
      </c>
      <c r="BF425" s="144">
        <f>IF(N425="snížená",J425,0)</f>
        <v>0</v>
      </c>
      <c r="BG425" s="144">
        <f>IF(N425="zákl. přenesená",J425,0)</f>
        <v>0</v>
      </c>
      <c r="BH425" s="144">
        <f>IF(N425="sníž. přenesená",J425,0)</f>
        <v>0</v>
      </c>
      <c r="BI425" s="144">
        <f>IF(N425="nulová",J425,0)</f>
        <v>0</v>
      </c>
      <c r="BJ425" s="17" t="s">
        <v>87</v>
      </c>
      <c r="BK425" s="144">
        <f>ROUND(I425*H425,2)</f>
        <v>0</v>
      </c>
      <c r="BL425" s="17" t="s">
        <v>194</v>
      </c>
      <c r="BM425" s="143" t="s">
        <v>1007</v>
      </c>
    </row>
    <row r="426" spans="2:65" s="1" customFormat="1" ht="10">
      <c r="B426" s="32"/>
      <c r="D426" s="145" t="s">
        <v>149</v>
      </c>
      <c r="F426" s="146" t="s">
        <v>2017</v>
      </c>
      <c r="I426" s="147"/>
      <c r="L426" s="32"/>
      <c r="M426" s="148"/>
      <c r="T426" s="56"/>
      <c r="AT426" s="17" t="s">
        <v>149</v>
      </c>
      <c r="AU426" s="17" t="s">
        <v>89</v>
      </c>
    </row>
    <row r="427" spans="2:65" s="1" customFormat="1" ht="33" customHeight="1">
      <c r="B427" s="32"/>
      <c r="C427" s="132" t="s">
        <v>1008</v>
      </c>
      <c r="D427" s="132" t="s">
        <v>143</v>
      </c>
      <c r="E427" s="133" t="s">
        <v>2018</v>
      </c>
      <c r="F427" s="134" t="s">
        <v>2019</v>
      </c>
      <c r="G427" s="135" t="s">
        <v>231</v>
      </c>
      <c r="H427" s="136">
        <v>4</v>
      </c>
      <c r="I427" s="137"/>
      <c r="J427" s="138">
        <f>ROUND(I427*H427,2)</f>
        <v>0</v>
      </c>
      <c r="K427" s="134" t="s">
        <v>147</v>
      </c>
      <c r="L427" s="32"/>
      <c r="M427" s="139" t="s">
        <v>1</v>
      </c>
      <c r="N427" s="140" t="s">
        <v>45</v>
      </c>
      <c r="P427" s="141">
        <f>O427*H427</f>
        <v>0</v>
      </c>
      <c r="Q427" s="141">
        <v>0</v>
      </c>
      <c r="R427" s="141">
        <f>Q427*H427</f>
        <v>0</v>
      </c>
      <c r="S427" s="141">
        <v>0</v>
      </c>
      <c r="T427" s="142">
        <f>S427*H427</f>
        <v>0</v>
      </c>
      <c r="AR427" s="143" t="s">
        <v>194</v>
      </c>
      <c r="AT427" s="143" t="s">
        <v>143</v>
      </c>
      <c r="AU427" s="143" t="s">
        <v>89</v>
      </c>
      <c r="AY427" s="17" t="s">
        <v>140</v>
      </c>
      <c r="BE427" s="144">
        <f>IF(N427="základní",J427,0)</f>
        <v>0</v>
      </c>
      <c r="BF427" s="144">
        <f>IF(N427="snížená",J427,0)</f>
        <v>0</v>
      </c>
      <c r="BG427" s="144">
        <f>IF(N427="zákl. přenesená",J427,0)</f>
        <v>0</v>
      </c>
      <c r="BH427" s="144">
        <f>IF(N427="sníž. přenesená",J427,0)</f>
        <v>0</v>
      </c>
      <c r="BI427" s="144">
        <f>IF(N427="nulová",J427,0)</f>
        <v>0</v>
      </c>
      <c r="BJ427" s="17" t="s">
        <v>87</v>
      </c>
      <c r="BK427" s="144">
        <f>ROUND(I427*H427,2)</f>
        <v>0</v>
      </c>
      <c r="BL427" s="17" t="s">
        <v>194</v>
      </c>
      <c r="BM427" s="143" t="s">
        <v>1011</v>
      </c>
    </row>
    <row r="428" spans="2:65" s="1" customFormat="1" ht="18">
      <c r="B428" s="32"/>
      <c r="D428" s="145" t="s">
        <v>149</v>
      </c>
      <c r="F428" s="146" t="s">
        <v>2019</v>
      </c>
      <c r="I428" s="147"/>
      <c r="L428" s="32"/>
      <c r="M428" s="148"/>
      <c r="T428" s="56"/>
      <c r="AT428" s="17" t="s">
        <v>149</v>
      </c>
      <c r="AU428" s="17" t="s">
        <v>89</v>
      </c>
    </row>
    <row r="429" spans="2:65" s="1" customFormat="1" ht="16.5" customHeight="1">
      <c r="B429" s="32"/>
      <c r="C429" s="179" t="s">
        <v>725</v>
      </c>
      <c r="D429" s="179" t="s">
        <v>645</v>
      </c>
      <c r="E429" s="180" t="s">
        <v>2020</v>
      </c>
      <c r="F429" s="181" t="s">
        <v>2021</v>
      </c>
      <c r="G429" s="182" t="s">
        <v>231</v>
      </c>
      <c r="H429" s="183">
        <v>4</v>
      </c>
      <c r="I429" s="184"/>
      <c r="J429" s="185">
        <f>ROUND(I429*H429,2)</f>
        <v>0</v>
      </c>
      <c r="K429" s="181" t="s">
        <v>147</v>
      </c>
      <c r="L429" s="186"/>
      <c r="M429" s="187" t="s">
        <v>1</v>
      </c>
      <c r="N429" s="188" t="s">
        <v>45</v>
      </c>
      <c r="P429" s="141">
        <f>O429*H429</f>
        <v>0</v>
      </c>
      <c r="Q429" s="141">
        <v>0</v>
      </c>
      <c r="R429" s="141">
        <f>Q429*H429</f>
        <v>0</v>
      </c>
      <c r="S429" s="141">
        <v>0</v>
      </c>
      <c r="T429" s="142">
        <f>S429*H429</f>
        <v>0</v>
      </c>
      <c r="AR429" s="143" t="s">
        <v>256</v>
      </c>
      <c r="AT429" s="143" t="s">
        <v>645</v>
      </c>
      <c r="AU429" s="143" t="s">
        <v>89</v>
      </c>
      <c r="AY429" s="17" t="s">
        <v>140</v>
      </c>
      <c r="BE429" s="144">
        <f>IF(N429="základní",J429,0)</f>
        <v>0</v>
      </c>
      <c r="BF429" s="144">
        <f>IF(N429="snížená",J429,0)</f>
        <v>0</v>
      </c>
      <c r="BG429" s="144">
        <f>IF(N429="zákl. přenesená",J429,0)</f>
        <v>0</v>
      </c>
      <c r="BH429" s="144">
        <f>IF(N429="sníž. přenesená",J429,0)</f>
        <v>0</v>
      </c>
      <c r="BI429" s="144">
        <f>IF(N429="nulová",J429,0)</f>
        <v>0</v>
      </c>
      <c r="BJ429" s="17" t="s">
        <v>87</v>
      </c>
      <c r="BK429" s="144">
        <f>ROUND(I429*H429,2)</f>
        <v>0</v>
      </c>
      <c r="BL429" s="17" t="s">
        <v>194</v>
      </c>
      <c r="BM429" s="143" t="s">
        <v>1014</v>
      </c>
    </row>
    <row r="430" spans="2:65" s="1" customFormat="1" ht="10">
      <c r="B430" s="32"/>
      <c r="D430" s="145" t="s">
        <v>149</v>
      </c>
      <c r="F430" s="146" t="s">
        <v>2021</v>
      </c>
      <c r="I430" s="147"/>
      <c r="L430" s="32"/>
      <c r="M430" s="148"/>
      <c r="T430" s="56"/>
      <c r="AT430" s="17" t="s">
        <v>149</v>
      </c>
      <c r="AU430" s="17" t="s">
        <v>89</v>
      </c>
    </row>
    <row r="431" spans="2:65" s="1" customFormat="1" ht="33" customHeight="1">
      <c r="B431" s="32"/>
      <c r="C431" s="132" t="s">
        <v>1015</v>
      </c>
      <c r="D431" s="132" t="s">
        <v>143</v>
      </c>
      <c r="E431" s="133" t="s">
        <v>2022</v>
      </c>
      <c r="F431" s="134" t="s">
        <v>2023</v>
      </c>
      <c r="G431" s="135" t="s">
        <v>255</v>
      </c>
      <c r="H431" s="136">
        <v>32</v>
      </c>
      <c r="I431" s="137"/>
      <c r="J431" s="138">
        <f>ROUND(I431*H431,2)</f>
        <v>0</v>
      </c>
      <c r="K431" s="134" t="s">
        <v>147</v>
      </c>
      <c r="L431" s="32"/>
      <c r="M431" s="139" t="s">
        <v>1</v>
      </c>
      <c r="N431" s="140" t="s">
        <v>45</v>
      </c>
      <c r="P431" s="141">
        <f>O431*H431</f>
        <v>0</v>
      </c>
      <c r="Q431" s="141">
        <v>0</v>
      </c>
      <c r="R431" s="141">
        <f>Q431*H431</f>
        <v>0</v>
      </c>
      <c r="S431" s="141">
        <v>0</v>
      </c>
      <c r="T431" s="142">
        <f>S431*H431</f>
        <v>0</v>
      </c>
      <c r="AR431" s="143" t="s">
        <v>194</v>
      </c>
      <c r="AT431" s="143" t="s">
        <v>143</v>
      </c>
      <c r="AU431" s="143" t="s">
        <v>89</v>
      </c>
      <c r="AY431" s="17" t="s">
        <v>140</v>
      </c>
      <c r="BE431" s="144">
        <f>IF(N431="základní",J431,0)</f>
        <v>0</v>
      </c>
      <c r="BF431" s="144">
        <f>IF(N431="snížená",J431,0)</f>
        <v>0</v>
      </c>
      <c r="BG431" s="144">
        <f>IF(N431="zákl. přenesená",J431,0)</f>
        <v>0</v>
      </c>
      <c r="BH431" s="144">
        <f>IF(N431="sníž. přenesená",J431,0)</f>
        <v>0</v>
      </c>
      <c r="BI431" s="144">
        <f>IF(N431="nulová",J431,0)</f>
        <v>0</v>
      </c>
      <c r="BJ431" s="17" t="s">
        <v>87</v>
      </c>
      <c r="BK431" s="144">
        <f>ROUND(I431*H431,2)</f>
        <v>0</v>
      </c>
      <c r="BL431" s="17" t="s">
        <v>194</v>
      </c>
      <c r="BM431" s="143" t="s">
        <v>1018</v>
      </c>
    </row>
    <row r="432" spans="2:65" s="1" customFormat="1" ht="18">
      <c r="B432" s="32"/>
      <c r="D432" s="145" t="s">
        <v>149</v>
      </c>
      <c r="F432" s="146" t="s">
        <v>2023</v>
      </c>
      <c r="I432" s="147"/>
      <c r="L432" s="32"/>
      <c r="M432" s="148"/>
      <c r="T432" s="56"/>
      <c r="AT432" s="17" t="s">
        <v>149</v>
      </c>
      <c r="AU432" s="17" t="s">
        <v>89</v>
      </c>
    </row>
    <row r="433" spans="2:65" s="1" customFormat="1" ht="24.15" customHeight="1">
      <c r="B433" s="32"/>
      <c r="C433" s="179" t="s">
        <v>728</v>
      </c>
      <c r="D433" s="179" t="s">
        <v>645</v>
      </c>
      <c r="E433" s="180" t="s">
        <v>2024</v>
      </c>
      <c r="F433" s="181" t="s">
        <v>2025</v>
      </c>
      <c r="G433" s="182" t="s">
        <v>231</v>
      </c>
      <c r="H433" s="183">
        <v>32</v>
      </c>
      <c r="I433" s="184"/>
      <c r="J433" s="185">
        <f>ROUND(I433*H433,2)</f>
        <v>0</v>
      </c>
      <c r="K433" s="181" t="s">
        <v>147</v>
      </c>
      <c r="L433" s="186"/>
      <c r="M433" s="187" t="s">
        <v>1</v>
      </c>
      <c r="N433" s="188" t="s">
        <v>45</v>
      </c>
      <c r="P433" s="141">
        <f>O433*H433</f>
        <v>0</v>
      </c>
      <c r="Q433" s="141">
        <v>0</v>
      </c>
      <c r="R433" s="141">
        <f>Q433*H433</f>
        <v>0</v>
      </c>
      <c r="S433" s="141">
        <v>0</v>
      </c>
      <c r="T433" s="142">
        <f>S433*H433</f>
        <v>0</v>
      </c>
      <c r="AR433" s="143" t="s">
        <v>256</v>
      </c>
      <c r="AT433" s="143" t="s">
        <v>645</v>
      </c>
      <c r="AU433" s="143" t="s">
        <v>89</v>
      </c>
      <c r="AY433" s="17" t="s">
        <v>140</v>
      </c>
      <c r="BE433" s="144">
        <f>IF(N433="základní",J433,0)</f>
        <v>0</v>
      </c>
      <c r="BF433" s="144">
        <f>IF(N433="snížená",J433,0)</f>
        <v>0</v>
      </c>
      <c r="BG433" s="144">
        <f>IF(N433="zákl. přenesená",J433,0)</f>
        <v>0</v>
      </c>
      <c r="BH433" s="144">
        <f>IF(N433="sníž. přenesená",J433,0)</f>
        <v>0</v>
      </c>
      <c r="BI433" s="144">
        <f>IF(N433="nulová",J433,0)</f>
        <v>0</v>
      </c>
      <c r="BJ433" s="17" t="s">
        <v>87</v>
      </c>
      <c r="BK433" s="144">
        <f>ROUND(I433*H433,2)</f>
        <v>0</v>
      </c>
      <c r="BL433" s="17" t="s">
        <v>194</v>
      </c>
      <c r="BM433" s="143" t="s">
        <v>1021</v>
      </c>
    </row>
    <row r="434" spans="2:65" s="1" customFormat="1" ht="18">
      <c r="B434" s="32"/>
      <c r="D434" s="145" t="s">
        <v>149</v>
      </c>
      <c r="F434" s="146" t="s">
        <v>2025</v>
      </c>
      <c r="I434" s="147"/>
      <c r="L434" s="32"/>
      <c r="M434" s="148"/>
      <c r="T434" s="56"/>
      <c r="AT434" s="17" t="s">
        <v>149</v>
      </c>
      <c r="AU434" s="17" t="s">
        <v>89</v>
      </c>
    </row>
    <row r="435" spans="2:65" s="1" customFormat="1" ht="16.5" customHeight="1">
      <c r="B435" s="32"/>
      <c r="C435" s="132" t="s">
        <v>1022</v>
      </c>
      <c r="D435" s="132" t="s">
        <v>143</v>
      </c>
      <c r="E435" s="133" t="s">
        <v>362</v>
      </c>
      <c r="F435" s="134" t="s">
        <v>2026</v>
      </c>
      <c r="G435" s="135" t="s">
        <v>359</v>
      </c>
      <c r="H435" s="136">
        <v>1</v>
      </c>
      <c r="I435" s="137"/>
      <c r="J435" s="138">
        <f>ROUND(I435*H435,2)</f>
        <v>0</v>
      </c>
      <c r="K435" s="134" t="s">
        <v>1</v>
      </c>
      <c r="L435" s="32"/>
      <c r="M435" s="139" t="s">
        <v>1</v>
      </c>
      <c r="N435" s="140" t="s">
        <v>45</v>
      </c>
      <c r="P435" s="141">
        <f>O435*H435</f>
        <v>0</v>
      </c>
      <c r="Q435" s="141">
        <v>0</v>
      </c>
      <c r="R435" s="141">
        <f>Q435*H435</f>
        <v>0</v>
      </c>
      <c r="S435" s="141">
        <v>0</v>
      </c>
      <c r="T435" s="142">
        <f>S435*H435</f>
        <v>0</v>
      </c>
      <c r="AR435" s="143" t="s">
        <v>194</v>
      </c>
      <c r="AT435" s="143" t="s">
        <v>143</v>
      </c>
      <c r="AU435" s="143" t="s">
        <v>89</v>
      </c>
      <c r="AY435" s="17" t="s">
        <v>140</v>
      </c>
      <c r="BE435" s="144">
        <f>IF(N435="základní",J435,0)</f>
        <v>0</v>
      </c>
      <c r="BF435" s="144">
        <f>IF(N435="snížená",J435,0)</f>
        <v>0</v>
      </c>
      <c r="BG435" s="144">
        <f>IF(N435="zákl. přenesená",J435,0)</f>
        <v>0</v>
      </c>
      <c r="BH435" s="144">
        <f>IF(N435="sníž. přenesená",J435,0)</f>
        <v>0</v>
      </c>
      <c r="BI435" s="144">
        <f>IF(N435="nulová",J435,0)</f>
        <v>0</v>
      </c>
      <c r="BJ435" s="17" t="s">
        <v>87</v>
      </c>
      <c r="BK435" s="144">
        <f>ROUND(I435*H435,2)</f>
        <v>0</v>
      </c>
      <c r="BL435" s="17" t="s">
        <v>194</v>
      </c>
      <c r="BM435" s="143" t="s">
        <v>1025</v>
      </c>
    </row>
    <row r="436" spans="2:65" s="1" customFormat="1" ht="10">
      <c r="B436" s="32"/>
      <c r="D436" s="145" t="s">
        <v>149</v>
      </c>
      <c r="F436" s="146" t="s">
        <v>2026</v>
      </c>
      <c r="I436" s="147"/>
      <c r="L436" s="32"/>
      <c r="M436" s="148"/>
      <c r="T436" s="56"/>
      <c r="AT436" s="17" t="s">
        <v>149</v>
      </c>
      <c r="AU436" s="17" t="s">
        <v>89</v>
      </c>
    </row>
    <row r="437" spans="2:65" s="1" customFormat="1" ht="16.5" customHeight="1">
      <c r="B437" s="32"/>
      <c r="C437" s="132" t="s">
        <v>734</v>
      </c>
      <c r="D437" s="132" t="s">
        <v>143</v>
      </c>
      <c r="E437" s="133" t="s">
        <v>1052</v>
      </c>
      <c r="F437" s="134" t="s">
        <v>2027</v>
      </c>
      <c r="G437" s="135" t="s">
        <v>359</v>
      </c>
      <c r="H437" s="136">
        <v>1</v>
      </c>
      <c r="I437" s="137"/>
      <c r="J437" s="138">
        <f>ROUND(I437*H437,2)</f>
        <v>0</v>
      </c>
      <c r="K437" s="134" t="s">
        <v>1</v>
      </c>
      <c r="L437" s="32"/>
      <c r="M437" s="139" t="s">
        <v>1</v>
      </c>
      <c r="N437" s="140" t="s">
        <v>45</v>
      </c>
      <c r="P437" s="141">
        <f>O437*H437</f>
        <v>0</v>
      </c>
      <c r="Q437" s="141">
        <v>0</v>
      </c>
      <c r="R437" s="141">
        <f>Q437*H437</f>
        <v>0</v>
      </c>
      <c r="S437" s="141">
        <v>0</v>
      </c>
      <c r="T437" s="142">
        <f>S437*H437</f>
        <v>0</v>
      </c>
      <c r="AR437" s="143" t="s">
        <v>194</v>
      </c>
      <c r="AT437" s="143" t="s">
        <v>143</v>
      </c>
      <c r="AU437" s="143" t="s">
        <v>89</v>
      </c>
      <c r="AY437" s="17" t="s">
        <v>140</v>
      </c>
      <c r="BE437" s="144">
        <f>IF(N437="základní",J437,0)</f>
        <v>0</v>
      </c>
      <c r="BF437" s="144">
        <f>IF(N437="snížená",J437,0)</f>
        <v>0</v>
      </c>
      <c r="BG437" s="144">
        <f>IF(N437="zákl. přenesená",J437,0)</f>
        <v>0</v>
      </c>
      <c r="BH437" s="144">
        <f>IF(N437="sníž. přenesená",J437,0)</f>
        <v>0</v>
      </c>
      <c r="BI437" s="144">
        <f>IF(N437="nulová",J437,0)</f>
        <v>0</v>
      </c>
      <c r="BJ437" s="17" t="s">
        <v>87</v>
      </c>
      <c r="BK437" s="144">
        <f>ROUND(I437*H437,2)</f>
        <v>0</v>
      </c>
      <c r="BL437" s="17" t="s">
        <v>194</v>
      </c>
      <c r="BM437" s="143" t="s">
        <v>1028</v>
      </c>
    </row>
    <row r="438" spans="2:65" s="1" customFormat="1" ht="10">
      <c r="B438" s="32"/>
      <c r="D438" s="145" t="s">
        <v>149</v>
      </c>
      <c r="F438" s="146" t="s">
        <v>2027</v>
      </c>
      <c r="I438" s="147"/>
      <c r="L438" s="32"/>
      <c r="M438" s="148"/>
      <c r="T438" s="56"/>
      <c r="AT438" s="17" t="s">
        <v>149</v>
      </c>
      <c r="AU438" s="17" t="s">
        <v>89</v>
      </c>
    </row>
    <row r="439" spans="2:65" s="1" customFormat="1" ht="44.25" customHeight="1">
      <c r="B439" s="32"/>
      <c r="C439" s="132" t="s">
        <v>1029</v>
      </c>
      <c r="D439" s="132" t="s">
        <v>143</v>
      </c>
      <c r="E439" s="133" t="s">
        <v>2028</v>
      </c>
      <c r="F439" s="134" t="s">
        <v>2029</v>
      </c>
      <c r="G439" s="135" t="s">
        <v>1770</v>
      </c>
      <c r="H439" s="190"/>
      <c r="I439" s="137"/>
      <c r="J439" s="138">
        <f>ROUND(I439*H439,2)</f>
        <v>0</v>
      </c>
      <c r="K439" s="134" t="s">
        <v>147</v>
      </c>
      <c r="L439" s="32"/>
      <c r="M439" s="139" t="s">
        <v>1</v>
      </c>
      <c r="N439" s="140" t="s">
        <v>45</v>
      </c>
      <c r="P439" s="141">
        <f>O439*H439</f>
        <v>0</v>
      </c>
      <c r="Q439" s="141">
        <v>0</v>
      </c>
      <c r="R439" s="141">
        <f>Q439*H439</f>
        <v>0</v>
      </c>
      <c r="S439" s="141">
        <v>0</v>
      </c>
      <c r="T439" s="142">
        <f>S439*H439</f>
        <v>0</v>
      </c>
      <c r="AR439" s="143" t="s">
        <v>194</v>
      </c>
      <c r="AT439" s="143" t="s">
        <v>143</v>
      </c>
      <c r="AU439" s="143" t="s">
        <v>89</v>
      </c>
      <c r="AY439" s="17" t="s">
        <v>140</v>
      </c>
      <c r="BE439" s="144">
        <f>IF(N439="základní",J439,0)</f>
        <v>0</v>
      </c>
      <c r="BF439" s="144">
        <f>IF(N439="snížená",J439,0)</f>
        <v>0</v>
      </c>
      <c r="BG439" s="144">
        <f>IF(N439="zákl. přenesená",J439,0)</f>
        <v>0</v>
      </c>
      <c r="BH439" s="144">
        <f>IF(N439="sníž. přenesená",J439,0)</f>
        <v>0</v>
      </c>
      <c r="BI439" s="144">
        <f>IF(N439="nulová",J439,0)</f>
        <v>0</v>
      </c>
      <c r="BJ439" s="17" t="s">
        <v>87</v>
      </c>
      <c r="BK439" s="144">
        <f>ROUND(I439*H439,2)</f>
        <v>0</v>
      </c>
      <c r="BL439" s="17" t="s">
        <v>194</v>
      </c>
      <c r="BM439" s="143" t="s">
        <v>1032</v>
      </c>
    </row>
    <row r="440" spans="2:65" s="1" customFormat="1" ht="27">
      <c r="B440" s="32"/>
      <c r="D440" s="145" t="s">
        <v>149</v>
      </c>
      <c r="F440" s="146" t="s">
        <v>2029</v>
      </c>
      <c r="I440" s="147"/>
      <c r="L440" s="32"/>
      <c r="M440" s="148"/>
      <c r="T440" s="56"/>
      <c r="AT440" s="17" t="s">
        <v>149</v>
      </c>
      <c r="AU440" s="17" t="s">
        <v>89</v>
      </c>
    </row>
    <row r="441" spans="2:65" s="11" customFormat="1" ht="22.75" customHeight="1">
      <c r="B441" s="120"/>
      <c r="D441" s="121" t="s">
        <v>79</v>
      </c>
      <c r="E441" s="130" t="s">
        <v>1403</v>
      </c>
      <c r="F441" s="130" t="s">
        <v>1404</v>
      </c>
      <c r="I441" s="123"/>
      <c r="J441" s="131">
        <f>BK441</f>
        <v>0</v>
      </c>
      <c r="L441" s="120"/>
      <c r="M441" s="125"/>
      <c r="P441" s="126">
        <f>SUM(P442:P443)</f>
        <v>0</v>
      </c>
      <c r="R441" s="126">
        <f>SUM(R442:R443)</f>
        <v>0</v>
      </c>
      <c r="T441" s="127">
        <f>SUM(T442:T443)</f>
        <v>0</v>
      </c>
      <c r="AR441" s="121" t="s">
        <v>89</v>
      </c>
      <c r="AT441" s="128" t="s">
        <v>79</v>
      </c>
      <c r="AU441" s="128" t="s">
        <v>87</v>
      </c>
      <c r="AY441" s="121" t="s">
        <v>140</v>
      </c>
      <c r="BK441" s="129">
        <f>SUM(BK442:BK443)</f>
        <v>0</v>
      </c>
    </row>
    <row r="442" spans="2:65" s="1" customFormat="1" ht="37.75" customHeight="1">
      <c r="B442" s="32"/>
      <c r="C442" s="132" t="s">
        <v>737</v>
      </c>
      <c r="D442" s="132" t="s">
        <v>143</v>
      </c>
      <c r="E442" s="133" t="s">
        <v>2030</v>
      </c>
      <c r="F442" s="134" t="s">
        <v>2031</v>
      </c>
      <c r="G442" s="135" t="s">
        <v>146</v>
      </c>
      <c r="H442" s="136">
        <v>5</v>
      </c>
      <c r="I442" s="137"/>
      <c r="J442" s="138">
        <f>ROUND(I442*H442,2)</f>
        <v>0</v>
      </c>
      <c r="K442" s="134" t="s">
        <v>147</v>
      </c>
      <c r="L442" s="32"/>
      <c r="M442" s="139" t="s">
        <v>1</v>
      </c>
      <c r="N442" s="140" t="s">
        <v>45</v>
      </c>
      <c r="P442" s="141">
        <f>O442*H442</f>
        <v>0</v>
      </c>
      <c r="Q442" s="141">
        <v>0</v>
      </c>
      <c r="R442" s="141">
        <f>Q442*H442</f>
        <v>0</v>
      </c>
      <c r="S442" s="141">
        <v>0</v>
      </c>
      <c r="T442" s="142">
        <f>S442*H442</f>
        <v>0</v>
      </c>
      <c r="AR442" s="143" t="s">
        <v>194</v>
      </c>
      <c r="AT442" s="143" t="s">
        <v>143</v>
      </c>
      <c r="AU442" s="143" t="s">
        <v>89</v>
      </c>
      <c r="AY442" s="17" t="s">
        <v>140</v>
      </c>
      <c r="BE442" s="144">
        <f>IF(N442="základní",J442,0)</f>
        <v>0</v>
      </c>
      <c r="BF442" s="144">
        <f>IF(N442="snížená",J442,0)</f>
        <v>0</v>
      </c>
      <c r="BG442" s="144">
        <f>IF(N442="zákl. přenesená",J442,0)</f>
        <v>0</v>
      </c>
      <c r="BH442" s="144">
        <f>IF(N442="sníž. přenesená",J442,0)</f>
        <v>0</v>
      </c>
      <c r="BI442" s="144">
        <f>IF(N442="nulová",J442,0)</f>
        <v>0</v>
      </c>
      <c r="BJ442" s="17" t="s">
        <v>87</v>
      </c>
      <c r="BK442" s="144">
        <f>ROUND(I442*H442,2)</f>
        <v>0</v>
      </c>
      <c r="BL442" s="17" t="s">
        <v>194</v>
      </c>
      <c r="BM442" s="143" t="s">
        <v>1036</v>
      </c>
    </row>
    <row r="443" spans="2:65" s="1" customFormat="1" ht="18">
      <c r="B443" s="32"/>
      <c r="D443" s="145" t="s">
        <v>149</v>
      </c>
      <c r="F443" s="146" t="s">
        <v>2031</v>
      </c>
      <c r="I443" s="147"/>
      <c r="L443" s="32"/>
      <c r="M443" s="148"/>
      <c r="T443" s="56"/>
      <c r="AT443" s="17" t="s">
        <v>149</v>
      </c>
      <c r="AU443" s="17" t="s">
        <v>89</v>
      </c>
    </row>
    <row r="444" spans="2:65" s="11" customFormat="1" ht="25.9" customHeight="1">
      <c r="B444" s="120"/>
      <c r="D444" s="121" t="s">
        <v>79</v>
      </c>
      <c r="E444" s="122" t="s">
        <v>396</v>
      </c>
      <c r="F444" s="122" t="s">
        <v>397</v>
      </c>
      <c r="I444" s="123"/>
      <c r="J444" s="124">
        <f>BK444</f>
        <v>0</v>
      </c>
      <c r="L444" s="120"/>
      <c r="M444" s="125"/>
      <c r="P444" s="126">
        <f>SUM(P445:P461)</f>
        <v>0</v>
      </c>
      <c r="R444" s="126">
        <f>SUM(R445:R461)</f>
        <v>0</v>
      </c>
      <c r="T444" s="127">
        <f>SUM(T445:T461)</f>
        <v>0</v>
      </c>
      <c r="AR444" s="121" t="s">
        <v>148</v>
      </c>
      <c r="AT444" s="128" t="s">
        <v>79</v>
      </c>
      <c r="AU444" s="128" t="s">
        <v>12</v>
      </c>
      <c r="AY444" s="121" t="s">
        <v>140</v>
      </c>
      <c r="BK444" s="129">
        <f>SUM(BK445:BK461)</f>
        <v>0</v>
      </c>
    </row>
    <row r="445" spans="2:65" s="1" customFormat="1" ht="24.15" customHeight="1">
      <c r="B445" s="32"/>
      <c r="C445" s="132" t="s">
        <v>1037</v>
      </c>
      <c r="D445" s="132" t="s">
        <v>143</v>
      </c>
      <c r="E445" s="133" t="s">
        <v>2032</v>
      </c>
      <c r="F445" s="134" t="s">
        <v>2033</v>
      </c>
      <c r="G445" s="135" t="s">
        <v>401</v>
      </c>
      <c r="H445" s="136">
        <v>30</v>
      </c>
      <c r="I445" s="137"/>
      <c r="J445" s="138">
        <f>ROUND(I445*H445,2)</f>
        <v>0</v>
      </c>
      <c r="K445" s="134" t="s">
        <v>147</v>
      </c>
      <c r="L445" s="32"/>
      <c r="M445" s="139" t="s">
        <v>1</v>
      </c>
      <c r="N445" s="140" t="s">
        <v>45</v>
      </c>
      <c r="P445" s="141">
        <f>O445*H445</f>
        <v>0</v>
      </c>
      <c r="Q445" s="141">
        <v>0</v>
      </c>
      <c r="R445" s="141">
        <f>Q445*H445</f>
        <v>0</v>
      </c>
      <c r="S445" s="141">
        <v>0</v>
      </c>
      <c r="T445" s="142">
        <f>S445*H445</f>
        <v>0</v>
      </c>
      <c r="AR445" s="143" t="s">
        <v>402</v>
      </c>
      <c r="AT445" s="143" t="s">
        <v>143</v>
      </c>
      <c r="AU445" s="143" t="s">
        <v>87</v>
      </c>
      <c r="AY445" s="17" t="s">
        <v>140</v>
      </c>
      <c r="BE445" s="144">
        <f>IF(N445="základní",J445,0)</f>
        <v>0</v>
      </c>
      <c r="BF445" s="144">
        <f>IF(N445="snížená",J445,0)</f>
        <v>0</v>
      </c>
      <c r="BG445" s="144">
        <f>IF(N445="zákl. přenesená",J445,0)</f>
        <v>0</v>
      </c>
      <c r="BH445" s="144">
        <f>IF(N445="sníž. přenesená",J445,0)</f>
        <v>0</v>
      </c>
      <c r="BI445" s="144">
        <f>IF(N445="nulová",J445,0)</f>
        <v>0</v>
      </c>
      <c r="BJ445" s="17" t="s">
        <v>87</v>
      </c>
      <c r="BK445" s="144">
        <f>ROUND(I445*H445,2)</f>
        <v>0</v>
      </c>
      <c r="BL445" s="17" t="s">
        <v>402</v>
      </c>
      <c r="BM445" s="143" t="s">
        <v>1040</v>
      </c>
    </row>
    <row r="446" spans="2:65" s="1" customFormat="1" ht="18">
      <c r="B446" s="32"/>
      <c r="D446" s="145" t="s">
        <v>149</v>
      </c>
      <c r="F446" s="146" t="s">
        <v>2033</v>
      </c>
      <c r="I446" s="147"/>
      <c r="L446" s="32"/>
      <c r="M446" s="148"/>
      <c r="T446" s="56"/>
      <c r="AT446" s="17" t="s">
        <v>149</v>
      </c>
      <c r="AU446" s="17" t="s">
        <v>87</v>
      </c>
    </row>
    <row r="447" spans="2:65" s="13" customFormat="1" ht="10">
      <c r="B447" s="155"/>
      <c r="D447" s="145" t="s">
        <v>150</v>
      </c>
      <c r="E447" s="156" t="s">
        <v>1</v>
      </c>
      <c r="F447" s="157" t="s">
        <v>2034</v>
      </c>
      <c r="H447" s="158">
        <v>30</v>
      </c>
      <c r="I447" s="159"/>
      <c r="L447" s="155"/>
      <c r="M447" s="160"/>
      <c r="T447" s="161"/>
      <c r="AT447" s="156" t="s">
        <v>150</v>
      </c>
      <c r="AU447" s="156" t="s">
        <v>87</v>
      </c>
      <c r="AV447" s="13" t="s">
        <v>89</v>
      </c>
      <c r="AW447" s="13" t="s">
        <v>38</v>
      </c>
      <c r="AX447" s="13" t="s">
        <v>12</v>
      </c>
      <c r="AY447" s="156" t="s">
        <v>140</v>
      </c>
    </row>
    <row r="448" spans="2:65" s="14" customFormat="1" ht="10">
      <c r="B448" s="162"/>
      <c r="D448" s="145" t="s">
        <v>150</v>
      </c>
      <c r="E448" s="163" t="s">
        <v>1</v>
      </c>
      <c r="F448" s="164" t="s">
        <v>157</v>
      </c>
      <c r="H448" s="165">
        <v>30</v>
      </c>
      <c r="I448" s="166"/>
      <c r="L448" s="162"/>
      <c r="M448" s="167"/>
      <c r="T448" s="168"/>
      <c r="AT448" s="163" t="s">
        <v>150</v>
      </c>
      <c r="AU448" s="163" t="s">
        <v>87</v>
      </c>
      <c r="AV448" s="14" t="s">
        <v>148</v>
      </c>
      <c r="AW448" s="14" t="s">
        <v>38</v>
      </c>
      <c r="AX448" s="14" t="s">
        <v>87</v>
      </c>
      <c r="AY448" s="163" t="s">
        <v>140</v>
      </c>
    </row>
    <row r="449" spans="2:65" s="1" customFormat="1" ht="24.15" customHeight="1">
      <c r="B449" s="32"/>
      <c r="C449" s="132" t="s">
        <v>743</v>
      </c>
      <c r="D449" s="132" t="s">
        <v>143</v>
      </c>
      <c r="E449" s="133" t="s">
        <v>2035</v>
      </c>
      <c r="F449" s="134" t="s">
        <v>2036</v>
      </c>
      <c r="G449" s="135" t="s">
        <v>401</v>
      </c>
      <c r="H449" s="136">
        <v>110</v>
      </c>
      <c r="I449" s="137"/>
      <c r="J449" s="138">
        <f>ROUND(I449*H449,2)</f>
        <v>0</v>
      </c>
      <c r="K449" s="134" t="s">
        <v>147</v>
      </c>
      <c r="L449" s="32"/>
      <c r="M449" s="139" t="s">
        <v>1</v>
      </c>
      <c r="N449" s="140" t="s">
        <v>45</v>
      </c>
      <c r="P449" s="141">
        <f>O449*H449</f>
        <v>0</v>
      </c>
      <c r="Q449" s="141">
        <v>0</v>
      </c>
      <c r="R449" s="141">
        <f>Q449*H449</f>
        <v>0</v>
      </c>
      <c r="S449" s="141">
        <v>0</v>
      </c>
      <c r="T449" s="142">
        <f>S449*H449</f>
        <v>0</v>
      </c>
      <c r="AR449" s="143" t="s">
        <v>402</v>
      </c>
      <c r="AT449" s="143" t="s">
        <v>143</v>
      </c>
      <c r="AU449" s="143" t="s">
        <v>87</v>
      </c>
      <c r="AY449" s="17" t="s">
        <v>140</v>
      </c>
      <c r="BE449" s="144">
        <f>IF(N449="základní",J449,0)</f>
        <v>0</v>
      </c>
      <c r="BF449" s="144">
        <f>IF(N449="snížená",J449,0)</f>
        <v>0</v>
      </c>
      <c r="BG449" s="144">
        <f>IF(N449="zákl. přenesená",J449,0)</f>
        <v>0</v>
      </c>
      <c r="BH449" s="144">
        <f>IF(N449="sníž. přenesená",J449,0)</f>
        <v>0</v>
      </c>
      <c r="BI449" s="144">
        <f>IF(N449="nulová",J449,0)</f>
        <v>0</v>
      </c>
      <c r="BJ449" s="17" t="s">
        <v>87</v>
      </c>
      <c r="BK449" s="144">
        <f>ROUND(I449*H449,2)</f>
        <v>0</v>
      </c>
      <c r="BL449" s="17" t="s">
        <v>402</v>
      </c>
      <c r="BM449" s="143" t="s">
        <v>1043</v>
      </c>
    </row>
    <row r="450" spans="2:65" s="1" customFormat="1" ht="18">
      <c r="B450" s="32"/>
      <c r="D450" s="145" t="s">
        <v>149</v>
      </c>
      <c r="F450" s="146" t="s">
        <v>2036</v>
      </c>
      <c r="I450" s="147"/>
      <c r="L450" s="32"/>
      <c r="M450" s="148"/>
      <c r="T450" s="56"/>
      <c r="AT450" s="17" t="s">
        <v>149</v>
      </c>
      <c r="AU450" s="17" t="s">
        <v>87</v>
      </c>
    </row>
    <row r="451" spans="2:65" s="13" customFormat="1" ht="10">
      <c r="B451" s="155"/>
      <c r="D451" s="145" t="s">
        <v>150</v>
      </c>
      <c r="E451" s="156" t="s">
        <v>1</v>
      </c>
      <c r="F451" s="157" t="s">
        <v>2037</v>
      </c>
      <c r="H451" s="158">
        <v>35</v>
      </c>
      <c r="I451" s="159"/>
      <c r="L451" s="155"/>
      <c r="M451" s="160"/>
      <c r="T451" s="161"/>
      <c r="AT451" s="156" t="s">
        <v>150</v>
      </c>
      <c r="AU451" s="156" t="s">
        <v>87</v>
      </c>
      <c r="AV451" s="13" t="s">
        <v>89</v>
      </c>
      <c r="AW451" s="13" t="s">
        <v>38</v>
      </c>
      <c r="AX451" s="13" t="s">
        <v>12</v>
      </c>
      <c r="AY451" s="156" t="s">
        <v>140</v>
      </c>
    </row>
    <row r="452" spans="2:65" s="13" customFormat="1" ht="20">
      <c r="B452" s="155"/>
      <c r="D452" s="145" t="s">
        <v>150</v>
      </c>
      <c r="E452" s="156" t="s">
        <v>1</v>
      </c>
      <c r="F452" s="157" t="s">
        <v>2038</v>
      </c>
      <c r="H452" s="158">
        <v>75</v>
      </c>
      <c r="I452" s="159"/>
      <c r="L452" s="155"/>
      <c r="M452" s="160"/>
      <c r="T452" s="161"/>
      <c r="AT452" s="156" t="s">
        <v>150</v>
      </c>
      <c r="AU452" s="156" t="s">
        <v>87</v>
      </c>
      <c r="AV452" s="13" t="s">
        <v>89</v>
      </c>
      <c r="AW452" s="13" t="s">
        <v>38</v>
      </c>
      <c r="AX452" s="13" t="s">
        <v>12</v>
      </c>
      <c r="AY452" s="156" t="s">
        <v>140</v>
      </c>
    </row>
    <row r="453" spans="2:65" s="14" customFormat="1" ht="10">
      <c r="B453" s="162"/>
      <c r="D453" s="145" t="s">
        <v>150</v>
      </c>
      <c r="E453" s="163" t="s">
        <v>1</v>
      </c>
      <c r="F453" s="164" t="s">
        <v>157</v>
      </c>
      <c r="H453" s="165">
        <v>110</v>
      </c>
      <c r="I453" s="166"/>
      <c r="L453" s="162"/>
      <c r="M453" s="167"/>
      <c r="T453" s="168"/>
      <c r="AT453" s="163" t="s">
        <v>150</v>
      </c>
      <c r="AU453" s="163" t="s">
        <v>87</v>
      </c>
      <c r="AV453" s="14" t="s">
        <v>148</v>
      </c>
      <c r="AW453" s="14" t="s">
        <v>38</v>
      </c>
      <c r="AX453" s="14" t="s">
        <v>87</v>
      </c>
      <c r="AY453" s="163" t="s">
        <v>140</v>
      </c>
    </row>
    <row r="454" spans="2:65" s="1" customFormat="1" ht="37.75" customHeight="1">
      <c r="B454" s="32"/>
      <c r="C454" s="132" t="s">
        <v>1044</v>
      </c>
      <c r="D454" s="132" t="s">
        <v>143</v>
      </c>
      <c r="E454" s="133" t="s">
        <v>1735</v>
      </c>
      <c r="F454" s="134" t="s">
        <v>1736</v>
      </c>
      <c r="G454" s="135" t="s">
        <v>401</v>
      </c>
      <c r="H454" s="136">
        <v>120</v>
      </c>
      <c r="I454" s="137"/>
      <c r="J454" s="138">
        <f>ROUND(I454*H454,2)</f>
        <v>0</v>
      </c>
      <c r="K454" s="134" t="s">
        <v>147</v>
      </c>
      <c r="L454" s="32"/>
      <c r="M454" s="139" t="s">
        <v>1</v>
      </c>
      <c r="N454" s="140" t="s">
        <v>45</v>
      </c>
      <c r="P454" s="141">
        <f>O454*H454</f>
        <v>0</v>
      </c>
      <c r="Q454" s="141">
        <v>0</v>
      </c>
      <c r="R454" s="141">
        <f>Q454*H454</f>
        <v>0</v>
      </c>
      <c r="S454" s="141">
        <v>0</v>
      </c>
      <c r="T454" s="142">
        <f>S454*H454</f>
        <v>0</v>
      </c>
      <c r="AR454" s="143" t="s">
        <v>402</v>
      </c>
      <c r="AT454" s="143" t="s">
        <v>143</v>
      </c>
      <c r="AU454" s="143" t="s">
        <v>87</v>
      </c>
      <c r="AY454" s="17" t="s">
        <v>140</v>
      </c>
      <c r="BE454" s="144">
        <f>IF(N454="základní",J454,0)</f>
        <v>0</v>
      </c>
      <c r="BF454" s="144">
        <f>IF(N454="snížená",J454,0)</f>
        <v>0</v>
      </c>
      <c r="BG454" s="144">
        <f>IF(N454="zákl. přenesená",J454,0)</f>
        <v>0</v>
      </c>
      <c r="BH454" s="144">
        <f>IF(N454="sníž. přenesená",J454,0)</f>
        <v>0</v>
      </c>
      <c r="BI454" s="144">
        <f>IF(N454="nulová",J454,0)</f>
        <v>0</v>
      </c>
      <c r="BJ454" s="17" t="s">
        <v>87</v>
      </c>
      <c r="BK454" s="144">
        <f>ROUND(I454*H454,2)</f>
        <v>0</v>
      </c>
      <c r="BL454" s="17" t="s">
        <v>402</v>
      </c>
      <c r="BM454" s="143" t="s">
        <v>1047</v>
      </c>
    </row>
    <row r="455" spans="2:65" s="1" customFormat="1" ht="18">
      <c r="B455" s="32"/>
      <c r="D455" s="145" t="s">
        <v>149</v>
      </c>
      <c r="F455" s="146" t="s">
        <v>1736</v>
      </c>
      <c r="I455" s="147"/>
      <c r="L455" s="32"/>
      <c r="M455" s="148"/>
      <c r="T455" s="56"/>
      <c r="AT455" s="17" t="s">
        <v>149</v>
      </c>
      <c r="AU455" s="17" t="s">
        <v>87</v>
      </c>
    </row>
    <row r="456" spans="2:65" s="13" customFormat="1" ht="10">
      <c r="B456" s="155"/>
      <c r="D456" s="145" t="s">
        <v>150</v>
      </c>
      <c r="E456" s="156" t="s">
        <v>1</v>
      </c>
      <c r="F456" s="157" t="s">
        <v>2039</v>
      </c>
      <c r="H456" s="158">
        <v>120</v>
      </c>
      <c r="I456" s="159"/>
      <c r="L456" s="155"/>
      <c r="M456" s="160"/>
      <c r="T456" s="161"/>
      <c r="AT456" s="156" t="s">
        <v>150</v>
      </c>
      <c r="AU456" s="156" t="s">
        <v>87</v>
      </c>
      <c r="AV456" s="13" t="s">
        <v>89</v>
      </c>
      <c r="AW456" s="13" t="s">
        <v>38</v>
      </c>
      <c r="AX456" s="13" t="s">
        <v>12</v>
      </c>
      <c r="AY456" s="156" t="s">
        <v>140</v>
      </c>
    </row>
    <row r="457" spans="2:65" s="14" customFormat="1" ht="10">
      <c r="B457" s="162"/>
      <c r="D457" s="145" t="s">
        <v>150</v>
      </c>
      <c r="E457" s="163" t="s">
        <v>1</v>
      </c>
      <c r="F457" s="164" t="s">
        <v>157</v>
      </c>
      <c r="H457" s="165">
        <v>120</v>
      </c>
      <c r="I457" s="166"/>
      <c r="L457" s="162"/>
      <c r="M457" s="167"/>
      <c r="T457" s="168"/>
      <c r="AT457" s="163" t="s">
        <v>150</v>
      </c>
      <c r="AU457" s="163" t="s">
        <v>87</v>
      </c>
      <c r="AV457" s="14" t="s">
        <v>148</v>
      </c>
      <c r="AW457" s="14" t="s">
        <v>38</v>
      </c>
      <c r="AX457" s="14" t="s">
        <v>87</v>
      </c>
      <c r="AY457" s="163" t="s">
        <v>140</v>
      </c>
    </row>
    <row r="458" spans="2:65" s="1" customFormat="1" ht="37.75" customHeight="1">
      <c r="B458" s="32"/>
      <c r="C458" s="132" t="s">
        <v>747</v>
      </c>
      <c r="D458" s="132" t="s">
        <v>143</v>
      </c>
      <c r="E458" s="133" t="s">
        <v>2040</v>
      </c>
      <c r="F458" s="134" t="s">
        <v>2041</v>
      </c>
      <c r="G458" s="135" t="s">
        <v>401</v>
      </c>
      <c r="H458" s="136">
        <v>50</v>
      </c>
      <c r="I458" s="137"/>
      <c r="J458" s="138">
        <f>ROUND(I458*H458,2)</f>
        <v>0</v>
      </c>
      <c r="K458" s="134" t="s">
        <v>147</v>
      </c>
      <c r="L458" s="32"/>
      <c r="M458" s="139" t="s">
        <v>1</v>
      </c>
      <c r="N458" s="140" t="s">
        <v>45</v>
      </c>
      <c r="P458" s="141">
        <f>O458*H458</f>
        <v>0</v>
      </c>
      <c r="Q458" s="141">
        <v>0</v>
      </c>
      <c r="R458" s="141">
        <f>Q458*H458</f>
        <v>0</v>
      </c>
      <c r="S458" s="141">
        <v>0</v>
      </c>
      <c r="T458" s="142">
        <f>S458*H458</f>
        <v>0</v>
      </c>
      <c r="AR458" s="143" t="s">
        <v>402</v>
      </c>
      <c r="AT458" s="143" t="s">
        <v>143</v>
      </c>
      <c r="AU458" s="143" t="s">
        <v>87</v>
      </c>
      <c r="AY458" s="17" t="s">
        <v>140</v>
      </c>
      <c r="BE458" s="144">
        <f>IF(N458="základní",J458,0)</f>
        <v>0</v>
      </c>
      <c r="BF458" s="144">
        <f>IF(N458="snížená",J458,0)</f>
        <v>0</v>
      </c>
      <c r="BG458" s="144">
        <f>IF(N458="zákl. přenesená",J458,0)</f>
        <v>0</v>
      </c>
      <c r="BH458" s="144">
        <f>IF(N458="sníž. přenesená",J458,0)</f>
        <v>0</v>
      </c>
      <c r="BI458" s="144">
        <f>IF(N458="nulová",J458,0)</f>
        <v>0</v>
      </c>
      <c r="BJ458" s="17" t="s">
        <v>87</v>
      </c>
      <c r="BK458" s="144">
        <f>ROUND(I458*H458,2)</f>
        <v>0</v>
      </c>
      <c r="BL458" s="17" t="s">
        <v>402</v>
      </c>
      <c r="BM458" s="143" t="s">
        <v>1050</v>
      </c>
    </row>
    <row r="459" spans="2:65" s="1" customFormat="1" ht="18">
      <c r="B459" s="32"/>
      <c r="D459" s="145" t="s">
        <v>149</v>
      </c>
      <c r="F459" s="146" t="s">
        <v>2041</v>
      </c>
      <c r="I459" s="147"/>
      <c r="L459" s="32"/>
      <c r="M459" s="148"/>
      <c r="T459" s="56"/>
      <c r="AT459" s="17" t="s">
        <v>149</v>
      </c>
      <c r="AU459" s="17" t="s">
        <v>87</v>
      </c>
    </row>
    <row r="460" spans="2:65" s="13" customFormat="1" ht="10">
      <c r="B460" s="155"/>
      <c r="D460" s="145" t="s">
        <v>150</v>
      </c>
      <c r="E460" s="156" t="s">
        <v>1</v>
      </c>
      <c r="F460" s="157" t="s">
        <v>2042</v>
      </c>
      <c r="H460" s="158">
        <v>50</v>
      </c>
      <c r="I460" s="159"/>
      <c r="L460" s="155"/>
      <c r="M460" s="160"/>
      <c r="T460" s="161"/>
      <c r="AT460" s="156" t="s">
        <v>150</v>
      </c>
      <c r="AU460" s="156" t="s">
        <v>87</v>
      </c>
      <c r="AV460" s="13" t="s">
        <v>89</v>
      </c>
      <c r="AW460" s="13" t="s">
        <v>38</v>
      </c>
      <c r="AX460" s="13" t="s">
        <v>12</v>
      </c>
      <c r="AY460" s="156" t="s">
        <v>140</v>
      </c>
    </row>
    <row r="461" spans="2:65" s="14" customFormat="1" ht="10">
      <c r="B461" s="162"/>
      <c r="D461" s="145" t="s">
        <v>150</v>
      </c>
      <c r="E461" s="163" t="s">
        <v>1</v>
      </c>
      <c r="F461" s="164" t="s">
        <v>157</v>
      </c>
      <c r="H461" s="165">
        <v>50</v>
      </c>
      <c r="I461" s="166"/>
      <c r="L461" s="162"/>
      <c r="M461" s="169"/>
      <c r="N461" s="170"/>
      <c r="O461" s="170"/>
      <c r="P461" s="170"/>
      <c r="Q461" s="170"/>
      <c r="R461" s="170"/>
      <c r="S461" s="170"/>
      <c r="T461" s="171"/>
      <c r="AT461" s="163" t="s">
        <v>150</v>
      </c>
      <c r="AU461" s="163" t="s">
        <v>87</v>
      </c>
      <c r="AV461" s="14" t="s">
        <v>148</v>
      </c>
      <c r="AW461" s="14" t="s">
        <v>38</v>
      </c>
      <c r="AX461" s="14" t="s">
        <v>87</v>
      </c>
      <c r="AY461" s="163" t="s">
        <v>140</v>
      </c>
    </row>
    <row r="462" spans="2:65" s="1" customFormat="1" ht="7" customHeight="1">
      <c r="B462" s="44"/>
      <c r="C462" s="45"/>
      <c r="D462" s="45"/>
      <c r="E462" s="45"/>
      <c r="F462" s="45"/>
      <c r="G462" s="45"/>
      <c r="H462" s="45"/>
      <c r="I462" s="45"/>
      <c r="J462" s="45"/>
      <c r="K462" s="45"/>
      <c r="L462" s="32"/>
    </row>
  </sheetData>
  <sheetProtection algorithmName="SHA-512" hashValue="iE6rrcBSmB8Nt+zNFsR8wI7iyIDEr7cbZHi44piZlPYv3E1T2WAaAX4een35w+CxGv7KM07CCv047f4d6fWCzQ==" saltValue="17OlLORJ3KicBX4ZcUFdP9jH3mvNjNskqWsLiupXTF9Q4yn+hE24wZZRCAq281JPhFuEExa/LloOzQNHGMS6sw==" spinCount="100000" sheet="1" objects="1" scenarios="1" formatColumns="0" formatRows="0" autoFilter="0"/>
  <autoFilter ref="C134:K461" xr:uid="{00000000-0009-0000-0000-000004000000}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29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101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2:46" ht="25" customHeight="1">
      <c r="B4" s="20"/>
      <c r="D4" s="21" t="s">
        <v>105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2" t="str">
        <f>'Rekapitulace stavby'!K6</f>
        <v>Změna užívání se stavebními úpravami prostor - Kollárova ulice</v>
      </c>
      <c r="F7" s="233"/>
      <c r="G7" s="233"/>
      <c r="H7" s="233"/>
      <c r="L7" s="20"/>
    </row>
    <row r="8" spans="2:46" s="1" customFormat="1" ht="12" customHeight="1">
      <c r="B8" s="32"/>
      <c r="D8" s="27" t="s">
        <v>106</v>
      </c>
      <c r="L8" s="32"/>
    </row>
    <row r="9" spans="2:46" s="1" customFormat="1" ht="16.5" customHeight="1">
      <c r="B9" s="32"/>
      <c r="E9" s="194" t="s">
        <v>2043</v>
      </c>
      <c r="F9" s="234"/>
      <c r="G9" s="234"/>
      <c r="H9" s="234"/>
      <c r="L9" s="32"/>
    </row>
    <row r="10" spans="2:46" s="1" customFormat="1" ht="10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12. 4. 2024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29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5" t="str">
        <f>'Rekapitulace stavby'!E14</f>
        <v>Vyplň údaj</v>
      </c>
      <c r="F18" s="216"/>
      <c r="G18" s="216"/>
      <c r="H18" s="216"/>
      <c r="I18" s="27" t="s">
        <v>28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25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28</v>
      </c>
      <c r="J21" s="25" t="s">
        <v>35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39</v>
      </c>
      <c r="L26" s="32"/>
    </row>
    <row r="27" spans="2:12" s="7" customFormat="1" ht="16.5" customHeight="1">
      <c r="B27" s="89"/>
      <c r="E27" s="221" t="s">
        <v>1</v>
      </c>
      <c r="F27" s="221"/>
      <c r="G27" s="221"/>
      <c r="H27" s="221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0" t="s">
        <v>40</v>
      </c>
      <c r="J30" s="66">
        <f>ROUND(J122,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42</v>
      </c>
      <c r="I32" s="35" t="s">
        <v>41</v>
      </c>
      <c r="J32" s="35" t="s">
        <v>43</v>
      </c>
      <c r="L32" s="32"/>
    </row>
    <row r="33" spans="2:12" s="1" customFormat="1" ht="14.4" customHeight="1">
      <c r="B33" s="32"/>
      <c r="D33" s="55" t="s">
        <v>44</v>
      </c>
      <c r="E33" s="27" t="s">
        <v>45</v>
      </c>
      <c r="F33" s="91">
        <f>ROUND((SUM(BE122:BE228)),  2)</f>
        <v>0</v>
      </c>
      <c r="I33" s="92">
        <v>0.21</v>
      </c>
      <c r="J33" s="91">
        <f>ROUND(((SUM(BE122:BE228))*I33),  2)</f>
        <v>0</v>
      </c>
      <c r="L33" s="32"/>
    </row>
    <row r="34" spans="2:12" s="1" customFormat="1" ht="14.4" customHeight="1">
      <c r="B34" s="32"/>
      <c r="E34" s="27" t="s">
        <v>46</v>
      </c>
      <c r="F34" s="91">
        <f>ROUND((SUM(BF122:BF228)),  2)</f>
        <v>0</v>
      </c>
      <c r="I34" s="92">
        <v>0.12</v>
      </c>
      <c r="J34" s="91">
        <f>ROUND(((SUM(BF122:BF228))*I34),  2)</f>
        <v>0</v>
      </c>
      <c r="L34" s="32"/>
    </row>
    <row r="35" spans="2:12" s="1" customFormat="1" ht="14.4" hidden="1" customHeight="1">
      <c r="B35" s="32"/>
      <c r="E35" s="27" t="s">
        <v>47</v>
      </c>
      <c r="F35" s="91">
        <f>ROUND((SUM(BG122:BG228)),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48</v>
      </c>
      <c r="F36" s="91">
        <f>ROUND((SUM(BH122:BH228)),  2)</f>
        <v>0</v>
      </c>
      <c r="I36" s="92">
        <v>0.12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49</v>
      </c>
      <c r="F37" s="91">
        <f>ROUND((SUM(BI122:BI228)),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3"/>
      <c r="D39" s="94" t="s">
        <v>50</v>
      </c>
      <c r="E39" s="57"/>
      <c r="F39" s="57"/>
      <c r="G39" s="95" t="s">
        <v>51</v>
      </c>
      <c r="H39" s="96" t="s">
        <v>52</v>
      </c>
      <c r="I39" s="57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53</v>
      </c>
      <c r="E50" s="42"/>
      <c r="F50" s="42"/>
      <c r="G50" s="41" t="s">
        <v>54</v>
      </c>
      <c r="H50" s="42"/>
      <c r="I50" s="42"/>
      <c r="J50" s="42"/>
      <c r="K50" s="42"/>
      <c r="L50" s="32"/>
    </row>
    <row r="51" spans="2:12" ht="10">
      <c r="B51" s="20"/>
      <c r="L51" s="20"/>
    </row>
    <row r="52" spans="2:12" ht="10">
      <c r="B52" s="20"/>
      <c r="L52" s="20"/>
    </row>
    <row r="53" spans="2:12" ht="10">
      <c r="B53" s="20"/>
      <c r="L53" s="20"/>
    </row>
    <row r="54" spans="2:12" ht="10">
      <c r="B54" s="20"/>
      <c r="L54" s="20"/>
    </row>
    <row r="55" spans="2:12" ht="10">
      <c r="B55" s="20"/>
      <c r="L55" s="20"/>
    </row>
    <row r="56" spans="2:12" ht="10">
      <c r="B56" s="20"/>
      <c r="L56" s="20"/>
    </row>
    <row r="57" spans="2:12" ht="10">
      <c r="B57" s="20"/>
      <c r="L57" s="20"/>
    </row>
    <row r="58" spans="2:12" ht="10">
      <c r="B58" s="20"/>
      <c r="L58" s="20"/>
    </row>
    <row r="59" spans="2:12" ht="10">
      <c r="B59" s="20"/>
      <c r="L59" s="20"/>
    </row>
    <row r="60" spans="2:12" ht="10">
      <c r="B60" s="20"/>
      <c r="L60" s="20"/>
    </row>
    <row r="61" spans="2:12" s="1" customFormat="1" ht="12.5">
      <c r="B61" s="32"/>
      <c r="D61" s="43" t="s">
        <v>55</v>
      </c>
      <c r="E61" s="34"/>
      <c r="F61" s="99" t="s">
        <v>56</v>
      </c>
      <c r="G61" s="43" t="s">
        <v>55</v>
      </c>
      <c r="H61" s="34"/>
      <c r="I61" s="34"/>
      <c r="J61" s="100" t="s">
        <v>56</v>
      </c>
      <c r="K61" s="34"/>
      <c r="L61" s="32"/>
    </row>
    <row r="62" spans="2:12" ht="10">
      <c r="B62" s="20"/>
      <c r="L62" s="20"/>
    </row>
    <row r="63" spans="2:12" ht="10">
      <c r="B63" s="20"/>
      <c r="L63" s="20"/>
    </row>
    <row r="64" spans="2:12" ht="10">
      <c r="B64" s="20"/>
      <c r="L64" s="20"/>
    </row>
    <row r="65" spans="2:12" s="1" customFormat="1" ht="13">
      <c r="B65" s="32"/>
      <c r="D65" s="41" t="s">
        <v>57</v>
      </c>
      <c r="E65" s="42"/>
      <c r="F65" s="42"/>
      <c r="G65" s="41" t="s">
        <v>58</v>
      </c>
      <c r="H65" s="42"/>
      <c r="I65" s="42"/>
      <c r="J65" s="42"/>
      <c r="K65" s="42"/>
      <c r="L65" s="32"/>
    </row>
    <row r="66" spans="2:12" ht="10">
      <c r="B66" s="20"/>
      <c r="L66" s="20"/>
    </row>
    <row r="67" spans="2:12" ht="10">
      <c r="B67" s="20"/>
      <c r="L67" s="20"/>
    </row>
    <row r="68" spans="2:12" ht="10">
      <c r="B68" s="20"/>
      <c r="L68" s="20"/>
    </row>
    <row r="69" spans="2:12" ht="10">
      <c r="B69" s="20"/>
      <c r="L69" s="20"/>
    </row>
    <row r="70" spans="2:12" ht="10">
      <c r="B70" s="20"/>
      <c r="L70" s="20"/>
    </row>
    <row r="71" spans="2:12" ht="10">
      <c r="B71" s="20"/>
      <c r="L71" s="20"/>
    </row>
    <row r="72" spans="2:12" ht="10">
      <c r="B72" s="20"/>
      <c r="L72" s="20"/>
    </row>
    <row r="73" spans="2:12" ht="10">
      <c r="B73" s="20"/>
      <c r="L73" s="20"/>
    </row>
    <row r="74" spans="2:12" ht="10">
      <c r="B74" s="20"/>
      <c r="L74" s="20"/>
    </row>
    <row r="75" spans="2:12" ht="10">
      <c r="B75" s="20"/>
      <c r="L75" s="20"/>
    </row>
    <row r="76" spans="2:12" s="1" customFormat="1" ht="12.5">
      <c r="B76" s="32"/>
      <c r="D76" s="43" t="s">
        <v>55</v>
      </c>
      <c r="E76" s="34"/>
      <c r="F76" s="99" t="s">
        <v>56</v>
      </c>
      <c r="G76" s="43" t="s">
        <v>55</v>
      </c>
      <c r="H76" s="34"/>
      <c r="I76" s="34"/>
      <c r="J76" s="100" t="s">
        <v>56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hidden="1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hidden="1" customHeight="1">
      <c r="B82" s="32"/>
      <c r="C82" s="21" t="s">
        <v>108</v>
      </c>
      <c r="L82" s="32"/>
    </row>
    <row r="83" spans="2:47" s="1" customFormat="1" ht="7" hidden="1" customHeight="1">
      <c r="B83" s="32"/>
      <c r="L83" s="32"/>
    </row>
    <row r="84" spans="2:47" s="1" customFormat="1" ht="12" hidden="1" customHeight="1">
      <c r="B84" s="32"/>
      <c r="C84" s="27" t="s">
        <v>16</v>
      </c>
      <c r="L84" s="32"/>
    </row>
    <row r="85" spans="2:47" s="1" customFormat="1" ht="16.5" hidden="1" customHeight="1">
      <c r="B85" s="32"/>
      <c r="E85" s="232" t="str">
        <f>E7</f>
        <v>Změna užívání se stavebními úpravami prostor - Kollárova ulice</v>
      </c>
      <c r="F85" s="233"/>
      <c r="G85" s="233"/>
      <c r="H85" s="233"/>
      <c r="L85" s="32"/>
    </row>
    <row r="86" spans="2:47" s="1" customFormat="1" ht="12" hidden="1" customHeight="1">
      <c r="B86" s="32"/>
      <c r="C86" s="27" t="s">
        <v>106</v>
      </c>
      <c r="L86" s="32"/>
    </row>
    <row r="87" spans="2:47" s="1" customFormat="1" ht="16.5" hidden="1" customHeight="1">
      <c r="B87" s="32"/>
      <c r="E87" s="194" t="str">
        <f>E9</f>
        <v>D.5. - Slaboproud</v>
      </c>
      <c r="F87" s="234"/>
      <c r="G87" s="234"/>
      <c r="H87" s="234"/>
      <c r="L87" s="32"/>
    </row>
    <row r="88" spans="2:47" s="1" customFormat="1" ht="7" hidden="1" customHeight="1">
      <c r="B88" s="32"/>
      <c r="L88" s="32"/>
    </row>
    <row r="89" spans="2:47" s="1" customFormat="1" ht="12" hidden="1" customHeight="1">
      <c r="B89" s="32"/>
      <c r="C89" s="27" t="s">
        <v>20</v>
      </c>
      <c r="F89" s="25" t="str">
        <f>F12</f>
        <v>ul. Kollárova 1239/19</v>
      </c>
      <c r="I89" s="27" t="s">
        <v>22</v>
      </c>
      <c r="J89" s="52" t="str">
        <f>IF(J12="","",J12)</f>
        <v>12. 4. 2024</v>
      </c>
      <c r="L89" s="32"/>
    </row>
    <row r="90" spans="2:47" s="1" customFormat="1" ht="7" hidden="1" customHeight="1">
      <c r="B90" s="32"/>
      <c r="L90" s="32"/>
    </row>
    <row r="91" spans="2:47" s="1" customFormat="1" ht="15.15" hidden="1" customHeight="1">
      <c r="B91" s="32"/>
      <c r="C91" s="27" t="s">
        <v>24</v>
      </c>
      <c r="F91" s="25" t="str">
        <f>E15</f>
        <v>Západočeská univerzita v Plzni, Univerzitní 2732/8</v>
      </c>
      <c r="I91" s="27" t="s">
        <v>32</v>
      </c>
      <c r="J91" s="30" t="str">
        <f>E21</f>
        <v>Arterias s.r.o.</v>
      </c>
      <c r="L91" s="32"/>
    </row>
    <row r="92" spans="2:47" s="1" customFormat="1" ht="15.15" hidden="1" customHeight="1">
      <c r="B92" s="32"/>
      <c r="C92" s="27" t="s">
        <v>30</v>
      </c>
      <c r="F92" s="25" t="str">
        <f>IF(E18="","",E18)</f>
        <v>Vyplň údaj</v>
      </c>
      <c r="I92" s="27" t="s">
        <v>36</v>
      </c>
      <c r="J92" s="30" t="str">
        <f>E24</f>
        <v xml:space="preserve"> </v>
      </c>
      <c r="L92" s="32"/>
    </row>
    <row r="93" spans="2:47" s="1" customFormat="1" ht="10.25" hidden="1" customHeight="1">
      <c r="B93" s="32"/>
      <c r="L93" s="32"/>
    </row>
    <row r="94" spans="2:47" s="1" customFormat="1" ht="29.25" hidden="1" customHeight="1">
      <c r="B94" s="32"/>
      <c r="C94" s="101" t="s">
        <v>109</v>
      </c>
      <c r="D94" s="93"/>
      <c r="E94" s="93"/>
      <c r="F94" s="93"/>
      <c r="G94" s="93"/>
      <c r="H94" s="93"/>
      <c r="I94" s="93"/>
      <c r="J94" s="102" t="s">
        <v>110</v>
      </c>
      <c r="K94" s="93"/>
      <c r="L94" s="32"/>
    </row>
    <row r="95" spans="2:47" s="1" customFormat="1" ht="10.25" hidden="1" customHeight="1">
      <c r="B95" s="32"/>
      <c r="L95" s="32"/>
    </row>
    <row r="96" spans="2:47" s="1" customFormat="1" ht="22.75" hidden="1" customHeight="1">
      <c r="B96" s="32"/>
      <c r="C96" s="103" t="s">
        <v>111</v>
      </c>
      <c r="J96" s="66">
        <f>J122</f>
        <v>0</v>
      </c>
      <c r="L96" s="32"/>
      <c r="AU96" s="17" t="s">
        <v>112</v>
      </c>
    </row>
    <row r="97" spans="2:12" s="8" customFormat="1" ht="25" hidden="1" customHeight="1">
      <c r="B97" s="104"/>
      <c r="D97" s="105" t="s">
        <v>1490</v>
      </c>
      <c r="E97" s="106"/>
      <c r="F97" s="106"/>
      <c r="G97" s="106"/>
      <c r="H97" s="106"/>
      <c r="I97" s="106"/>
      <c r="J97" s="107">
        <f>J123</f>
        <v>0</v>
      </c>
      <c r="L97" s="104"/>
    </row>
    <row r="98" spans="2:12" s="9" customFormat="1" ht="19.899999999999999" hidden="1" customHeight="1">
      <c r="B98" s="108"/>
      <c r="D98" s="109" t="s">
        <v>2044</v>
      </c>
      <c r="E98" s="110"/>
      <c r="F98" s="110"/>
      <c r="G98" s="110"/>
      <c r="H98" s="110"/>
      <c r="I98" s="110"/>
      <c r="J98" s="111">
        <f>J124</f>
        <v>0</v>
      </c>
      <c r="L98" s="108"/>
    </row>
    <row r="99" spans="2:12" s="9" customFormat="1" ht="19.899999999999999" hidden="1" customHeight="1">
      <c r="B99" s="108"/>
      <c r="D99" s="109" t="s">
        <v>2045</v>
      </c>
      <c r="E99" s="110"/>
      <c r="F99" s="110"/>
      <c r="G99" s="110"/>
      <c r="H99" s="110"/>
      <c r="I99" s="110"/>
      <c r="J99" s="111">
        <f>J139</f>
        <v>0</v>
      </c>
      <c r="L99" s="108"/>
    </row>
    <row r="100" spans="2:12" s="9" customFormat="1" ht="19.899999999999999" hidden="1" customHeight="1">
      <c r="B100" s="108"/>
      <c r="D100" s="109" t="s">
        <v>2046</v>
      </c>
      <c r="E100" s="110"/>
      <c r="F100" s="110"/>
      <c r="G100" s="110"/>
      <c r="H100" s="110"/>
      <c r="I100" s="110"/>
      <c r="J100" s="111">
        <f>J176</f>
        <v>0</v>
      </c>
      <c r="L100" s="108"/>
    </row>
    <row r="101" spans="2:12" s="9" customFormat="1" ht="19.899999999999999" hidden="1" customHeight="1">
      <c r="B101" s="108"/>
      <c r="D101" s="109" t="s">
        <v>2047</v>
      </c>
      <c r="E101" s="110"/>
      <c r="F101" s="110"/>
      <c r="G101" s="110"/>
      <c r="H101" s="110"/>
      <c r="I101" s="110"/>
      <c r="J101" s="111">
        <f>J213</f>
        <v>0</v>
      </c>
      <c r="L101" s="108"/>
    </row>
    <row r="102" spans="2:12" s="9" customFormat="1" ht="19.899999999999999" hidden="1" customHeight="1">
      <c r="B102" s="108"/>
      <c r="D102" s="109" t="s">
        <v>2048</v>
      </c>
      <c r="E102" s="110"/>
      <c r="F102" s="110"/>
      <c r="G102" s="110"/>
      <c r="H102" s="110"/>
      <c r="I102" s="110"/>
      <c r="J102" s="111">
        <f>J222</f>
        <v>0</v>
      </c>
      <c r="L102" s="108"/>
    </row>
    <row r="103" spans="2:12" s="1" customFormat="1" ht="21.75" hidden="1" customHeight="1">
      <c r="B103" s="32"/>
      <c r="L103" s="32"/>
    </row>
    <row r="104" spans="2:12" s="1" customFormat="1" ht="7" hidden="1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5" spans="2:12" ht="10" hidden="1"/>
    <row r="106" spans="2:12" ht="10" hidden="1"/>
    <row r="107" spans="2:12" ht="10" hidden="1"/>
    <row r="108" spans="2:12" s="1" customFormat="1" ht="7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5" customHeight="1">
      <c r="B109" s="32"/>
      <c r="C109" s="21" t="s">
        <v>125</v>
      </c>
      <c r="L109" s="32"/>
    </row>
    <row r="110" spans="2:12" s="1" customFormat="1" ht="7" customHeight="1">
      <c r="B110" s="32"/>
      <c r="L110" s="32"/>
    </row>
    <row r="111" spans="2:12" s="1" customFormat="1" ht="12" customHeight="1">
      <c r="B111" s="32"/>
      <c r="C111" s="27" t="s">
        <v>16</v>
      </c>
      <c r="L111" s="32"/>
    </row>
    <row r="112" spans="2:12" s="1" customFormat="1" ht="16.5" customHeight="1">
      <c r="B112" s="32"/>
      <c r="E112" s="232" t="str">
        <f>E7</f>
        <v>Změna užívání se stavebními úpravami prostor - Kollárova ulice</v>
      </c>
      <c r="F112" s="233"/>
      <c r="G112" s="233"/>
      <c r="H112" s="233"/>
      <c r="L112" s="32"/>
    </row>
    <row r="113" spans="2:65" s="1" customFormat="1" ht="12" customHeight="1">
      <c r="B113" s="32"/>
      <c r="C113" s="27" t="s">
        <v>106</v>
      </c>
      <c r="L113" s="32"/>
    </row>
    <row r="114" spans="2:65" s="1" customFormat="1" ht="16.5" customHeight="1">
      <c r="B114" s="32"/>
      <c r="E114" s="194" t="str">
        <f>E9</f>
        <v>D.5. - Slaboproud</v>
      </c>
      <c r="F114" s="234"/>
      <c r="G114" s="234"/>
      <c r="H114" s="234"/>
      <c r="L114" s="32"/>
    </row>
    <row r="115" spans="2:65" s="1" customFormat="1" ht="7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F12</f>
        <v>ul. Kollárova 1239/19</v>
      </c>
      <c r="I116" s="27" t="s">
        <v>22</v>
      </c>
      <c r="J116" s="52" t="str">
        <f>IF(J12="","",J12)</f>
        <v>12. 4. 2024</v>
      </c>
      <c r="L116" s="32"/>
    </row>
    <row r="117" spans="2:65" s="1" customFormat="1" ht="7" customHeight="1">
      <c r="B117" s="32"/>
      <c r="L117" s="32"/>
    </row>
    <row r="118" spans="2:65" s="1" customFormat="1" ht="15.15" customHeight="1">
      <c r="B118" s="32"/>
      <c r="C118" s="27" t="s">
        <v>24</v>
      </c>
      <c r="F118" s="25" t="str">
        <f>E15</f>
        <v>Západočeská univerzita v Plzni, Univerzitní 2732/8</v>
      </c>
      <c r="I118" s="27" t="s">
        <v>32</v>
      </c>
      <c r="J118" s="30" t="str">
        <f>E21</f>
        <v>Arterias s.r.o.</v>
      </c>
      <c r="L118" s="32"/>
    </row>
    <row r="119" spans="2:65" s="1" customFormat="1" ht="15.15" customHeight="1">
      <c r="B119" s="32"/>
      <c r="C119" s="27" t="s">
        <v>30</v>
      </c>
      <c r="F119" s="25" t="str">
        <f>IF(E18="","",E18)</f>
        <v>Vyplň údaj</v>
      </c>
      <c r="I119" s="27" t="s">
        <v>36</v>
      </c>
      <c r="J119" s="30" t="str">
        <f>E24</f>
        <v xml:space="preserve"> </v>
      </c>
      <c r="L119" s="32"/>
    </row>
    <row r="120" spans="2:65" s="1" customFormat="1" ht="10.25" customHeight="1">
      <c r="B120" s="32"/>
      <c r="L120" s="32"/>
    </row>
    <row r="121" spans="2:65" s="10" customFormat="1" ht="29.25" customHeight="1">
      <c r="B121" s="112"/>
      <c r="C121" s="113" t="s">
        <v>126</v>
      </c>
      <c r="D121" s="114" t="s">
        <v>65</v>
      </c>
      <c r="E121" s="114" t="s">
        <v>61</v>
      </c>
      <c r="F121" s="114" t="s">
        <v>62</v>
      </c>
      <c r="G121" s="114" t="s">
        <v>127</v>
      </c>
      <c r="H121" s="114" t="s">
        <v>128</v>
      </c>
      <c r="I121" s="114" t="s">
        <v>129</v>
      </c>
      <c r="J121" s="114" t="s">
        <v>110</v>
      </c>
      <c r="K121" s="115" t="s">
        <v>130</v>
      </c>
      <c r="L121" s="112"/>
      <c r="M121" s="59" t="s">
        <v>1</v>
      </c>
      <c r="N121" s="60" t="s">
        <v>44</v>
      </c>
      <c r="O121" s="60" t="s">
        <v>131</v>
      </c>
      <c r="P121" s="60" t="s">
        <v>132</v>
      </c>
      <c r="Q121" s="60" t="s">
        <v>133</v>
      </c>
      <c r="R121" s="60" t="s">
        <v>134</v>
      </c>
      <c r="S121" s="60" t="s">
        <v>135</v>
      </c>
      <c r="T121" s="61" t="s">
        <v>136</v>
      </c>
    </row>
    <row r="122" spans="2:65" s="1" customFormat="1" ht="22.75" customHeight="1">
      <c r="B122" s="32"/>
      <c r="C122" s="64" t="s">
        <v>137</v>
      </c>
      <c r="J122" s="116">
        <f>BK122</f>
        <v>0</v>
      </c>
      <c r="L122" s="32"/>
      <c r="M122" s="62"/>
      <c r="N122" s="53"/>
      <c r="O122" s="53"/>
      <c r="P122" s="117">
        <f>P123</f>
        <v>0</v>
      </c>
      <c r="Q122" s="53"/>
      <c r="R122" s="117">
        <f>R123</f>
        <v>0</v>
      </c>
      <c r="S122" s="53"/>
      <c r="T122" s="118">
        <f>T123</f>
        <v>0</v>
      </c>
      <c r="AT122" s="17" t="s">
        <v>79</v>
      </c>
      <c r="AU122" s="17" t="s">
        <v>112</v>
      </c>
      <c r="BK122" s="119">
        <f>BK123</f>
        <v>0</v>
      </c>
    </row>
    <row r="123" spans="2:65" s="11" customFormat="1" ht="25.9" customHeight="1">
      <c r="B123" s="120"/>
      <c r="D123" s="121" t="s">
        <v>79</v>
      </c>
      <c r="E123" s="122" t="s">
        <v>321</v>
      </c>
      <c r="F123" s="122" t="s">
        <v>321</v>
      </c>
      <c r="I123" s="123"/>
      <c r="J123" s="124">
        <f>BK123</f>
        <v>0</v>
      </c>
      <c r="L123" s="120"/>
      <c r="M123" s="125"/>
      <c r="P123" s="126">
        <f>P124+P139+P176+P213+P222</f>
        <v>0</v>
      </c>
      <c r="R123" s="126">
        <f>R124+R139+R176+R213+R222</f>
        <v>0</v>
      </c>
      <c r="T123" s="127">
        <f>T124+T139+T176+T213+T222</f>
        <v>0</v>
      </c>
      <c r="AR123" s="121" t="s">
        <v>89</v>
      </c>
      <c r="AT123" s="128" t="s">
        <v>79</v>
      </c>
      <c r="AU123" s="128" t="s">
        <v>12</v>
      </c>
      <c r="AY123" s="121" t="s">
        <v>140</v>
      </c>
      <c r="BK123" s="129">
        <f>BK124+BK139+BK176+BK213+BK222</f>
        <v>0</v>
      </c>
    </row>
    <row r="124" spans="2:65" s="11" customFormat="1" ht="22.75" customHeight="1">
      <c r="B124" s="120"/>
      <c r="D124" s="121" t="s">
        <v>79</v>
      </c>
      <c r="E124" s="130" t="s">
        <v>1492</v>
      </c>
      <c r="F124" s="130" t="s">
        <v>2049</v>
      </c>
      <c r="I124" s="123"/>
      <c r="J124" s="131">
        <f>BK124</f>
        <v>0</v>
      </c>
      <c r="L124" s="120"/>
      <c r="M124" s="125"/>
      <c r="P124" s="126">
        <f>SUM(P125:P138)</f>
        <v>0</v>
      </c>
      <c r="R124" s="126">
        <f>SUM(R125:R138)</f>
        <v>0</v>
      </c>
      <c r="T124" s="127">
        <f>SUM(T125:T138)</f>
        <v>0</v>
      </c>
      <c r="AR124" s="121" t="s">
        <v>87</v>
      </c>
      <c r="AT124" s="128" t="s">
        <v>79</v>
      </c>
      <c r="AU124" s="128" t="s">
        <v>87</v>
      </c>
      <c r="AY124" s="121" t="s">
        <v>140</v>
      </c>
      <c r="BK124" s="129">
        <f>SUM(BK125:BK138)</f>
        <v>0</v>
      </c>
    </row>
    <row r="125" spans="2:65" s="1" customFormat="1" ht="24.15" customHeight="1">
      <c r="B125" s="32"/>
      <c r="C125" s="132" t="s">
        <v>87</v>
      </c>
      <c r="D125" s="132" t="s">
        <v>143</v>
      </c>
      <c r="E125" s="133" t="s">
        <v>362</v>
      </c>
      <c r="F125" s="134" t="s">
        <v>2050</v>
      </c>
      <c r="G125" s="135" t="s">
        <v>231</v>
      </c>
      <c r="H125" s="136">
        <v>1</v>
      </c>
      <c r="I125" s="137"/>
      <c r="J125" s="138">
        <f>ROUND(I125*H125,2)</f>
        <v>0</v>
      </c>
      <c r="K125" s="134" t="s">
        <v>1</v>
      </c>
      <c r="L125" s="32"/>
      <c r="M125" s="139" t="s">
        <v>1</v>
      </c>
      <c r="N125" s="140" t="s">
        <v>45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148</v>
      </c>
      <c r="AT125" s="143" t="s">
        <v>143</v>
      </c>
      <c r="AU125" s="143" t="s">
        <v>89</v>
      </c>
      <c r="AY125" s="17" t="s">
        <v>140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87</v>
      </c>
      <c r="BK125" s="144">
        <f>ROUND(I125*H125,2)</f>
        <v>0</v>
      </c>
      <c r="BL125" s="17" t="s">
        <v>148</v>
      </c>
      <c r="BM125" s="143" t="s">
        <v>89</v>
      </c>
    </row>
    <row r="126" spans="2:65" s="1" customFormat="1" ht="10">
      <c r="B126" s="32"/>
      <c r="D126" s="145" t="s">
        <v>149</v>
      </c>
      <c r="F126" s="146" t="s">
        <v>2050</v>
      </c>
      <c r="I126" s="147"/>
      <c r="L126" s="32"/>
      <c r="M126" s="148"/>
      <c r="T126" s="56"/>
      <c r="AT126" s="17" t="s">
        <v>149</v>
      </c>
      <c r="AU126" s="17" t="s">
        <v>89</v>
      </c>
    </row>
    <row r="127" spans="2:65" s="1" customFormat="1" ht="16.5" customHeight="1">
      <c r="B127" s="32"/>
      <c r="C127" s="132" t="s">
        <v>89</v>
      </c>
      <c r="D127" s="132" t="s">
        <v>143</v>
      </c>
      <c r="E127" s="133" t="s">
        <v>1052</v>
      </c>
      <c r="F127" s="134" t="s">
        <v>2051</v>
      </c>
      <c r="G127" s="135" t="s">
        <v>231</v>
      </c>
      <c r="H127" s="136">
        <v>1</v>
      </c>
      <c r="I127" s="137"/>
      <c r="J127" s="138">
        <f>ROUND(I127*H127,2)</f>
        <v>0</v>
      </c>
      <c r="K127" s="134" t="s">
        <v>1</v>
      </c>
      <c r="L127" s="32"/>
      <c r="M127" s="139" t="s">
        <v>1</v>
      </c>
      <c r="N127" s="140" t="s">
        <v>45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148</v>
      </c>
      <c r="AT127" s="143" t="s">
        <v>143</v>
      </c>
      <c r="AU127" s="143" t="s">
        <v>89</v>
      </c>
      <c r="AY127" s="17" t="s">
        <v>140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87</v>
      </c>
      <c r="BK127" s="144">
        <f>ROUND(I127*H127,2)</f>
        <v>0</v>
      </c>
      <c r="BL127" s="17" t="s">
        <v>148</v>
      </c>
      <c r="BM127" s="143" t="s">
        <v>148</v>
      </c>
    </row>
    <row r="128" spans="2:65" s="1" customFormat="1" ht="10">
      <c r="B128" s="32"/>
      <c r="D128" s="145" t="s">
        <v>149</v>
      </c>
      <c r="F128" s="146" t="s">
        <v>2051</v>
      </c>
      <c r="I128" s="147"/>
      <c r="L128" s="32"/>
      <c r="M128" s="148"/>
      <c r="T128" s="56"/>
      <c r="AT128" s="17" t="s">
        <v>149</v>
      </c>
      <c r="AU128" s="17" t="s">
        <v>89</v>
      </c>
    </row>
    <row r="129" spans="2:65" s="1" customFormat="1" ht="16.5" customHeight="1">
      <c r="B129" s="32"/>
      <c r="C129" s="132" t="s">
        <v>164</v>
      </c>
      <c r="D129" s="132" t="s">
        <v>143</v>
      </c>
      <c r="E129" s="133" t="s">
        <v>1055</v>
      </c>
      <c r="F129" s="134" t="s">
        <v>2052</v>
      </c>
      <c r="G129" s="135" t="s">
        <v>359</v>
      </c>
      <c r="H129" s="136">
        <v>1</v>
      </c>
      <c r="I129" s="137"/>
      <c r="J129" s="138">
        <f>ROUND(I129*H129,2)</f>
        <v>0</v>
      </c>
      <c r="K129" s="134" t="s">
        <v>1</v>
      </c>
      <c r="L129" s="32"/>
      <c r="M129" s="139" t="s">
        <v>1</v>
      </c>
      <c r="N129" s="140" t="s">
        <v>45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148</v>
      </c>
      <c r="AT129" s="143" t="s">
        <v>143</v>
      </c>
      <c r="AU129" s="143" t="s">
        <v>89</v>
      </c>
      <c r="AY129" s="17" t="s">
        <v>140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87</v>
      </c>
      <c r="BK129" s="144">
        <f>ROUND(I129*H129,2)</f>
        <v>0</v>
      </c>
      <c r="BL129" s="17" t="s">
        <v>148</v>
      </c>
      <c r="BM129" s="143" t="s">
        <v>141</v>
      </c>
    </row>
    <row r="130" spans="2:65" s="1" customFormat="1" ht="10">
      <c r="B130" s="32"/>
      <c r="D130" s="145" t="s">
        <v>149</v>
      </c>
      <c r="F130" s="146" t="s">
        <v>2052</v>
      </c>
      <c r="I130" s="147"/>
      <c r="L130" s="32"/>
      <c r="M130" s="148"/>
      <c r="T130" s="56"/>
      <c r="AT130" s="17" t="s">
        <v>149</v>
      </c>
      <c r="AU130" s="17" t="s">
        <v>89</v>
      </c>
    </row>
    <row r="131" spans="2:65" s="1" customFormat="1" ht="16.5" customHeight="1">
      <c r="B131" s="32"/>
      <c r="C131" s="132" t="s">
        <v>148</v>
      </c>
      <c r="D131" s="132" t="s">
        <v>143</v>
      </c>
      <c r="E131" s="133" t="s">
        <v>2053</v>
      </c>
      <c r="F131" s="134" t="s">
        <v>2054</v>
      </c>
      <c r="G131" s="135" t="s">
        <v>231</v>
      </c>
      <c r="H131" s="136">
        <v>1</v>
      </c>
      <c r="I131" s="137"/>
      <c r="J131" s="138">
        <f>ROUND(I131*H131,2)</f>
        <v>0</v>
      </c>
      <c r="K131" s="134" t="s">
        <v>1</v>
      </c>
      <c r="L131" s="32"/>
      <c r="M131" s="139" t="s">
        <v>1</v>
      </c>
      <c r="N131" s="140" t="s">
        <v>45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148</v>
      </c>
      <c r="AT131" s="143" t="s">
        <v>143</v>
      </c>
      <c r="AU131" s="143" t="s">
        <v>89</v>
      </c>
      <c r="AY131" s="17" t="s">
        <v>140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87</v>
      </c>
      <c r="BK131" s="144">
        <f>ROUND(I131*H131,2)</f>
        <v>0</v>
      </c>
      <c r="BL131" s="17" t="s">
        <v>148</v>
      </c>
      <c r="BM131" s="143" t="s">
        <v>170</v>
      </c>
    </row>
    <row r="132" spans="2:65" s="1" customFormat="1" ht="10">
      <c r="B132" s="32"/>
      <c r="D132" s="145" t="s">
        <v>149</v>
      </c>
      <c r="F132" s="146" t="s">
        <v>2054</v>
      </c>
      <c r="I132" s="147"/>
      <c r="L132" s="32"/>
      <c r="M132" s="148"/>
      <c r="T132" s="56"/>
      <c r="AT132" s="17" t="s">
        <v>149</v>
      </c>
      <c r="AU132" s="17" t="s">
        <v>89</v>
      </c>
    </row>
    <row r="133" spans="2:65" s="1" customFormat="1" ht="24.15" customHeight="1">
      <c r="B133" s="32"/>
      <c r="C133" s="132" t="s">
        <v>175</v>
      </c>
      <c r="D133" s="132" t="s">
        <v>143</v>
      </c>
      <c r="E133" s="133" t="s">
        <v>1062</v>
      </c>
      <c r="F133" s="134" t="s">
        <v>2055</v>
      </c>
      <c r="G133" s="135" t="s">
        <v>359</v>
      </c>
      <c r="H133" s="136">
        <v>1</v>
      </c>
      <c r="I133" s="137"/>
      <c r="J133" s="138">
        <f>ROUND(I133*H133,2)</f>
        <v>0</v>
      </c>
      <c r="K133" s="134" t="s">
        <v>1</v>
      </c>
      <c r="L133" s="32"/>
      <c r="M133" s="139" t="s">
        <v>1</v>
      </c>
      <c r="N133" s="140" t="s">
        <v>45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148</v>
      </c>
      <c r="AT133" s="143" t="s">
        <v>143</v>
      </c>
      <c r="AU133" s="143" t="s">
        <v>89</v>
      </c>
      <c r="AY133" s="17" t="s">
        <v>140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87</v>
      </c>
      <c r="BK133" s="144">
        <f>ROUND(I133*H133,2)</f>
        <v>0</v>
      </c>
      <c r="BL133" s="17" t="s">
        <v>148</v>
      </c>
      <c r="BM133" s="143" t="s">
        <v>178</v>
      </c>
    </row>
    <row r="134" spans="2:65" s="1" customFormat="1" ht="18">
      <c r="B134" s="32"/>
      <c r="D134" s="145" t="s">
        <v>149</v>
      </c>
      <c r="F134" s="146" t="s">
        <v>2055</v>
      </c>
      <c r="I134" s="147"/>
      <c r="L134" s="32"/>
      <c r="M134" s="148"/>
      <c r="T134" s="56"/>
      <c r="AT134" s="17" t="s">
        <v>149</v>
      </c>
      <c r="AU134" s="17" t="s">
        <v>89</v>
      </c>
    </row>
    <row r="135" spans="2:65" s="1" customFormat="1" ht="16.5" customHeight="1">
      <c r="B135" s="32"/>
      <c r="C135" s="132" t="s">
        <v>141</v>
      </c>
      <c r="D135" s="132" t="s">
        <v>143</v>
      </c>
      <c r="E135" s="133" t="s">
        <v>707</v>
      </c>
      <c r="F135" s="134" t="s">
        <v>2056</v>
      </c>
      <c r="G135" s="135" t="s">
        <v>231</v>
      </c>
      <c r="H135" s="136">
        <v>1</v>
      </c>
      <c r="I135" s="137"/>
      <c r="J135" s="138">
        <f>ROUND(I135*H135,2)</f>
        <v>0</v>
      </c>
      <c r="K135" s="134" t="s">
        <v>1</v>
      </c>
      <c r="L135" s="32"/>
      <c r="M135" s="139" t="s">
        <v>1</v>
      </c>
      <c r="N135" s="140" t="s">
        <v>45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148</v>
      </c>
      <c r="AT135" s="143" t="s">
        <v>143</v>
      </c>
      <c r="AU135" s="143" t="s">
        <v>89</v>
      </c>
      <c r="AY135" s="17" t="s">
        <v>140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87</v>
      </c>
      <c r="BK135" s="144">
        <f>ROUND(I135*H135,2)</f>
        <v>0</v>
      </c>
      <c r="BL135" s="17" t="s">
        <v>148</v>
      </c>
      <c r="BM135" s="143" t="s">
        <v>8</v>
      </c>
    </row>
    <row r="136" spans="2:65" s="1" customFormat="1" ht="10">
      <c r="B136" s="32"/>
      <c r="D136" s="145" t="s">
        <v>149</v>
      </c>
      <c r="F136" s="146" t="s">
        <v>2056</v>
      </c>
      <c r="I136" s="147"/>
      <c r="L136" s="32"/>
      <c r="M136" s="148"/>
      <c r="T136" s="56"/>
      <c r="AT136" s="17" t="s">
        <v>149</v>
      </c>
      <c r="AU136" s="17" t="s">
        <v>89</v>
      </c>
    </row>
    <row r="137" spans="2:65" s="1" customFormat="1" ht="16.5" customHeight="1">
      <c r="B137" s="32"/>
      <c r="C137" s="132" t="s">
        <v>186</v>
      </c>
      <c r="D137" s="132" t="s">
        <v>143</v>
      </c>
      <c r="E137" s="133" t="s">
        <v>711</v>
      </c>
      <c r="F137" s="134" t="s">
        <v>2057</v>
      </c>
      <c r="G137" s="135" t="s">
        <v>231</v>
      </c>
      <c r="H137" s="136">
        <v>1</v>
      </c>
      <c r="I137" s="137"/>
      <c r="J137" s="138">
        <f>ROUND(I137*H137,2)</f>
        <v>0</v>
      </c>
      <c r="K137" s="134" t="s">
        <v>1</v>
      </c>
      <c r="L137" s="32"/>
      <c r="M137" s="139" t="s">
        <v>1</v>
      </c>
      <c r="N137" s="140" t="s">
        <v>45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148</v>
      </c>
      <c r="AT137" s="143" t="s">
        <v>143</v>
      </c>
      <c r="AU137" s="143" t="s">
        <v>89</v>
      </c>
      <c r="AY137" s="17" t="s">
        <v>140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87</v>
      </c>
      <c r="BK137" s="144">
        <f>ROUND(I137*H137,2)</f>
        <v>0</v>
      </c>
      <c r="BL137" s="17" t="s">
        <v>148</v>
      </c>
      <c r="BM137" s="143" t="s">
        <v>189</v>
      </c>
    </row>
    <row r="138" spans="2:65" s="1" customFormat="1" ht="10">
      <c r="B138" s="32"/>
      <c r="D138" s="145" t="s">
        <v>149</v>
      </c>
      <c r="F138" s="146" t="s">
        <v>2057</v>
      </c>
      <c r="I138" s="147"/>
      <c r="L138" s="32"/>
      <c r="M138" s="148"/>
      <c r="T138" s="56"/>
      <c r="AT138" s="17" t="s">
        <v>149</v>
      </c>
      <c r="AU138" s="17" t="s">
        <v>89</v>
      </c>
    </row>
    <row r="139" spans="2:65" s="11" customFormat="1" ht="22.75" customHeight="1">
      <c r="B139" s="120"/>
      <c r="D139" s="121" t="s">
        <v>79</v>
      </c>
      <c r="E139" s="130" t="s">
        <v>2058</v>
      </c>
      <c r="F139" s="130" t="s">
        <v>2059</v>
      </c>
      <c r="I139" s="123"/>
      <c r="J139" s="131">
        <f>BK139</f>
        <v>0</v>
      </c>
      <c r="L139" s="120"/>
      <c r="M139" s="125"/>
      <c r="P139" s="126">
        <f>SUM(P140:P175)</f>
        <v>0</v>
      </c>
      <c r="R139" s="126">
        <f>SUM(R140:R175)</f>
        <v>0</v>
      </c>
      <c r="T139" s="127">
        <f>SUM(T140:T175)</f>
        <v>0</v>
      </c>
      <c r="AR139" s="121" t="s">
        <v>87</v>
      </c>
      <c r="AT139" s="128" t="s">
        <v>79</v>
      </c>
      <c r="AU139" s="128" t="s">
        <v>87</v>
      </c>
      <c r="AY139" s="121" t="s">
        <v>140</v>
      </c>
      <c r="BK139" s="129">
        <f>SUM(BK140:BK175)</f>
        <v>0</v>
      </c>
    </row>
    <row r="140" spans="2:65" s="1" customFormat="1" ht="16.5" customHeight="1">
      <c r="B140" s="32"/>
      <c r="C140" s="132" t="s">
        <v>170</v>
      </c>
      <c r="D140" s="132" t="s">
        <v>143</v>
      </c>
      <c r="E140" s="133" t="s">
        <v>714</v>
      </c>
      <c r="F140" s="134" t="s">
        <v>2060</v>
      </c>
      <c r="G140" s="135" t="s">
        <v>2061</v>
      </c>
      <c r="H140" s="136">
        <v>3000</v>
      </c>
      <c r="I140" s="137"/>
      <c r="J140" s="138">
        <f>ROUND(I140*H140,2)</f>
        <v>0</v>
      </c>
      <c r="K140" s="134" t="s">
        <v>1</v>
      </c>
      <c r="L140" s="32"/>
      <c r="M140" s="139" t="s">
        <v>1</v>
      </c>
      <c r="N140" s="140" t="s">
        <v>45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148</v>
      </c>
      <c r="AT140" s="143" t="s">
        <v>143</v>
      </c>
      <c r="AU140" s="143" t="s">
        <v>89</v>
      </c>
      <c r="AY140" s="17" t="s">
        <v>140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87</v>
      </c>
      <c r="BK140" s="144">
        <f>ROUND(I140*H140,2)</f>
        <v>0</v>
      </c>
      <c r="BL140" s="17" t="s">
        <v>148</v>
      </c>
      <c r="BM140" s="143" t="s">
        <v>194</v>
      </c>
    </row>
    <row r="141" spans="2:65" s="1" customFormat="1" ht="10">
      <c r="B141" s="32"/>
      <c r="D141" s="145" t="s">
        <v>149</v>
      </c>
      <c r="F141" s="146" t="s">
        <v>2060</v>
      </c>
      <c r="I141" s="147"/>
      <c r="L141" s="32"/>
      <c r="M141" s="148"/>
      <c r="T141" s="56"/>
      <c r="AT141" s="17" t="s">
        <v>149</v>
      </c>
      <c r="AU141" s="17" t="s">
        <v>89</v>
      </c>
    </row>
    <row r="142" spans="2:65" s="1" customFormat="1" ht="16.5" customHeight="1">
      <c r="B142" s="32"/>
      <c r="C142" s="132" t="s">
        <v>158</v>
      </c>
      <c r="D142" s="132" t="s">
        <v>143</v>
      </c>
      <c r="E142" s="133" t="s">
        <v>1111</v>
      </c>
      <c r="F142" s="134" t="s">
        <v>2062</v>
      </c>
      <c r="G142" s="135" t="s">
        <v>231</v>
      </c>
      <c r="H142" s="136">
        <v>46</v>
      </c>
      <c r="I142" s="137"/>
      <c r="J142" s="138">
        <f>ROUND(I142*H142,2)</f>
        <v>0</v>
      </c>
      <c r="K142" s="134" t="s">
        <v>1</v>
      </c>
      <c r="L142" s="32"/>
      <c r="M142" s="139" t="s">
        <v>1</v>
      </c>
      <c r="N142" s="140" t="s">
        <v>45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148</v>
      </c>
      <c r="AT142" s="143" t="s">
        <v>143</v>
      </c>
      <c r="AU142" s="143" t="s">
        <v>89</v>
      </c>
      <c r="AY142" s="17" t="s">
        <v>140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87</v>
      </c>
      <c r="BK142" s="144">
        <f>ROUND(I142*H142,2)</f>
        <v>0</v>
      </c>
      <c r="BL142" s="17" t="s">
        <v>148</v>
      </c>
      <c r="BM142" s="143" t="s">
        <v>207</v>
      </c>
    </row>
    <row r="143" spans="2:65" s="1" customFormat="1" ht="10">
      <c r="B143" s="32"/>
      <c r="D143" s="145" t="s">
        <v>149</v>
      </c>
      <c r="F143" s="146" t="s">
        <v>2062</v>
      </c>
      <c r="I143" s="147"/>
      <c r="L143" s="32"/>
      <c r="M143" s="148"/>
      <c r="T143" s="56"/>
      <c r="AT143" s="17" t="s">
        <v>149</v>
      </c>
      <c r="AU143" s="17" t="s">
        <v>89</v>
      </c>
    </row>
    <row r="144" spans="2:65" s="1" customFormat="1" ht="24.15" customHeight="1">
      <c r="B144" s="32"/>
      <c r="C144" s="132" t="s">
        <v>178</v>
      </c>
      <c r="D144" s="132" t="s">
        <v>143</v>
      </c>
      <c r="E144" s="133" t="s">
        <v>1066</v>
      </c>
      <c r="F144" s="134" t="s">
        <v>2063</v>
      </c>
      <c r="G144" s="135" t="s">
        <v>231</v>
      </c>
      <c r="H144" s="136">
        <v>2</v>
      </c>
      <c r="I144" s="137"/>
      <c r="J144" s="138">
        <f>ROUND(I144*H144,2)</f>
        <v>0</v>
      </c>
      <c r="K144" s="134" t="s">
        <v>1</v>
      </c>
      <c r="L144" s="32"/>
      <c r="M144" s="139" t="s">
        <v>1</v>
      </c>
      <c r="N144" s="140" t="s">
        <v>45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148</v>
      </c>
      <c r="AT144" s="143" t="s">
        <v>143</v>
      </c>
      <c r="AU144" s="143" t="s">
        <v>89</v>
      </c>
      <c r="AY144" s="17" t="s">
        <v>140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87</v>
      </c>
      <c r="BK144" s="144">
        <f>ROUND(I144*H144,2)</f>
        <v>0</v>
      </c>
      <c r="BL144" s="17" t="s">
        <v>148</v>
      </c>
      <c r="BM144" s="143" t="s">
        <v>225</v>
      </c>
    </row>
    <row r="145" spans="2:65" s="1" customFormat="1" ht="10">
      <c r="B145" s="32"/>
      <c r="D145" s="145" t="s">
        <v>149</v>
      </c>
      <c r="F145" s="146" t="s">
        <v>2063</v>
      </c>
      <c r="I145" s="147"/>
      <c r="L145" s="32"/>
      <c r="M145" s="148"/>
      <c r="T145" s="56"/>
      <c r="AT145" s="17" t="s">
        <v>149</v>
      </c>
      <c r="AU145" s="17" t="s">
        <v>89</v>
      </c>
    </row>
    <row r="146" spans="2:65" s="1" customFormat="1" ht="16.5" customHeight="1">
      <c r="B146" s="32"/>
      <c r="C146" s="132" t="s">
        <v>228</v>
      </c>
      <c r="D146" s="132" t="s">
        <v>143</v>
      </c>
      <c r="E146" s="133" t="s">
        <v>1069</v>
      </c>
      <c r="F146" s="134" t="s">
        <v>2064</v>
      </c>
      <c r="G146" s="135" t="s">
        <v>231</v>
      </c>
      <c r="H146" s="136">
        <v>6</v>
      </c>
      <c r="I146" s="137"/>
      <c r="J146" s="138">
        <f>ROUND(I146*H146,2)</f>
        <v>0</v>
      </c>
      <c r="K146" s="134" t="s">
        <v>1</v>
      </c>
      <c r="L146" s="32"/>
      <c r="M146" s="139" t="s">
        <v>1</v>
      </c>
      <c r="N146" s="140" t="s">
        <v>45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148</v>
      </c>
      <c r="AT146" s="143" t="s">
        <v>143</v>
      </c>
      <c r="AU146" s="143" t="s">
        <v>89</v>
      </c>
      <c r="AY146" s="17" t="s">
        <v>140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87</v>
      </c>
      <c r="BK146" s="144">
        <f>ROUND(I146*H146,2)</f>
        <v>0</v>
      </c>
      <c r="BL146" s="17" t="s">
        <v>148</v>
      </c>
      <c r="BM146" s="143" t="s">
        <v>232</v>
      </c>
    </row>
    <row r="147" spans="2:65" s="1" customFormat="1" ht="10">
      <c r="B147" s="32"/>
      <c r="D147" s="145" t="s">
        <v>149</v>
      </c>
      <c r="F147" s="146" t="s">
        <v>2064</v>
      </c>
      <c r="I147" s="147"/>
      <c r="L147" s="32"/>
      <c r="M147" s="148"/>
      <c r="T147" s="56"/>
      <c r="AT147" s="17" t="s">
        <v>149</v>
      </c>
      <c r="AU147" s="17" t="s">
        <v>89</v>
      </c>
    </row>
    <row r="148" spans="2:65" s="1" customFormat="1" ht="16.5" customHeight="1">
      <c r="B148" s="32"/>
      <c r="C148" s="132" t="s">
        <v>8</v>
      </c>
      <c r="D148" s="132" t="s">
        <v>143</v>
      </c>
      <c r="E148" s="133" t="s">
        <v>718</v>
      </c>
      <c r="F148" s="134" t="s">
        <v>2065</v>
      </c>
      <c r="G148" s="135" t="s">
        <v>231</v>
      </c>
      <c r="H148" s="136">
        <v>2</v>
      </c>
      <c r="I148" s="137"/>
      <c r="J148" s="138">
        <f>ROUND(I148*H148,2)</f>
        <v>0</v>
      </c>
      <c r="K148" s="134" t="s">
        <v>1</v>
      </c>
      <c r="L148" s="32"/>
      <c r="M148" s="139" t="s">
        <v>1</v>
      </c>
      <c r="N148" s="140" t="s">
        <v>45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148</v>
      </c>
      <c r="AT148" s="143" t="s">
        <v>143</v>
      </c>
      <c r="AU148" s="143" t="s">
        <v>89</v>
      </c>
      <c r="AY148" s="17" t="s">
        <v>140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87</v>
      </c>
      <c r="BK148" s="144">
        <f>ROUND(I148*H148,2)</f>
        <v>0</v>
      </c>
      <c r="BL148" s="17" t="s">
        <v>148</v>
      </c>
      <c r="BM148" s="143" t="s">
        <v>236</v>
      </c>
    </row>
    <row r="149" spans="2:65" s="1" customFormat="1" ht="10">
      <c r="B149" s="32"/>
      <c r="D149" s="145" t="s">
        <v>149</v>
      </c>
      <c r="F149" s="146" t="s">
        <v>2065</v>
      </c>
      <c r="I149" s="147"/>
      <c r="L149" s="32"/>
      <c r="M149" s="148"/>
      <c r="T149" s="56"/>
      <c r="AT149" s="17" t="s">
        <v>149</v>
      </c>
      <c r="AU149" s="17" t="s">
        <v>89</v>
      </c>
    </row>
    <row r="150" spans="2:65" s="1" customFormat="1" ht="16.5" customHeight="1">
      <c r="B150" s="32"/>
      <c r="C150" s="132" t="s">
        <v>238</v>
      </c>
      <c r="D150" s="132" t="s">
        <v>143</v>
      </c>
      <c r="E150" s="133" t="s">
        <v>721</v>
      </c>
      <c r="F150" s="134" t="s">
        <v>2066</v>
      </c>
      <c r="G150" s="135" t="s">
        <v>231</v>
      </c>
      <c r="H150" s="136">
        <v>2</v>
      </c>
      <c r="I150" s="137"/>
      <c r="J150" s="138">
        <f>ROUND(I150*H150,2)</f>
        <v>0</v>
      </c>
      <c r="K150" s="134" t="s">
        <v>1</v>
      </c>
      <c r="L150" s="32"/>
      <c r="M150" s="139" t="s">
        <v>1</v>
      </c>
      <c r="N150" s="140" t="s">
        <v>45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148</v>
      </c>
      <c r="AT150" s="143" t="s">
        <v>143</v>
      </c>
      <c r="AU150" s="143" t="s">
        <v>89</v>
      </c>
      <c r="AY150" s="17" t="s">
        <v>140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87</v>
      </c>
      <c r="BK150" s="144">
        <f>ROUND(I150*H150,2)</f>
        <v>0</v>
      </c>
      <c r="BL150" s="17" t="s">
        <v>148</v>
      </c>
      <c r="BM150" s="143" t="s">
        <v>241</v>
      </c>
    </row>
    <row r="151" spans="2:65" s="1" customFormat="1" ht="10">
      <c r="B151" s="32"/>
      <c r="D151" s="145" t="s">
        <v>149</v>
      </c>
      <c r="F151" s="146" t="s">
        <v>2066</v>
      </c>
      <c r="I151" s="147"/>
      <c r="L151" s="32"/>
      <c r="M151" s="148"/>
      <c r="T151" s="56"/>
      <c r="AT151" s="17" t="s">
        <v>149</v>
      </c>
      <c r="AU151" s="17" t="s">
        <v>89</v>
      </c>
    </row>
    <row r="152" spans="2:65" s="1" customFormat="1" ht="16.5" customHeight="1">
      <c r="B152" s="32"/>
      <c r="C152" s="132" t="s">
        <v>189</v>
      </c>
      <c r="D152" s="132" t="s">
        <v>143</v>
      </c>
      <c r="E152" s="133" t="s">
        <v>2067</v>
      </c>
      <c r="F152" s="134" t="s">
        <v>2068</v>
      </c>
      <c r="G152" s="135" t="s">
        <v>231</v>
      </c>
      <c r="H152" s="136">
        <v>17</v>
      </c>
      <c r="I152" s="137"/>
      <c r="J152" s="138">
        <f>ROUND(I152*H152,2)</f>
        <v>0</v>
      </c>
      <c r="K152" s="134" t="s">
        <v>1</v>
      </c>
      <c r="L152" s="32"/>
      <c r="M152" s="139" t="s">
        <v>1</v>
      </c>
      <c r="N152" s="140" t="s">
        <v>45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148</v>
      </c>
      <c r="AT152" s="143" t="s">
        <v>143</v>
      </c>
      <c r="AU152" s="143" t="s">
        <v>89</v>
      </c>
      <c r="AY152" s="17" t="s">
        <v>140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87</v>
      </c>
      <c r="BK152" s="144">
        <f>ROUND(I152*H152,2)</f>
        <v>0</v>
      </c>
      <c r="BL152" s="17" t="s">
        <v>148</v>
      </c>
      <c r="BM152" s="143" t="s">
        <v>246</v>
      </c>
    </row>
    <row r="153" spans="2:65" s="1" customFormat="1" ht="10">
      <c r="B153" s="32"/>
      <c r="D153" s="145" t="s">
        <v>149</v>
      </c>
      <c r="F153" s="146" t="s">
        <v>2068</v>
      </c>
      <c r="I153" s="147"/>
      <c r="L153" s="32"/>
      <c r="M153" s="148"/>
      <c r="T153" s="56"/>
      <c r="AT153" s="17" t="s">
        <v>149</v>
      </c>
      <c r="AU153" s="17" t="s">
        <v>89</v>
      </c>
    </row>
    <row r="154" spans="2:65" s="1" customFormat="1" ht="16.5" customHeight="1">
      <c r="B154" s="32"/>
      <c r="C154" s="132" t="s">
        <v>249</v>
      </c>
      <c r="D154" s="132" t="s">
        <v>143</v>
      </c>
      <c r="E154" s="133" t="s">
        <v>2069</v>
      </c>
      <c r="F154" s="134" t="s">
        <v>2070</v>
      </c>
      <c r="G154" s="135" t="s">
        <v>231</v>
      </c>
      <c r="H154" s="136">
        <v>40</v>
      </c>
      <c r="I154" s="137"/>
      <c r="J154" s="138">
        <f>ROUND(I154*H154,2)</f>
        <v>0</v>
      </c>
      <c r="K154" s="134" t="s">
        <v>1</v>
      </c>
      <c r="L154" s="32"/>
      <c r="M154" s="139" t="s">
        <v>1</v>
      </c>
      <c r="N154" s="140" t="s">
        <v>45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148</v>
      </c>
      <c r="AT154" s="143" t="s">
        <v>143</v>
      </c>
      <c r="AU154" s="143" t="s">
        <v>89</v>
      </c>
      <c r="AY154" s="17" t="s">
        <v>140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87</v>
      </c>
      <c r="BK154" s="144">
        <f>ROUND(I154*H154,2)</f>
        <v>0</v>
      </c>
      <c r="BL154" s="17" t="s">
        <v>148</v>
      </c>
      <c r="BM154" s="143" t="s">
        <v>252</v>
      </c>
    </row>
    <row r="155" spans="2:65" s="1" customFormat="1" ht="10">
      <c r="B155" s="32"/>
      <c r="D155" s="145" t="s">
        <v>149</v>
      </c>
      <c r="F155" s="146" t="s">
        <v>2070</v>
      </c>
      <c r="I155" s="147"/>
      <c r="L155" s="32"/>
      <c r="M155" s="148"/>
      <c r="T155" s="56"/>
      <c r="AT155" s="17" t="s">
        <v>149</v>
      </c>
      <c r="AU155" s="17" t="s">
        <v>89</v>
      </c>
    </row>
    <row r="156" spans="2:65" s="1" customFormat="1" ht="24.15" customHeight="1">
      <c r="B156" s="32"/>
      <c r="C156" s="132" t="s">
        <v>194</v>
      </c>
      <c r="D156" s="132" t="s">
        <v>143</v>
      </c>
      <c r="E156" s="133" t="s">
        <v>2071</v>
      </c>
      <c r="F156" s="134" t="s">
        <v>2072</v>
      </c>
      <c r="G156" s="135" t="s">
        <v>2061</v>
      </c>
      <c r="H156" s="136">
        <v>300</v>
      </c>
      <c r="I156" s="137"/>
      <c r="J156" s="138">
        <f>ROUND(I156*H156,2)</f>
        <v>0</v>
      </c>
      <c r="K156" s="134" t="s">
        <v>1</v>
      </c>
      <c r="L156" s="32"/>
      <c r="M156" s="139" t="s">
        <v>1</v>
      </c>
      <c r="N156" s="140" t="s">
        <v>45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148</v>
      </c>
      <c r="AT156" s="143" t="s">
        <v>143</v>
      </c>
      <c r="AU156" s="143" t="s">
        <v>89</v>
      </c>
      <c r="AY156" s="17" t="s">
        <v>140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87</v>
      </c>
      <c r="BK156" s="144">
        <f>ROUND(I156*H156,2)</f>
        <v>0</v>
      </c>
      <c r="BL156" s="17" t="s">
        <v>148</v>
      </c>
      <c r="BM156" s="143" t="s">
        <v>256</v>
      </c>
    </row>
    <row r="157" spans="2:65" s="1" customFormat="1" ht="18">
      <c r="B157" s="32"/>
      <c r="D157" s="145" t="s">
        <v>149</v>
      </c>
      <c r="F157" s="146" t="s">
        <v>2072</v>
      </c>
      <c r="I157" s="147"/>
      <c r="L157" s="32"/>
      <c r="M157" s="148"/>
      <c r="T157" s="56"/>
      <c r="AT157" s="17" t="s">
        <v>149</v>
      </c>
      <c r="AU157" s="17" t="s">
        <v>89</v>
      </c>
    </row>
    <row r="158" spans="2:65" s="1" customFormat="1" ht="16.5" customHeight="1">
      <c r="B158" s="32"/>
      <c r="C158" s="132" t="s">
        <v>259</v>
      </c>
      <c r="D158" s="132" t="s">
        <v>143</v>
      </c>
      <c r="E158" s="133" t="s">
        <v>2073</v>
      </c>
      <c r="F158" s="134" t="s">
        <v>2074</v>
      </c>
      <c r="G158" s="135" t="s">
        <v>2061</v>
      </c>
      <c r="H158" s="136">
        <v>10</v>
      </c>
      <c r="I158" s="137"/>
      <c r="J158" s="138">
        <f>ROUND(I158*H158,2)</f>
        <v>0</v>
      </c>
      <c r="K158" s="134" t="s">
        <v>1</v>
      </c>
      <c r="L158" s="32"/>
      <c r="M158" s="139" t="s">
        <v>1</v>
      </c>
      <c r="N158" s="140" t="s">
        <v>45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148</v>
      </c>
      <c r="AT158" s="143" t="s">
        <v>143</v>
      </c>
      <c r="AU158" s="143" t="s">
        <v>89</v>
      </c>
      <c r="AY158" s="17" t="s">
        <v>140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87</v>
      </c>
      <c r="BK158" s="144">
        <f>ROUND(I158*H158,2)</f>
        <v>0</v>
      </c>
      <c r="BL158" s="17" t="s">
        <v>148</v>
      </c>
      <c r="BM158" s="143" t="s">
        <v>262</v>
      </c>
    </row>
    <row r="159" spans="2:65" s="1" customFormat="1" ht="10">
      <c r="B159" s="32"/>
      <c r="D159" s="145" t="s">
        <v>149</v>
      </c>
      <c r="F159" s="146" t="s">
        <v>2074</v>
      </c>
      <c r="I159" s="147"/>
      <c r="L159" s="32"/>
      <c r="M159" s="148"/>
      <c r="T159" s="56"/>
      <c r="AT159" s="17" t="s">
        <v>149</v>
      </c>
      <c r="AU159" s="17" t="s">
        <v>89</v>
      </c>
    </row>
    <row r="160" spans="2:65" s="1" customFormat="1" ht="16.5" customHeight="1">
      <c r="B160" s="32"/>
      <c r="C160" s="132" t="s">
        <v>207</v>
      </c>
      <c r="D160" s="132" t="s">
        <v>143</v>
      </c>
      <c r="E160" s="133" t="s">
        <v>2075</v>
      </c>
      <c r="F160" s="134" t="s">
        <v>2076</v>
      </c>
      <c r="G160" s="135" t="s">
        <v>359</v>
      </c>
      <c r="H160" s="136">
        <v>1</v>
      </c>
      <c r="I160" s="137"/>
      <c r="J160" s="138">
        <f>ROUND(I160*H160,2)</f>
        <v>0</v>
      </c>
      <c r="K160" s="134" t="s">
        <v>1</v>
      </c>
      <c r="L160" s="32"/>
      <c r="M160" s="139" t="s">
        <v>1</v>
      </c>
      <c r="N160" s="140" t="s">
        <v>45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148</v>
      </c>
      <c r="AT160" s="143" t="s">
        <v>143</v>
      </c>
      <c r="AU160" s="143" t="s">
        <v>89</v>
      </c>
      <c r="AY160" s="17" t="s">
        <v>140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87</v>
      </c>
      <c r="BK160" s="144">
        <f>ROUND(I160*H160,2)</f>
        <v>0</v>
      </c>
      <c r="BL160" s="17" t="s">
        <v>148</v>
      </c>
      <c r="BM160" s="143" t="s">
        <v>2077</v>
      </c>
    </row>
    <row r="161" spans="2:65" s="1" customFormat="1" ht="10">
      <c r="B161" s="32"/>
      <c r="D161" s="145" t="s">
        <v>149</v>
      </c>
      <c r="F161" s="146" t="s">
        <v>2076</v>
      </c>
      <c r="I161" s="147"/>
      <c r="L161" s="32"/>
      <c r="M161" s="148"/>
      <c r="T161" s="56"/>
      <c r="AT161" s="17" t="s">
        <v>149</v>
      </c>
      <c r="AU161" s="17" t="s">
        <v>89</v>
      </c>
    </row>
    <row r="162" spans="2:65" s="1" customFormat="1" ht="16.5" customHeight="1">
      <c r="B162" s="32"/>
      <c r="C162" s="132" t="s">
        <v>271</v>
      </c>
      <c r="D162" s="132" t="s">
        <v>143</v>
      </c>
      <c r="E162" s="133" t="s">
        <v>2078</v>
      </c>
      <c r="F162" s="134" t="s">
        <v>2079</v>
      </c>
      <c r="G162" s="135" t="s">
        <v>2061</v>
      </c>
      <c r="H162" s="136">
        <v>100</v>
      </c>
      <c r="I162" s="137"/>
      <c r="J162" s="138">
        <f>ROUND(I162*H162,2)</f>
        <v>0</v>
      </c>
      <c r="K162" s="134" t="s">
        <v>1</v>
      </c>
      <c r="L162" s="32"/>
      <c r="M162" s="139" t="s">
        <v>1</v>
      </c>
      <c r="N162" s="140" t="s">
        <v>45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148</v>
      </c>
      <c r="AT162" s="143" t="s">
        <v>143</v>
      </c>
      <c r="AU162" s="143" t="s">
        <v>89</v>
      </c>
      <c r="AY162" s="17" t="s">
        <v>140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87</v>
      </c>
      <c r="BK162" s="144">
        <f>ROUND(I162*H162,2)</f>
        <v>0</v>
      </c>
      <c r="BL162" s="17" t="s">
        <v>148</v>
      </c>
      <c r="BM162" s="143" t="s">
        <v>268</v>
      </c>
    </row>
    <row r="163" spans="2:65" s="1" customFormat="1" ht="10">
      <c r="B163" s="32"/>
      <c r="D163" s="145" t="s">
        <v>149</v>
      </c>
      <c r="F163" s="146" t="s">
        <v>2079</v>
      </c>
      <c r="I163" s="147"/>
      <c r="L163" s="32"/>
      <c r="M163" s="148"/>
      <c r="T163" s="56"/>
      <c r="AT163" s="17" t="s">
        <v>149</v>
      </c>
      <c r="AU163" s="17" t="s">
        <v>89</v>
      </c>
    </row>
    <row r="164" spans="2:65" s="1" customFormat="1" ht="24.15" customHeight="1">
      <c r="B164" s="32"/>
      <c r="C164" s="132" t="s">
        <v>225</v>
      </c>
      <c r="D164" s="132" t="s">
        <v>143</v>
      </c>
      <c r="E164" s="133" t="s">
        <v>2080</v>
      </c>
      <c r="F164" s="134" t="s">
        <v>2081</v>
      </c>
      <c r="G164" s="135" t="s">
        <v>359</v>
      </c>
      <c r="H164" s="136">
        <v>1</v>
      </c>
      <c r="I164" s="137"/>
      <c r="J164" s="138">
        <f>ROUND(I164*H164,2)</f>
        <v>0</v>
      </c>
      <c r="K164" s="134" t="s">
        <v>1</v>
      </c>
      <c r="L164" s="32"/>
      <c r="M164" s="139" t="s">
        <v>1</v>
      </c>
      <c r="N164" s="140" t="s">
        <v>45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148</v>
      </c>
      <c r="AT164" s="143" t="s">
        <v>143</v>
      </c>
      <c r="AU164" s="143" t="s">
        <v>89</v>
      </c>
      <c r="AY164" s="17" t="s">
        <v>140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87</v>
      </c>
      <c r="BK164" s="144">
        <f>ROUND(I164*H164,2)</f>
        <v>0</v>
      </c>
      <c r="BL164" s="17" t="s">
        <v>148</v>
      </c>
      <c r="BM164" s="143" t="s">
        <v>274</v>
      </c>
    </row>
    <row r="165" spans="2:65" s="1" customFormat="1" ht="10">
      <c r="B165" s="32"/>
      <c r="D165" s="145" t="s">
        <v>149</v>
      </c>
      <c r="F165" s="146" t="s">
        <v>2081</v>
      </c>
      <c r="I165" s="147"/>
      <c r="L165" s="32"/>
      <c r="M165" s="148"/>
      <c r="T165" s="56"/>
      <c r="AT165" s="17" t="s">
        <v>149</v>
      </c>
      <c r="AU165" s="17" t="s">
        <v>89</v>
      </c>
    </row>
    <row r="166" spans="2:65" s="1" customFormat="1" ht="16.5" customHeight="1">
      <c r="B166" s="32"/>
      <c r="C166" s="132" t="s">
        <v>7</v>
      </c>
      <c r="D166" s="132" t="s">
        <v>143</v>
      </c>
      <c r="E166" s="133" t="s">
        <v>2082</v>
      </c>
      <c r="F166" s="134" t="s">
        <v>2083</v>
      </c>
      <c r="G166" s="135" t="s">
        <v>231</v>
      </c>
      <c r="H166" s="136">
        <v>6</v>
      </c>
      <c r="I166" s="137"/>
      <c r="J166" s="138">
        <f>ROUND(I166*H166,2)</f>
        <v>0</v>
      </c>
      <c r="K166" s="134" t="s">
        <v>1</v>
      </c>
      <c r="L166" s="32"/>
      <c r="M166" s="139" t="s">
        <v>1</v>
      </c>
      <c r="N166" s="140" t="s">
        <v>45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148</v>
      </c>
      <c r="AT166" s="143" t="s">
        <v>143</v>
      </c>
      <c r="AU166" s="143" t="s">
        <v>89</v>
      </c>
      <c r="AY166" s="17" t="s">
        <v>140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87</v>
      </c>
      <c r="BK166" s="144">
        <f>ROUND(I166*H166,2)</f>
        <v>0</v>
      </c>
      <c r="BL166" s="17" t="s">
        <v>148</v>
      </c>
      <c r="BM166" s="143" t="s">
        <v>278</v>
      </c>
    </row>
    <row r="167" spans="2:65" s="1" customFormat="1" ht="10">
      <c r="B167" s="32"/>
      <c r="D167" s="145" t="s">
        <v>149</v>
      </c>
      <c r="F167" s="146" t="s">
        <v>2083</v>
      </c>
      <c r="I167" s="147"/>
      <c r="L167" s="32"/>
      <c r="M167" s="148"/>
      <c r="T167" s="56"/>
      <c r="AT167" s="17" t="s">
        <v>149</v>
      </c>
      <c r="AU167" s="17" t="s">
        <v>89</v>
      </c>
    </row>
    <row r="168" spans="2:65" s="1" customFormat="1" ht="24.15" customHeight="1">
      <c r="B168" s="32"/>
      <c r="C168" s="132" t="s">
        <v>232</v>
      </c>
      <c r="D168" s="132" t="s">
        <v>143</v>
      </c>
      <c r="E168" s="133" t="s">
        <v>2084</v>
      </c>
      <c r="F168" s="134" t="s">
        <v>2085</v>
      </c>
      <c r="G168" s="135" t="s">
        <v>2061</v>
      </c>
      <c r="H168" s="136">
        <v>3000</v>
      </c>
      <c r="I168" s="137"/>
      <c r="J168" s="138">
        <f>ROUND(I168*H168,2)</f>
        <v>0</v>
      </c>
      <c r="K168" s="134" t="s">
        <v>1</v>
      </c>
      <c r="L168" s="32"/>
      <c r="M168" s="139" t="s">
        <v>1</v>
      </c>
      <c r="N168" s="140" t="s">
        <v>45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148</v>
      </c>
      <c r="AT168" s="143" t="s">
        <v>143</v>
      </c>
      <c r="AU168" s="143" t="s">
        <v>89</v>
      </c>
      <c r="AY168" s="17" t="s">
        <v>140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87</v>
      </c>
      <c r="BK168" s="144">
        <f>ROUND(I168*H168,2)</f>
        <v>0</v>
      </c>
      <c r="BL168" s="17" t="s">
        <v>148</v>
      </c>
      <c r="BM168" s="143" t="s">
        <v>282</v>
      </c>
    </row>
    <row r="169" spans="2:65" s="1" customFormat="1" ht="18">
      <c r="B169" s="32"/>
      <c r="D169" s="145" t="s">
        <v>149</v>
      </c>
      <c r="F169" s="146" t="s">
        <v>2085</v>
      </c>
      <c r="I169" s="147"/>
      <c r="L169" s="32"/>
      <c r="M169" s="148"/>
      <c r="T169" s="56"/>
      <c r="AT169" s="17" t="s">
        <v>149</v>
      </c>
      <c r="AU169" s="17" t="s">
        <v>89</v>
      </c>
    </row>
    <row r="170" spans="2:65" s="1" customFormat="1" ht="16.5" customHeight="1">
      <c r="B170" s="32"/>
      <c r="C170" s="132" t="s">
        <v>291</v>
      </c>
      <c r="D170" s="132" t="s">
        <v>143</v>
      </c>
      <c r="E170" s="133" t="s">
        <v>2086</v>
      </c>
      <c r="F170" s="134" t="s">
        <v>2087</v>
      </c>
      <c r="G170" s="135" t="s">
        <v>231</v>
      </c>
      <c r="H170" s="136">
        <v>46</v>
      </c>
      <c r="I170" s="137"/>
      <c r="J170" s="138">
        <f>ROUND(I170*H170,2)</f>
        <v>0</v>
      </c>
      <c r="K170" s="134" t="s">
        <v>1</v>
      </c>
      <c r="L170" s="32"/>
      <c r="M170" s="139" t="s">
        <v>1</v>
      </c>
      <c r="N170" s="140" t="s">
        <v>45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148</v>
      </c>
      <c r="AT170" s="143" t="s">
        <v>143</v>
      </c>
      <c r="AU170" s="143" t="s">
        <v>89</v>
      </c>
      <c r="AY170" s="17" t="s">
        <v>140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7" t="s">
        <v>87</v>
      </c>
      <c r="BK170" s="144">
        <f>ROUND(I170*H170,2)</f>
        <v>0</v>
      </c>
      <c r="BL170" s="17" t="s">
        <v>148</v>
      </c>
      <c r="BM170" s="143" t="s">
        <v>288</v>
      </c>
    </row>
    <row r="171" spans="2:65" s="1" customFormat="1" ht="10">
      <c r="B171" s="32"/>
      <c r="D171" s="145" t="s">
        <v>149</v>
      </c>
      <c r="F171" s="146" t="s">
        <v>2087</v>
      </c>
      <c r="I171" s="147"/>
      <c r="L171" s="32"/>
      <c r="M171" s="148"/>
      <c r="T171" s="56"/>
      <c r="AT171" s="17" t="s">
        <v>149</v>
      </c>
      <c r="AU171" s="17" t="s">
        <v>89</v>
      </c>
    </row>
    <row r="172" spans="2:65" s="1" customFormat="1" ht="16.5" customHeight="1">
      <c r="B172" s="32"/>
      <c r="C172" s="132" t="s">
        <v>236</v>
      </c>
      <c r="D172" s="132" t="s">
        <v>143</v>
      </c>
      <c r="E172" s="133" t="s">
        <v>2088</v>
      </c>
      <c r="F172" s="134" t="s">
        <v>2089</v>
      </c>
      <c r="G172" s="135" t="s">
        <v>2061</v>
      </c>
      <c r="H172" s="136">
        <v>100</v>
      </c>
      <c r="I172" s="137"/>
      <c r="J172" s="138">
        <f>ROUND(I172*H172,2)</f>
        <v>0</v>
      </c>
      <c r="K172" s="134" t="s">
        <v>1</v>
      </c>
      <c r="L172" s="32"/>
      <c r="M172" s="139" t="s">
        <v>1</v>
      </c>
      <c r="N172" s="140" t="s">
        <v>45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148</v>
      </c>
      <c r="AT172" s="143" t="s">
        <v>143</v>
      </c>
      <c r="AU172" s="143" t="s">
        <v>89</v>
      </c>
      <c r="AY172" s="17" t="s">
        <v>140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87</v>
      </c>
      <c r="BK172" s="144">
        <f>ROUND(I172*H172,2)</f>
        <v>0</v>
      </c>
      <c r="BL172" s="17" t="s">
        <v>148</v>
      </c>
      <c r="BM172" s="143" t="s">
        <v>295</v>
      </c>
    </row>
    <row r="173" spans="2:65" s="1" customFormat="1" ht="10">
      <c r="B173" s="32"/>
      <c r="D173" s="145" t="s">
        <v>149</v>
      </c>
      <c r="F173" s="146" t="s">
        <v>2089</v>
      </c>
      <c r="I173" s="147"/>
      <c r="L173" s="32"/>
      <c r="M173" s="148"/>
      <c r="T173" s="56"/>
      <c r="AT173" s="17" t="s">
        <v>149</v>
      </c>
      <c r="AU173" s="17" t="s">
        <v>89</v>
      </c>
    </row>
    <row r="174" spans="2:65" s="1" customFormat="1" ht="16.5" customHeight="1">
      <c r="B174" s="32"/>
      <c r="C174" s="132" t="s">
        <v>300</v>
      </c>
      <c r="D174" s="132" t="s">
        <v>143</v>
      </c>
      <c r="E174" s="133" t="s">
        <v>2090</v>
      </c>
      <c r="F174" s="134" t="s">
        <v>2057</v>
      </c>
      <c r="G174" s="135" t="s">
        <v>359</v>
      </c>
      <c r="H174" s="136">
        <v>1</v>
      </c>
      <c r="I174" s="137"/>
      <c r="J174" s="138">
        <f>ROUND(I174*H174,2)</f>
        <v>0</v>
      </c>
      <c r="K174" s="134" t="s">
        <v>1</v>
      </c>
      <c r="L174" s="32"/>
      <c r="M174" s="139" t="s">
        <v>1</v>
      </c>
      <c r="N174" s="140" t="s">
        <v>45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148</v>
      </c>
      <c r="AT174" s="143" t="s">
        <v>143</v>
      </c>
      <c r="AU174" s="143" t="s">
        <v>89</v>
      </c>
      <c r="AY174" s="17" t="s">
        <v>140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87</v>
      </c>
      <c r="BK174" s="144">
        <f>ROUND(I174*H174,2)</f>
        <v>0</v>
      </c>
      <c r="BL174" s="17" t="s">
        <v>148</v>
      </c>
      <c r="BM174" s="143" t="s">
        <v>298</v>
      </c>
    </row>
    <row r="175" spans="2:65" s="1" customFormat="1" ht="10">
      <c r="B175" s="32"/>
      <c r="D175" s="145" t="s">
        <v>149</v>
      </c>
      <c r="F175" s="146" t="s">
        <v>2057</v>
      </c>
      <c r="I175" s="147"/>
      <c r="L175" s="32"/>
      <c r="M175" s="148"/>
      <c r="T175" s="56"/>
      <c r="AT175" s="17" t="s">
        <v>149</v>
      </c>
      <c r="AU175" s="17" t="s">
        <v>89</v>
      </c>
    </row>
    <row r="176" spans="2:65" s="11" customFormat="1" ht="22.75" customHeight="1">
      <c r="B176" s="120"/>
      <c r="D176" s="121" t="s">
        <v>79</v>
      </c>
      <c r="E176" s="130" t="s">
        <v>2091</v>
      </c>
      <c r="F176" s="130" t="s">
        <v>2092</v>
      </c>
      <c r="I176" s="123"/>
      <c r="J176" s="131">
        <f>BK176</f>
        <v>0</v>
      </c>
      <c r="L176" s="120"/>
      <c r="M176" s="125"/>
      <c r="P176" s="126">
        <f>SUM(P177:P212)</f>
        <v>0</v>
      </c>
      <c r="R176" s="126">
        <f>SUM(R177:R212)</f>
        <v>0</v>
      </c>
      <c r="T176" s="127">
        <f>SUM(T177:T212)</f>
        <v>0</v>
      </c>
      <c r="AR176" s="121" t="s">
        <v>87</v>
      </c>
      <c r="AT176" s="128" t="s">
        <v>79</v>
      </c>
      <c r="AU176" s="128" t="s">
        <v>87</v>
      </c>
      <c r="AY176" s="121" t="s">
        <v>140</v>
      </c>
      <c r="BK176" s="129">
        <f>SUM(BK177:BK212)</f>
        <v>0</v>
      </c>
    </row>
    <row r="177" spans="2:65" s="1" customFormat="1" ht="24.15" customHeight="1">
      <c r="B177" s="32"/>
      <c r="C177" s="132" t="s">
        <v>241</v>
      </c>
      <c r="D177" s="132" t="s">
        <v>143</v>
      </c>
      <c r="E177" s="133" t="s">
        <v>2093</v>
      </c>
      <c r="F177" s="134" t="s">
        <v>2094</v>
      </c>
      <c r="G177" s="135" t="s">
        <v>231</v>
      </c>
      <c r="H177" s="136">
        <v>1</v>
      </c>
      <c r="I177" s="137"/>
      <c r="J177" s="138">
        <f>ROUND(I177*H177,2)</f>
        <v>0</v>
      </c>
      <c r="K177" s="134" t="s">
        <v>1</v>
      </c>
      <c r="L177" s="32"/>
      <c r="M177" s="139" t="s">
        <v>1</v>
      </c>
      <c r="N177" s="140" t="s">
        <v>45</v>
      </c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AR177" s="143" t="s">
        <v>148</v>
      </c>
      <c r="AT177" s="143" t="s">
        <v>143</v>
      </c>
      <c r="AU177" s="143" t="s">
        <v>89</v>
      </c>
      <c r="AY177" s="17" t="s">
        <v>140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87</v>
      </c>
      <c r="BK177" s="144">
        <f>ROUND(I177*H177,2)</f>
        <v>0</v>
      </c>
      <c r="BL177" s="17" t="s">
        <v>148</v>
      </c>
      <c r="BM177" s="143" t="s">
        <v>156</v>
      </c>
    </row>
    <row r="178" spans="2:65" s="1" customFormat="1" ht="18">
      <c r="B178" s="32"/>
      <c r="D178" s="145" t="s">
        <v>149</v>
      </c>
      <c r="F178" s="146" t="s">
        <v>2094</v>
      </c>
      <c r="I178" s="147"/>
      <c r="L178" s="32"/>
      <c r="M178" s="148"/>
      <c r="T178" s="56"/>
      <c r="AT178" s="17" t="s">
        <v>149</v>
      </c>
      <c r="AU178" s="17" t="s">
        <v>89</v>
      </c>
    </row>
    <row r="179" spans="2:65" s="1" customFormat="1" ht="16.5" customHeight="1">
      <c r="B179" s="32"/>
      <c r="C179" s="132" t="s">
        <v>307</v>
      </c>
      <c r="D179" s="132" t="s">
        <v>143</v>
      </c>
      <c r="E179" s="133" t="s">
        <v>2095</v>
      </c>
      <c r="F179" s="134" t="s">
        <v>2096</v>
      </c>
      <c r="G179" s="135" t="s">
        <v>231</v>
      </c>
      <c r="H179" s="136">
        <v>1</v>
      </c>
      <c r="I179" s="137"/>
      <c r="J179" s="138">
        <f>ROUND(I179*H179,2)</f>
        <v>0</v>
      </c>
      <c r="K179" s="134" t="s">
        <v>1</v>
      </c>
      <c r="L179" s="32"/>
      <c r="M179" s="139" t="s">
        <v>1</v>
      </c>
      <c r="N179" s="140" t="s">
        <v>45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148</v>
      </c>
      <c r="AT179" s="143" t="s">
        <v>143</v>
      </c>
      <c r="AU179" s="143" t="s">
        <v>89</v>
      </c>
      <c r="AY179" s="17" t="s">
        <v>140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87</v>
      </c>
      <c r="BK179" s="144">
        <f>ROUND(I179*H179,2)</f>
        <v>0</v>
      </c>
      <c r="BL179" s="17" t="s">
        <v>148</v>
      </c>
      <c r="BM179" s="143" t="s">
        <v>305</v>
      </c>
    </row>
    <row r="180" spans="2:65" s="1" customFormat="1" ht="10">
      <c r="B180" s="32"/>
      <c r="D180" s="145" t="s">
        <v>149</v>
      </c>
      <c r="F180" s="146" t="s">
        <v>2096</v>
      </c>
      <c r="I180" s="147"/>
      <c r="L180" s="32"/>
      <c r="M180" s="148"/>
      <c r="T180" s="56"/>
      <c r="AT180" s="17" t="s">
        <v>149</v>
      </c>
      <c r="AU180" s="17" t="s">
        <v>89</v>
      </c>
    </row>
    <row r="181" spans="2:65" s="1" customFormat="1" ht="66.75" customHeight="1">
      <c r="B181" s="32"/>
      <c r="C181" s="132" t="s">
        <v>246</v>
      </c>
      <c r="D181" s="132" t="s">
        <v>143</v>
      </c>
      <c r="E181" s="133" t="s">
        <v>2097</v>
      </c>
      <c r="F181" s="134" t="s">
        <v>2098</v>
      </c>
      <c r="G181" s="135" t="s">
        <v>231</v>
      </c>
      <c r="H181" s="136">
        <v>1</v>
      </c>
      <c r="I181" s="137"/>
      <c r="J181" s="138">
        <f>ROUND(I181*H181,2)</f>
        <v>0</v>
      </c>
      <c r="K181" s="134" t="s">
        <v>1</v>
      </c>
      <c r="L181" s="32"/>
      <c r="M181" s="139" t="s">
        <v>1</v>
      </c>
      <c r="N181" s="140" t="s">
        <v>45</v>
      </c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148</v>
      </c>
      <c r="AT181" s="143" t="s">
        <v>143</v>
      </c>
      <c r="AU181" s="143" t="s">
        <v>89</v>
      </c>
      <c r="AY181" s="17" t="s">
        <v>140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87</v>
      </c>
      <c r="BK181" s="144">
        <f>ROUND(I181*H181,2)</f>
        <v>0</v>
      </c>
      <c r="BL181" s="17" t="s">
        <v>148</v>
      </c>
      <c r="BM181" s="143" t="s">
        <v>310</v>
      </c>
    </row>
    <row r="182" spans="2:65" s="1" customFormat="1" ht="36">
      <c r="B182" s="32"/>
      <c r="D182" s="145" t="s">
        <v>149</v>
      </c>
      <c r="F182" s="146" t="s">
        <v>2098</v>
      </c>
      <c r="I182" s="147"/>
      <c r="L182" s="32"/>
      <c r="M182" s="148"/>
      <c r="T182" s="56"/>
      <c r="AT182" s="17" t="s">
        <v>149</v>
      </c>
      <c r="AU182" s="17" t="s">
        <v>89</v>
      </c>
    </row>
    <row r="183" spans="2:65" s="1" customFormat="1" ht="49" customHeight="1">
      <c r="B183" s="32"/>
      <c r="C183" s="132" t="s">
        <v>14</v>
      </c>
      <c r="D183" s="132" t="s">
        <v>143</v>
      </c>
      <c r="E183" s="133" t="s">
        <v>2099</v>
      </c>
      <c r="F183" s="134" t="s">
        <v>2100</v>
      </c>
      <c r="G183" s="135" t="s">
        <v>231</v>
      </c>
      <c r="H183" s="136">
        <v>1</v>
      </c>
      <c r="I183" s="137"/>
      <c r="J183" s="138">
        <f>ROUND(I183*H183,2)</f>
        <v>0</v>
      </c>
      <c r="K183" s="134" t="s">
        <v>1</v>
      </c>
      <c r="L183" s="32"/>
      <c r="M183" s="139" t="s">
        <v>1</v>
      </c>
      <c r="N183" s="140" t="s">
        <v>45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148</v>
      </c>
      <c r="AT183" s="143" t="s">
        <v>143</v>
      </c>
      <c r="AU183" s="143" t="s">
        <v>89</v>
      </c>
      <c r="AY183" s="17" t="s">
        <v>140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7" t="s">
        <v>87</v>
      </c>
      <c r="BK183" s="144">
        <f>ROUND(I183*H183,2)</f>
        <v>0</v>
      </c>
      <c r="BL183" s="17" t="s">
        <v>148</v>
      </c>
      <c r="BM183" s="143" t="s">
        <v>314</v>
      </c>
    </row>
    <row r="184" spans="2:65" s="1" customFormat="1" ht="27">
      <c r="B184" s="32"/>
      <c r="D184" s="145" t="s">
        <v>149</v>
      </c>
      <c r="F184" s="146" t="s">
        <v>2100</v>
      </c>
      <c r="I184" s="147"/>
      <c r="L184" s="32"/>
      <c r="M184" s="148"/>
      <c r="T184" s="56"/>
      <c r="AT184" s="17" t="s">
        <v>149</v>
      </c>
      <c r="AU184" s="17" t="s">
        <v>89</v>
      </c>
    </row>
    <row r="185" spans="2:65" s="1" customFormat="1" ht="16.5" customHeight="1">
      <c r="B185" s="32"/>
      <c r="C185" s="132" t="s">
        <v>252</v>
      </c>
      <c r="D185" s="132" t="s">
        <v>143</v>
      </c>
      <c r="E185" s="133" t="s">
        <v>2101</v>
      </c>
      <c r="F185" s="134" t="s">
        <v>2102</v>
      </c>
      <c r="G185" s="135" t="s">
        <v>231</v>
      </c>
      <c r="H185" s="136">
        <v>1</v>
      </c>
      <c r="I185" s="137"/>
      <c r="J185" s="138">
        <f>ROUND(I185*H185,2)</f>
        <v>0</v>
      </c>
      <c r="K185" s="134" t="s">
        <v>1</v>
      </c>
      <c r="L185" s="32"/>
      <c r="M185" s="139" t="s">
        <v>1</v>
      </c>
      <c r="N185" s="140" t="s">
        <v>45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148</v>
      </c>
      <c r="AT185" s="143" t="s">
        <v>143</v>
      </c>
      <c r="AU185" s="143" t="s">
        <v>89</v>
      </c>
      <c r="AY185" s="17" t="s">
        <v>140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87</v>
      </c>
      <c r="BK185" s="144">
        <f>ROUND(I185*H185,2)</f>
        <v>0</v>
      </c>
      <c r="BL185" s="17" t="s">
        <v>148</v>
      </c>
      <c r="BM185" s="143" t="s">
        <v>320</v>
      </c>
    </row>
    <row r="186" spans="2:65" s="1" customFormat="1" ht="10">
      <c r="B186" s="32"/>
      <c r="D186" s="145" t="s">
        <v>149</v>
      </c>
      <c r="F186" s="146" t="s">
        <v>2102</v>
      </c>
      <c r="I186" s="147"/>
      <c r="L186" s="32"/>
      <c r="M186" s="148"/>
      <c r="T186" s="56"/>
      <c r="AT186" s="17" t="s">
        <v>149</v>
      </c>
      <c r="AU186" s="17" t="s">
        <v>89</v>
      </c>
    </row>
    <row r="187" spans="2:65" s="1" customFormat="1" ht="16.5" customHeight="1">
      <c r="B187" s="32"/>
      <c r="C187" s="132" t="s">
        <v>330</v>
      </c>
      <c r="D187" s="132" t="s">
        <v>143</v>
      </c>
      <c r="E187" s="133" t="s">
        <v>2103</v>
      </c>
      <c r="F187" s="134" t="s">
        <v>2104</v>
      </c>
      <c r="G187" s="135" t="s">
        <v>231</v>
      </c>
      <c r="H187" s="136">
        <v>1</v>
      </c>
      <c r="I187" s="137"/>
      <c r="J187" s="138">
        <f>ROUND(I187*H187,2)</f>
        <v>0</v>
      </c>
      <c r="K187" s="134" t="s">
        <v>1</v>
      </c>
      <c r="L187" s="32"/>
      <c r="M187" s="139" t="s">
        <v>1</v>
      </c>
      <c r="N187" s="140" t="s">
        <v>45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43" t="s">
        <v>148</v>
      </c>
      <c r="AT187" s="143" t="s">
        <v>143</v>
      </c>
      <c r="AU187" s="143" t="s">
        <v>89</v>
      </c>
      <c r="AY187" s="17" t="s">
        <v>140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7" t="s">
        <v>87</v>
      </c>
      <c r="BK187" s="144">
        <f>ROUND(I187*H187,2)</f>
        <v>0</v>
      </c>
      <c r="BL187" s="17" t="s">
        <v>148</v>
      </c>
      <c r="BM187" s="143" t="s">
        <v>327</v>
      </c>
    </row>
    <row r="188" spans="2:65" s="1" customFormat="1" ht="10">
      <c r="B188" s="32"/>
      <c r="D188" s="145" t="s">
        <v>149</v>
      </c>
      <c r="F188" s="146" t="s">
        <v>2104</v>
      </c>
      <c r="I188" s="147"/>
      <c r="L188" s="32"/>
      <c r="M188" s="148"/>
      <c r="T188" s="56"/>
      <c r="AT188" s="17" t="s">
        <v>149</v>
      </c>
      <c r="AU188" s="17" t="s">
        <v>89</v>
      </c>
    </row>
    <row r="189" spans="2:65" s="1" customFormat="1" ht="16.5" customHeight="1">
      <c r="B189" s="32"/>
      <c r="C189" s="132" t="s">
        <v>256</v>
      </c>
      <c r="D189" s="132" t="s">
        <v>143</v>
      </c>
      <c r="E189" s="133" t="s">
        <v>2105</v>
      </c>
      <c r="F189" s="134" t="s">
        <v>2106</v>
      </c>
      <c r="G189" s="135" t="s">
        <v>231</v>
      </c>
      <c r="H189" s="136">
        <v>4</v>
      </c>
      <c r="I189" s="137"/>
      <c r="J189" s="138">
        <f>ROUND(I189*H189,2)</f>
        <v>0</v>
      </c>
      <c r="K189" s="134" t="s">
        <v>1</v>
      </c>
      <c r="L189" s="32"/>
      <c r="M189" s="139" t="s">
        <v>1</v>
      </c>
      <c r="N189" s="140" t="s">
        <v>45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148</v>
      </c>
      <c r="AT189" s="143" t="s">
        <v>143</v>
      </c>
      <c r="AU189" s="143" t="s">
        <v>89</v>
      </c>
      <c r="AY189" s="17" t="s">
        <v>140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87</v>
      </c>
      <c r="BK189" s="144">
        <f>ROUND(I189*H189,2)</f>
        <v>0</v>
      </c>
      <c r="BL189" s="17" t="s">
        <v>148</v>
      </c>
      <c r="BM189" s="143" t="s">
        <v>333</v>
      </c>
    </row>
    <row r="190" spans="2:65" s="1" customFormat="1" ht="10">
      <c r="B190" s="32"/>
      <c r="D190" s="145" t="s">
        <v>149</v>
      </c>
      <c r="F190" s="146" t="s">
        <v>2106</v>
      </c>
      <c r="I190" s="147"/>
      <c r="L190" s="32"/>
      <c r="M190" s="148"/>
      <c r="T190" s="56"/>
      <c r="AT190" s="17" t="s">
        <v>149</v>
      </c>
      <c r="AU190" s="17" t="s">
        <v>89</v>
      </c>
    </row>
    <row r="191" spans="2:65" s="1" customFormat="1" ht="16.5" customHeight="1">
      <c r="B191" s="32"/>
      <c r="C191" s="132" t="s">
        <v>343</v>
      </c>
      <c r="D191" s="132" t="s">
        <v>143</v>
      </c>
      <c r="E191" s="133" t="s">
        <v>2107</v>
      </c>
      <c r="F191" s="134" t="s">
        <v>2108</v>
      </c>
      <c r="G191" s="135" t="s">
        <v>231</v>
      </c>
      <c r="H191" s="136">
        <v>4</v>
      </c>
      <c r="I191" s="137"/>
      <c r="J191" s="138">
        <f>ROUND(I191*H191,2)</f>
        <v>0</v>
      </c>
      <c r="K191" s="134" t="s">
        <v>1</v>
      </c>
      <c r="L191" s="32"/>
      <c r="M191" s="139" t="s">
        <v>1</v>
      </c>
      <c r="N191" s="140" t="s">
        <v>45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148</v>
      </c>
      <c r="AT191" s="143" t="s">
        <v>143</v>
      </c>
      <c r="AU191" s="143" t="s">
        <v>89</v>
      </c>
      <c r="AY191" s="17" t="s">
        <v>140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87</v>
      </c>
      <c r="BK191" s="144">
        <f>ROUND(I191*H191,2)</f>
        <v>0</v>
      </c>
      <c r="BL191" s="17" t="s">
        <v>148</v>
      </c>
      <c r="BM191" s="143" t="s">
        <v>338</v>
      </c>
    </row>
    <row r="192" spans="2:65" s="1" customFormat="1" ht="10">
      <c r="B192" s="32"/>
      <c r="D192" s="145" t="s">
        <v>149</v>
      </c>
      <c r="F192" s="146" t="s">
        <v>2108</v>
      </c>
      <c r="I192" s="147"/>
      <c r="L192" s="32"/>
      <c r="M192" s="148"/>
      <c r="T192" s="56"/>
      <c r="AT192" s="17" t="s">
        <v>149</v>
      </c>
      <c r="AU192" s="17" t="s">
        <v>89</v>
      </c>
    </row>
    <row r="193" spans="2:65" s="1" customFormat="1" ht="16.5" customHeight="1">
      <c r="B193" s="32"/>
      <c r="C193" s="132" t="s">
        <v>262</v>
      </c>
      <c r="D193" s="132" t="s">
        <v>143</v>
      </c>
      <c r="E193" s="133" t="s">
        <v>2109</v>
      </c>
      <c r="F193" s="134" t="s">
        <v>2110</v>
      </c>
      <c r="G193" s="135" t="s">
        <v>231</v>
      </c>
      <c r="H193" s="136">
        <v>1</v>
      </c>
      <c r="I193" s="137"/>
      <c r="J193" s="138">
        <f>ROUND(I193*H193,2)</f>
        <v>0</v>
      </c>
      <c r="K193" s="134" t="s">
        <v>1</v>
      </c>
      <c r="L193" s="32"/>
      <c r="M193" s="139" t="s">
        <v>1</v>
      </c>
      <c r="N193" s="140" t="s">
        <v>45</v>
      </c>
      <c r="P193" s="141">
        <f>O193*H193</f>
        <v>0</v>
      </c>
      <c r="Q193" s="141">
        <v>0</v>
      </c>
      <c r="R193" s="141">
        <f>Q193*H193</f>
        <v>0</v>
      </c>
      <c r="S193" s="141">
        <v>0</v>
      </c>
      <c r="T193" s="142">
        <f>S193*H193</f>
        <v>0</v>
      </c>
      <c r="AR193" s="143" t="s">
        <v>148</v>
      </c>
      <c r="AT193" s="143" t="s">
        <v>143</v>
      </c>
      <c r="AU193" s="143" t="s">
        <v>89</v>
      </c>
      <c r="AY193" s="17" t="s">
        <v>140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7" t="s">
        <v>87</v>
      </c>
      <c r="BK193" s="144">
        <f>ROUND(I193*H193,2)</f>
        <v>0</v>
      </c>
      <c r="BL193" s="17" t="s">
        <v>148</v>
      </c>
      <c r="BM193" s="143" t="s">
        <v>346</v>
      </c>
    </row>
    <row r="194" spans="2:65" s="1" customFormat="1" ht="10">
      <c r="B194" s="32"/>
      <c r="D194" s="145" t="s">
        <v>149</v>
      </c>
      <c r="F194" s="146" t="s">
        <v>2110</v>
      </c>
      <c r="I194" s="147"/>
      <c r="L194" s="32"/>
      <c r="M194" s="148"/>
      <c r="T194" s="56"/>
      <c r="AT194" s="17" t="s">
        <v>149</v>
      </c>
      <c r="AU194" s="17" t="s">
        <v>89</v>
      </c>
    </row>
    <row r="195" spans="2:65" s="1" customFormat="1" ht="44.25" customHeight="1">
      <c r="B195" s="32"/>
      <c r="C195" s="132" t="s">
        <v>352</v>
      </c>
      <c r="D195" s="132" t="s">
        <v>143</v>
      </c>
      <c r="E195" s="133" t="s">
        <v>2111</v>
      </c>
      <c r="F195" s="134" t="s">
        <v>2112</v>
      </c>
      <c r="G195" s="135" t="s">
        <v>231</v>
      </c>
      <c r="H195" s="136">
        <v>1</v>
      </c>
      <c r="I195" s="137"/>
      <c r="J195" s="138">
        <f>ROUND(I195*H195,2)</f>
        <v>0</v>
      </c>
      <c r="K195" s="134" t="s">
        <v>1</v>
      </c>
      <c r="L195" s="32"/>
      <c r="M195" s="139" t="s">
        <v>1</v>
      </c>
      <c r="N195" s="140" t="s">
        <v>45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148</v>
      </c>
      <c r="AT195" s="143" t="s">
        <v>143</v>
      </c>
      <c r="AU195" s="143" t="s">
        <v>89</v>
      </c>
      <c r="AY195" s="17" t="s">
        <v>140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7" t="s">
        <v>87</v>
      </c>
      <c r="BK195" s="144">
        <f>ROUND(I195*H195,2)</f>
        <v>0</v>
      </c>
      <c r="BL195" s="17" t="s">
        <v>148</v>
      </c>
      <c r="BM195" s="143" t="s">
        <v>349</v>
      </c>
    </row>
    <row r="196" spans="2:65" s="1" customFormat="1" ht="27">
      <c r="B196" s="32"/>
      <c r="D196" s="145" t="s">
        <v>149</v>
      </c>
      <c r="F196" s="146" t="s">
        <v>2112</v>
      </c>
      <c r="I196" s="147"/>
      <c r="L196" s="32"/>
      <c r="M196" s="148"/>
      <c r="T196" s="56"/>
      <c r="AT196" s="17" t="s">
        <v>149</v>
      </c>
      <c r="AU196" s="17" t="s">
        <v>89</v>
      </c>
    </row>
    <row r="197" spans="2:65" s="1" customFormat="1" ht="44.25" customHeight="1">
      <c r="B197" s="32"/>
      <c r="C197" s="132" t="s">
        <v>268</v>
      </c>
      <c r="D197" s="132" t="s">
        <v>143</v>
      </c>
      <c r="E197" s="133" t="s">
        <v>2113</v>
      </c>
      <c r="F197" s="134" t="s">
        <v>2114</v>
      </c>
      <c r="G197" s="135" t="s">
        <v>231</v>
      </c>
      <c r="H197" s="136">
        <v>2</v>
      </c>
      <c r="I197" s="137"/>
      <c r="J197" s="138">
        <f>ROUND(I197*H197,2)</f>
        <v>0</v>
      </c>
      <c r="K197" s="134" t="s">
        <v>1</v>
      </c>
      <c r="L197" s="32"/>
      <c r="M197" s="139" t="s">
        <v>1</v>
      </c>
      <c r="N197" s="140" t="s">
        <v>45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148</v>
      </c>
      <c r="AT197" s="143" t="s">
        <v>143</v>
      </c>
      <c r="AU197" s="143" t="s">
        <v>89</v>
      </c>
      <c r="AY197" s="17" t="s">
        <v>140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87</v>
      </c>
      <c r="BK197" s="144">
        <f>ROUND(I197*H197,2)</f>
        <v>0</v>
      </c>
      <c r="BL197" s="17" t="s">
        <v>148</v>
      </c>
      <c r="BM197" s="143" t="s">
        <v>355</v>
      </c>
    </row>
    <row r="198" spans="2:65" s="1" customFormat="1" ht="27">
      <c r="B198" s="32"/>
      <c r="D198" s="145" t="s">
        <v>149</v>
      </c>
      <c r="F198" s="146" t="s">
        <v>2114</v>
      </c>
      <c r="I198" s="147"/>
      <c r="L198" s="32"/>
      <c r="M198" s="148"/>
      <c r="T198" s="56"/>
      <c r="AT198" s="17" t="s">
        <v>149</v>
      </c>
      <c r="AU198" s="17" t="s">
        <v>89</v>
      </c>
    </row>
    <row r="199" spans="2:65" s="1" customFormat="1" ht="44.25" customHeight="1">
      <c r="B199" s="32"/>
      <c r="C199" s="132" t="s">
        <v>361</v>
      </c>
      <c r="D199" s="132" t="s">
        <v>143</v>
      </c>
      <c r="E199" s="133" t="s">
        <v>2115</v>
      </c>
      <c r="F199" s="134" t="s">
        <v>2116</v>
      </c>
      <c r="G199" s="135" t="s">
        <v>231</v>
      </c>
      <c r="H199" s="136">
        <v>2</v>
      </c>
      <c r="I199" s="137"/>
      <c r="J199" s="138">
        <f>ROUND(I199*H199,2)</f>
        <v>0</v>
      </c>
      <c r="K199" s="134" t="s">
        <v>1</v>
      </c>
      <c r="L199" s="32"/>
      <c r="M199" s="139" t="s">
        <v>1</v>
      </c>
      <c r="N199" s="140" t="s">
        <v>45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148</v>
      </c>
      <c r="AT199" s="143" t="s">
        <v>143</v>
      </c>
      <c r="AU199" s="143" t="s">
        <v>89</v>
      </c>
      <c r="AY199" s="17" t="s">
        <v>140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7" t="s">
        <v>87</v>
      </c>
      <c r="BK199" s="144">
        <f>ROUND(I199*H199,2)</f>
        <v>0</v>
      </c>
      <c r="BL199" s="17" t="s">
        <v>148</v>
      </c>
      <c r="BM199" s="143" t="s">
        <v>360</v>
      </c>
    </row>
    <row r="200" spans="2:65" s="1" customFormat="1" ht="27">
      <c r="B200" s="32"/>
      <c r="D200" s="145" t="s">
        <v>149</v>
      </c>
      <c r="F200" s="146" t="s">
        <v>2116</v>
      </c>
      <c r="I200" s="147"/>
      <c r="L200" s="32"/>
      <c r="M200" s="148"/>
      <c r="T200" s="56"/>
      <c r="AT200" s="17" t="s">
        <v>149</v>
      </c>
      <c r="AU200" s="17" t="s">
        <v>89</v>
      </c>
    </row>
    <row r="201" spans="2:65" s="1" customFormat="1" ht="16.5" customHeight="1">
      <c r="B201" s="32"/>
      <c r="C201" s="132" t="s">
        <v>274</v>
      </c>
      <c r="D201" s="132" t="s">
        <v>143</v>
      </c>
      <c r="E201" s="133" t="s">
        <v>2117</v>
      </c>
      <c r="F201" s="134" t="s">
        <v>2118</v>
      </c>
      <c r="G201" s="135" t="s">
        <v>2061</v>
      </c>
      <c r="H201" s="136">
        <v>200</v>
      </c>
      <c r="I201" s="137"/>
      <c r="J201" s="138">
        <f>ROUND(I201*H201,2)</f>
        <v>0</v>
      </c>
      <c r="K201" s="134" t="s">
        <v>1</v>
      </c>
      <c r="L201" s="32"/>
      <c r="M201" s="139" t="s">
        <v>1</v>
      </c>
      <c r="N201" s="140" t="s">
        <v>45</v>
      </c>
      <c r="P201" s="141">
        <f>O201*H201</f>
        <v>0</v>
      </c>
      <c r="Q201" s="141">
        <v>0</v>
      </c>
      <c r="R201" s="141">
        <f>Q201*H201</f>
        <v>0</v>
      </c>
      <c r="S201" s="141">
        <v>0</v>
      </c>
      <c r="T201" s="142">
        <f>S201*H201</f>
        <v>0</v>
      </c>
      <c r="AR201" s="143" t="s">
        <v>148</v>
      </c>
      <c r="AT201" s="143" t="s">
        <v>143</v>
      </c>
      <c r="AU201" s="143" t="s">
        <v>89</v>
      </c>
      <c r="AY201" s="17" t="s">
        <v>140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7" t="s">
        <v>87</v>
      </c>
      <c r="BK201" s="144">
        <f>ROUND(I201*H201,2)</f>
        <v>0</v>
      </c>
      <c r="BL201" s="17" t="s">
        <v>148</v>
      </c>
      <c r="BM201" s="143" t="s">
        <v>364</v>
      </c>
    </row>
    <row r="202" spans="2:65" s="1" customFormat="1" ht="10">
      <c r="B202" s="32"/>
      <c r="D202" s="145" t="s">
        <v>149</v>
      </c>
      <c r="F202" s="146" t="s">
        <v>2118</v>
      </c>
      <c r="I202" s="147"/>
      <c r="L202" s="32"/>
      <c r="M202" s="148"/>
      <c r="T202" s="56"/>
      <c r="AT202" s="17" t="s">
        <v>149</v>
      </c>
      <c r="AU202" s="17" t="s">
        <v>89</v>
      </c>
    </row>
    <row r="203" spans="2:65" s="1" customFormat="1" ht="37.75" customHeight="1">
      <c r="B203" s="32"/>
      <c r="C203" s="132" t="s">
        <v>398</v>
      </c>
      <c r="D203" s="132" t="s">
        <v>143</v>
      </c>
      <c r="E203" s="133" t="s">
        <v>2119</v>
      </c>
      <c r="F203" s="134" t="s">
        <v>2120</v>
      </c>
      <c r="G203" s="135" t="s">
        <v>231</v>
      </c>
      <c r="H203" s="136">
        <v>1</v>
      </c>
      <c r="I203" s="137"/>
      <c r="J203" s="138">
        <f>ROUND(I203*H203,2)</f>
        <v>0</v>
      </c>
      <c r="K203" s="134" t="s">
        <v>1</v>
      </c>
      <c r="L203" s="32"/>
      <c r="M203" s="139" t="s">
        <v>1</v>
      </c>
      <c r="N203" s="140" t="s">
        <v>45</v>
      </c>
      <c r="P203" s="141">
        <f>O203*H203</f>
        <v>0</v>
      </c>
      <c r="Q203" s="141">
        <v>0</v>
      </c>
      <c r="R203" s="141">
        <f>Q203*H203</f>
        <v>0</v>
      </c>
      <c r="S203" s="141">
        <v>0</v>
      </c>
      <c r="T203" s="142">
        <f>S203*H203</f>
        <v>0</v>
      </c>
      <c r="AR203" s="143" t="s">
        <v>148</v>
      </c>
      <c r="AT203" s="143" t="s">
        <v>143</v>
      </c>
      <c r="AU203" s="143" t="s">
        <v>89</v>
      </c>
      <c r="AY203" s="17" t="s">
        <v>140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7" t="s">
        <v>87</v>
      </c>
      <c r="BK203" s="144">
        <f>ROUND(I203*H203,2)</f>
        <v>0</v>
      </c>
      <c r="BL203" s="17" t="s">
        <v>148</v>
      </c>
      <c r="BM203" s="143" t="s">
        <v>369</v>
      </c>
    </row>
    <row r="204" spans="2:65" s="1" customFormat="1" ht="18">
      <c r="B204" s="32"/>
      <c r="D204" s="145" t="s">
        <v>149</v>
      </c>
      <c r="F204" s="146" t="s">
        <v>2120</v>
      </c>
      <c r="I204" s="147"/>
      <c r="L204" s="32"/>
      <c r="M204" s="148"/>
      <c r="T204" s="56"/>
      <c r="AT204" s="17" t="s">
        <v>149</v>
      </c>
      <c r="AU204" s="17" t="s">
        <v>89</v>
      </c>
    </row>
    <row r="205" spans="2:65" s="1" customFormat="1" ht="37.75" customHeight="1">
      <c r="B205" s="32"/>
      <c r="C205" s="132" t="s">
        <v>278</v>
      </c>
      <c r="D205" s="132" t="s">
        <v>143</v>
      </c>
      <c r="E205" s="133" t="s">
        <v>2121</v>
      </c>
      <c r="F205" s="134" t="s">
        <v>2122</v>
      </c>
      <c r="G205" s="135" t="s">
        <v>231</v>
      </c>
      <c r="H205" s="136">
        <v>1</v>
      </c>
      <c r="I205" s="137"/>
      <c r="J205" s="138">
        <f>ROUND(I205*H205,2)</f>
        <v>0</v>
      </c>
      <c r="K205" s="134" t="s">
        <v>1</v>
      </c>
      <c r="L205" s="32"/>
      <c r="M205" s="139" t="s">
        <v>1</v>
      </c>
      <c r="N205" s="140" t="s">
        <v>45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148</v>
      </c>
      <c r="AT205" s="143" t="s">
        <v>143</v>
      </c>
      <c r="AU205" s="143" t="s">
        <v>89</v>
      </c>
      <c r="AY205" s="17" t="s">
        <v>140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7" t="s">
        <v>87</v>
      </c>
      <c r="BK205" s="144">
        <f>ROUND(I205*H205,2)</f>
        <v>0</v>
      </c>
      <c r="BL205" s="17" t="s">
        <v>148</v>
      </c>
      <c r="BM205" s="143" t="s">
        <v>403</v>
      </c>
    </row>
    <row r="206" spans="2:65" s="1" customFormat="1" ht="18">
      <c r="B206" s="32"/>
      <c r="D206" s="145" t="s">
        <v>149</v>
      </c>
      <c r="F206" s="146" t="s">
        <v>2122</v>
      </c>
      <c r="I206" s="147"/>
      <c r="L206" s="32"/>
      <c r="M206" s="148"/>
      <c r="T206" s="56"/>
      <c r="AT206" s="17" t="s">
        <v>149</v>
      </c>
      <c r="AU206" s="17" t="s">
        <v>89</v>
      </c>
    </row>
    <row r="207" spans="2:65" s="1" customFormat="1" ht="24.15" customHeight="1">
      <c r="B207" s="32"/>
      <c r="C207" s="132" t="s">
        <v>657</v>
      </c>
      <c r="D207" s="132" t="s">
        <v>143</v>
      </c>
      <c r="E207" s="133" t="s">
        <v>2123</v>
      </c>
      <c r="F207" s="134" t="s">
        <v>2124</v>
      </c>
      <c r="G207" s="135" t="s">
        <v>2061</v>
      </c>
      <c r="H207" s="136">
        <v>300</v>
      </c>
      <c r="I207" s="137"/>
      <c r="J207" s="138">
        <f>ROUND(I207*H207,2)</f>
        <v>0</v>
      </c>
      <c r="K207" s="134" t="s">
        <v>1</v>
      </c>
      <c r="L207" s="32"/>
      <c r="M207" s="139" t="s">
        <v>1</v>
      </c>
      <c r="N207" s="140" t="s">
        <v>45</v>
      </c>
      <c r="P207" s="141">
        <f>O207*H207</f>
        <v>0</v>
      </c>
      <c r="Q207" s="141">
        <v>0</v>
      </c>
      <c r="R207" s="141">
        <f>Q207*H207</f>
        <v>0</v>
      </c>
      <c r="S207" s="141">
        <v>0</v>
      </c>
      <c r="T207" s="142">
        <f>S207*H207</f>
        <v>0</v>
      </c>
      <c r="AR207" s="143" t="s">
        <v>148</v>
      </c>
      <c r="AT207" s="143" t="s">
        <v>143</v>
      </c>
      <c r="AU207" s="143" t="s">
        <v>89</v>
      </c>
      <c r="AY207" s="17" t="s">
        <v>140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7" t="s">
        <v>87</v>
      </c>
      <c r="BK207" s="144">
        <f>ROUND(I207*H207,2)</f>
        <v>0</v>
      </c>
      <c r="BL207" s="17" t="s">
        <v>148</v>
      </c>
      <c r="BM207" s="143" t="s">
        <v>650</v>
      </c>
    </row>
    <row r="208" spans="2:65" s="1" customFormat="1" ht="10">
      <c r="B208" s="32"/>
      <c r="D208" s="145" t="s">
        <v>149</v>
      </c>
      <c r="F208" s="146" t="s">
        <v>2124</v>
      </c>
      <c r="I208" s="147"/>
      <c r="L208" s="32"/>
      <c r="M208" s="148"/>
      <c r="T208" s="56"/>
      <c r="AT208" s="17" t="s">
        <v>149</v>
      </c>
      <c r="AU208" s="17" t="s">
        <v>89</v>
      </c>
    </row>
    <row r="209" spans="2:65" s="1" customFormat="1" ht="16.5" customHeight="1">
      <c r="B209" s="32"/>
      <c r="C209" s="132" t="s">
        <v>282</v>
      </c>
      <c r="D209" s="132" t="s">
        <v>143</v>
      </c>
      <c r="E209" s="133" t="s">
        <v>2125</v>
      </c>
      <c r="F209" s="134" t="s">
        <v>2126</v>
      </c>
      <c r="G209" s="135" t="s">
        <v>231</v>
      </c>
      <c r="H209" s="136">
        <v>1</v>
      </c>
      <c r="I209" s="137"/>
      <c r="J209" s="138">
        <f>ROUND(I209*H209,2)</f>
        <v>0</v>
      </c>
      <c r="K209" s="134" t="s">
        <v>1</v>
      </c>
      <c r="L209" s="32"/>
      <c r="M209" s="139" t="s">
        <v>1</v>
      </c>
      <c r="N209" s="140" t="s">
        <v>45</v>
      </c>
      <c r="P209" s="141">
        <f>O209*H209</f>
        <v>0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AR209" s="143" t="s">
        <v>148</v>
      </c>
      <c r="AT209" s="143" t="s">
        <v>143</v>
      </c>
      <c r="AU209" s="143" t="s">
        <v>89</v>
      </c>
      <c r="AY209" s="17" t="s">
        <v>140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7" t="s">
        <v>87</v>
      </c>
      <c r="BK209" s="144">
        <f>ROUND(I209*H209,2)</f>
        <v>0</v>
      </c>
      <c r="BL209" s="17" t="s">
        <v>148</v>
      </c>
      <c r="BM209" s="143" t="s">
        <v>660</v>
      </c>
    </row>
    <row r="210" spans="2:65" s="1" customFormat="1" ht="10">
      <c r="B210" s="32"/>
      <c r="D210" s="145" t="s">
        <v>149</v>
      </c>
      <c r="F210" s="146" t="s">
        <v>2126</v>
      </c>
      <c r="I210" s="147"/>
      <c r="L210" s="32"/>
      <c r="M210" s="148"/>
      <c r="T210" s="56"/>
      <c r="AT210" s="17" t="s">
        <v>149</v>
      </c>
      <c r="AU210" s="17" t="s">
        <v>89</v>
      </c>
    </row>
    <row r="211" spans="2:65" s="1" customFormat="1" ht="16.5" customHeight="1">
      <c r="B211" s="32"/>
      <c r="C211" s="132" t="s">
        <v>664</v>
      </c>
      <c r="D211" s="132" t="s">
        <v>143</v>
      </c>
      <c r="E211" s="133" t="s">
        <v>2127</v>
      </c>
      <c r="F211" s="134" t="s">
        <v>2128</v>
      </c>
      <c r="G211" s="135" t="s">
        <v>231</v>
      </c>
      <c r="H211" s="136">
        <v>1</v>
      </c>
      <c r="I211" s="137"/>
      <c r="J211" s="138">
        <f>ROUND(I211*H211,2)</f>
        <v>0</v>
      </c>
      <c r="K211" s="134" t="s">
        <v>1</v>
      </c>
      <c r="L211" s="32"/>
      <c r="M211" s="139" t="s">
        <v>1</v>
      </c>
      <c r="N211" s="140" t="s">
        <v>45</v>
      </c>
      <c r="P211" s="141">
        <f>O211*H211</f>
        <v>0</v>
      </c>
      <c r="Q211" s="141">
        <v>0</v>
      </c>
      <c r="R211" s="141">
        <f>Q211*H211</f>
        <v>0</v>
      </c>
      <c r="S211" s="141">
        <v>0</v>
      </c>
      <c r="T211" s="142">
        <f>S211*H211</f>
        <v>0</v>
      </c>
      <c r="AR211" s="143" t="s">
        <v>148</v>
      </c>
      <c r="AT211" s="143" t="s">
        <v>143</v>
      </c>
      <c r="AU211" s="143" t="s">
        <v>89</v>
      </c>
      <c r="AY211" s="17" t="s">
        <v>140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7" t="s">
        <v>87</v>
      </c>
      <c r="BK211" s="144">
        <f>ROUND(I211*H211,2)</f>
        <v>0</v>
      </c>
      <c r="BL211" s="17" t="s">
        <v>148</v>
      </c>
      <c r="BM211" s="143" t="s">
        <v>663</v>
      </c>
    </row>
    <row r="212" spans="2:65" s="1" customFormat="1" ht="10">
      <c r="B212" s="32"/>
      <c r="D212" s="145" t="s">
        <v>149</v>
      </c>
      <c r="F212" s="146" t="s">
        <v>2128</v>
      </c>
      <c r="I212" s="147"/>
      <c r="L212" s="32"/>
      <c r="M212" s="148"/>
      <c r="T212" s="56"/>
      <c r="AT212" s="17" t="s">
        <v>149</v>
      </c>
      <c r="AU212" s="17" t="s">
        <v>89</v>
      </c>
    </row>
    <row r="213" spans="2:65" s="11" customFormat="1" ht="22.75" customHeight="1">
      <c r="B213" s="120"/>
      <c r="D213" s="121" t="s">
        <v>79</v>
      </c>
      <c r="E213" s="130" t="s">
        <v>2129</v>
      </c>
      <c r="F213" s="130" t="s">
        <v>2130</v>
      </c>
      <c r="I213" s="123"/>
      <c r="J213" s="131">
        <f>BK213</f>
        <v>0</v>
      </c>
      <c r="L213" s="120"/>
      <c r="M213" s="125"/>
      <c r="P213" s="126">
        <f>SUM(P214:P221)</f>
        <v>0</v>
      </c>
      <c r="R213" s="126">
        <f>SUM(R214:R221)</f>
        <v>0</v>
      </c>
      <c r="T213" s="127">
        <f>SUM(T214:T221)</f>
        <v>0</v>
      </c>
      <c r="AR213" s="121" t="s">
        <v>87</v>
      </c>
      <c r="AT213" s="128" t="s">
        <v>79</v>
      </c>
      <c r="AU213" s="128" t="s">
        <v>87</v>
      </c>
      <c r="AY213" s="121" t="s">
        <v>140</v>
      </c>
      <c r="BK213" s="129">
        <f>SUM(BK214:BK221)</f>
        <v>0</v>
      </c>
    </row>
    <row r="214" spans="2:65" s="1" customFormat="1" ht="16.5" customHeight="1">
      <c r="B214" s="32"/>
      <c r="C214" s="132" t="s">
        <v>288</v>
      </c>
      <c r="D214" s="132" t="s">
        <v>143</v>
      </c>
      <c r="E214" s="133" t="s">
        <v>2131</v>
      </c>
      <c r="F214" s="134" t="s">
        <v>2132</v>
      </c>
      <c r="G214" s="135" t="s">
        <v>231</v>
      </c>
      <c r="H214" s="136">
        <v>1</v>
      </c>
      <c r="I214" s="137"/>
      <c r="J214" s="138">
        <f>ROUND(I214*H214,2)</f>
        <v>0</v>
      </c>
      <c r="K214" s="134" t="s">
        <v>1</v>
      </c>
      <c r="L214" s="32"/>
      <c r="M214" s="139" t="s">
        <v>1</v>
      </c>
      <c r="N214" s="140" t="s">
        <v>45</v>
      </c>
      <c r="P214" s="141">
        <f>O214*H214</f>
        <v>0</v>
      </c>
      <c r="Q214" s="141">
        <v>0</v>
      </c>
      <c r="R214" s="141">
        <f>Q214*H214</f>
        <v>0</v>
      </c>
      <c r="S214" s="141">
        <v>0</v>
      </c>
      <c r="T214" s="142">
        <f>S214*H214</f>
        <v>0</v>
      </c>
      <c r="AR214" s="143" t="s">
        <v>148</v>
      </c>
      <c r="AT214" s="143" t="s">
        <v>143</v>
      </c>
      <c r="AU214" s="143" t="s">
        <v>89</v>
      </c>
      <c r="AY214" s="17" t="s">
        <v>140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7" t="s">
        <v>87</v>
      </c>
      <c r="BK214" s="144">
        <f>ROUND(I214*H214,2)</f>
        <v>0</v>
      </c>
      <c r="BL214" s="17" t="s">
        <v>148</v>
      </c>
      <c r="BM214" s="143" t="s">
        <v>667</v>
      </c>
    </row>
    <row r="215" spans="2:65" s="1" customFormat="1" ht="10">
      <c r="B215" s="32"/>
      <c r="D215" s="145" t="s">
        <v>149</v>
      </c>
      <c r="F215" s="146" t="s">
        <v>2132</v>
      </c>
      <c r="I215" s="147"/>
      <c r="L215" s="32"/>
      <c r="M215" s="148"/>
      <c r="T215" s="56"/>
      <c r="AT215" s="17" t="s">
        <v>149</v>
      </c>
      <c r="AU215" s="17" t="s">
        <v>89</v>
      </c>
    </row>
    <row r="216" spans="2:65" s="1" customFormat="1" ht="16.5" customHeight="1">
      <c r="B216" s="32"/>
      <c r="C216" s="132" t="s">
        <v>671</v>
      </c>
      <c r="D216" s="132" t="s">
        <v>143</v>
      </c>
      <c r="E216" s="133" t="s">
        <v>2133</v>
      </c>
      <c r="F216" s="134" t="s">
        <v>2134</v>
      </c>
      <c r="G216" s="135" t="s">
        <v>231</v>
      </c>
      <c r="H216" s="136">
        <v>1</v>
      </c>
      <c r="I216" s="137"/>
      <c r="J216" s="138">
        <f>ROUND(I216*H216,2)</f>
        <v>0</v>
      </c>
      <c r="K216" s="134" t="s">
        <v>1</v>
      </c>
      <c r="L216" s="32"/>
      <c r="M216" s="139" t="s">
        <v>1</v>
      </c>
      <c r="N216" s="140" t="s">
        <v>45</v>
      </c>
      <c r="P216" s="141">
        <f>O216*H216</f>
        <v>0</v>
      </c>
      <c r="Q216" s="141">
        <v>0</v>
      </c>
      <c r="R216" s="141">
        <f>Q216*H216</f>
        <v>0</v>
      </c>
      <c r="S216" s="141">
        <v>0</v>
      </c>
      <c r="T216" s="142">
        <f>S216*H216</f>
        <v>0</v>
      </c>
      <c r="AR216" s="143" t="s">
        <v>148</v>
      </c>
      <c r="AT216" s="143" t="s">
        <v>143</v>
      </c>
      <c r="AU216" s="143" t="s">
        <v>89</v>
      </c>
      <c r="AY216" s="17" t="s">
        <v>140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7" t="s">
        <v>87</v>
      </c>
      <c r="BK216" s="144">
        <f>ROUND(I216*H216,2)</f>
        <v>0</v>
      </c>
      <c r="BL216" s="17" t="s">
        <v>148</v>
      </c>
      <c r="BM216" s="143" t="s">
        <v>670</v>
      </c>
    </row>
    <row r="217" spans="2:65" s="1" customFormat="1" ht="10">
      <c r="B217" s="32"/>
      <c r="D217" s="145" t="s">
        <v>149</v>
      </c>
      <c r="F217" s="146" t="s">
        <v>2134</v>
      </c>
      <c r="I217" s="147"/>
      <c r="L217" s="32"/>
      <c r="M217" s="148"/>
      <c r="T217" s="56"/>
      <c r="AT217" s="17" t="s">
        <v>149</v>
      </c>
      <c r="AU217" s="17" t="s">
        <v>89</v>
      </c>
    </row>
    <row r="218" spans="2:65" s="1" customFormat="1" ht="16.5" customHeight="1">
      <c r="B218" s="32"/>
      <c r="C218" s="132" t="s">
        <v>295</v>
      </c>
      <c r="D218" s="132" t="s">
        <v>143</v>
      </c>
      <c r="E218" s="133" t="s">
        <v>2135</v>
      </c>
      <c r="F218" s="134" t="s">
        <v>2136</v>
      </c>
      <c r="G218" s="135" t="s">
        <v>231</v>
      </c>
      <c r="H218" s="136">
        <v>1</v>
      </c>
      <c r="I218" s="137"/>
      <c r="J218" s="138">
        <f>ROUND(I218*H218,2)</f>
        <v>0</v>
      </c>
      <c r="K218" s="134" t="s">
        <v>1</v>
      </c>
      <c r="L218" s="32"/>
      <c r="M218" s="139" t="s">
        <v>1</v>
      </c>
      <c r="N218" s="140" t="s">
        <v>45</v>
      </c>
      <c r="P218" s="141">
        <f>O218*H218</f>
        <v>0</v>
      </c>
      <c r="Q218" s="141">
        <v>0</v>
      </c>
      <c r="R218" s="141">
        <f>Q218*H218</f>
        <v>0</v>
      </c>
      <c r="S218" s="141">
        <v>0</v>
      </c>
      <c r="T218" s="142">
        <f>S218*H218</f>
        <v>0</v>
      </c>
      <c r="AR218" s="143" t="s">
        <v>148</v>
      </c>
      <c r="AT218" s="143" t="s">
        <v>143</v>
      </c>
      <c r="AU218" s="143" t="s">
        <v>89</v>
      </c>
      <c r="AY218" s="17" t="s">
        <v>140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7" t="s">
        <v>87</v>
      </c>
      <c r="BK218" s="144">
        <f>ROUND(I218*H218,2)</f>
        <v>0</v>
      </c>
      <c r="BL218" s="17" t="s">
        <v>148</v>
      </c>
      <c r="BM218" s="143" t="s">
        <v>674</v>
      </c>
    </row>
    <row r="219" spans="2:65" s="1" customFormat="1" ht="10">
      <c r="B219" s="32"/>
      <c r="D219" s="145" t="s">
        <v>149</v>
      </c>
      <c r="F219" s="146" t="s">
        <v>2136</v>
      </c>
      <c r="I219" s="147"/>
      <c r="L219" s="32"/>
      <c r="M219" s="148"/>
      <c r="T219" s="56"/>
      <c r="AT219" s="17" t="s">
        <v>149</v>
      </c>
      <c r="AU219" s="17" t="s">
        <v>89</v>
      </c>
    </row>
    <row r="220" spans="2:65" s="1" customFormat="1" ht="21.75" customHeight="1">
      <c r="B220" s="32"/>
      <c r="C220" s="132" t="s">
        <v>680</v>
      </c>
      <c r="D220" s="132" t="s">
        <v>143</v>
      </c>
      <c r="E220" s="133" t="s">
        <v>2137</v>
      </c>
      <c r="F220" s="134" t="s">
        <v>2138</v>
      </c>
      <c r="G220" s="135" t="s">
        <v>231</v>
      </c>
      <c r="H220" s="136">
        <v>1</v>
      </c>
      <c r="I220" s="137"/>
      <c r="J220" s="138">
        <f>ROUND(I220*H220,2)</f>
        <v>0</v>
      </c>
      <c r="K220" s="134" t="s">
        <v>1</v>
      </c>
      <c r="L220" s="32"/>
      <c r="M220" s="139" t="s">
        <v>1</v>
      </c>
      <c r="N220" s="140" t="s">
        <v>45</v>
      </c>
      <c r="P220" s="141">
        <f>O220*H220</f>
        <v>0</v>
      </c>
      <c r="Q220" s="141">
        <v>0</v>
      </c>
      <c r="R220" s="141">
        <f>Q220*H220</f>
        <v>0</v>
      </c>
      <c r="S220" s="141">
        <v>0</v>
      </c>
      <c r="T220" s="142">
        <f>S220*H220</f>
        <v>0</v>
      </c>
      <c r="AR220" s="143" t="s">
        <v>148</v>
      </c>
      <c r="AT220" s="143" t="s">
        <v>143</v>
      </c>
      <c r="AU220" s="143" t="s">
        <v>89</v>
      </c>
      <c r="AY220" s="17" t="s">
        <v>140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7" t="s">
        <v>87</v>
      </c>
      <c r="BK220" s="144">
        <f>ROUND(I220*H220,2)</f>
        <v>0</v>
      </c>
      <c r="BL220" s="17" t="s">
        <v>148</v>
      </c>
      <c r="BM220" s="143" t="s">
        <v>677</v>
      </c>
    </row>
    <row r="221" spans="2:65" s="1" customFormat="1" ht="10">
      <c r="B221" s="32"/>
      <c r="D221" s="145" t="s">
        <v>149</v>
      </c>
      <c r="F221" s="146" t="s">
        <v>2138</v>
      </c>
      <c r="I221" s="147"/>
      <c r="L221" s="32"/>
      <c r="M221" s="148"/>
      <c r="T221" s="56"/>
      <c r="AT221" s="17" t="s">
        <v>149</v>
      </c>
      <c r="AU221" s="17" t="s">
        <v>89</v>
      </c>
    </row>
    <row r="222" spans="2:65" s="11" customFormat="1" ht="22.75" customHeight="1">
      <c r="B222" s="120"/>
      <c r="D222" s="121" t="s">
        <v>79</v>
      </c>
      <c r="E222" s="130" t="s">
        <v>2139</v>
      </c>
      <c r="F222" s="130" t="s">
        <v>2140</v>
      </c>
      <c r="I222" s="123"/>
      <c r="J222" s="131">
        <f>BK222</f>
        <v>0</v>
      </c>
      <c r="L222" s="120"/>
      <c r="M222" s="125"/>
      <c r="P222" s="126">
        <f>SUM(P223:P228)</f>
        <v>0</v>
      </c>
      <c r="R222" s="126">
        <f>SUM(R223:R228)</f>
        <v>0</v>
      </c>
      <c r="T222" s="127">
        <f>SUM(T223:T228)</f>
        <v>0</v>
      </c>
      <c r="AR222" s="121" t="s">
        <v>87</v>
      </c>
      <c r="AT222" s="128" t="s">
        <v>79</v>
      </c>
      <c r="AU222" s="128" t="s">
        <v>87</v>
      </c>
      <c r="AY222" s="121" t="s">
        <v>140</v>
      </c>
      <c r="BK222" s="129">
        <f>SUM(BK223:BK228)</f>
        <v>0</v>
      </c>
    </row>
    <row r="223" spans="2:65" s="1" customFormat="1" ht="16.5" customHeight="1">
      <c r="B223" s="32"/>
      <c r="C223" s="132" t="s">
        <v>298</v>
      </c>
      <c r="D223" s="132" t="s">
        <v>143</v>
      </c>
      <c r="E223" s="133" t="s">
        <v>2141</v>
      </c>
      <c r="F223" s="134" t="s">
        <v>2142</v>
      </c>
      <c r="G223" s="135" t="s">
        <v>401</v>
      </c>
      <c r="H223" s="136">
        <v>20</v>
      </c>
      <c r="I223" s="137"/>
      <c r="J223" s="138">
        <f>ROUND(I223*H223,2)</f>
        <v>0</v>
      </c>
      <c r="K223" s="134" t="s">
        <v>1</v>
      </c>
      <c r="L223" s="32"/>
      <c r="M223" s="139" t="s">
        <v>1</v>
      </c>
      <c r="N223" s="140" t="s">
        <v>45</v>
      </c>
      <c r="P223" s="141">
        <f>O223*H223</f>
        <v>0</v>
      </c>
      <c r="Q223" s="141">
        <v>0</v>
      </c>
      <c r="R223" s="141">
        <f>Q223*H223</f>
        <v>0</v>
      </c>
      <c r="S223" s="141">
        <v>0</v>
      </c>
      <c r="T223" s="142">
        <f>S223*H223</f>
        <v>0</v>
      </c>
      <c r="AR223" s="143" t="s">
        <v>148</v>
      </c>
      <c r="AT223" s="143" t="s">
        <v>143</v>
      </c>
      <c r="AU223" s="143" t="s">
        <v>89</v>
      </c>
      <c r="AY223" s="17" t="s">
        <v>140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7" t="s">
        <v>87</v>
      </c>
      <c r="BK223" s="144">
        <f>ROUND(I223*H223,2)</f>
        <v>0</v>
      </c>
      <c r="BL223" s="17" t="s">
        <v>148</v>
      </c>
      <c r="BM223" s="143" t="s">
        <v>683</v>
      </c>
    </row>
    <row r="224" spans="2:65" s="1" customFormat="1" ht="10">
      <c r="B224" s="32"/>
      <c r="D224" s="145" t="s">
        <v>149</v>
      </c>
      <c r="F224" s="146" t="s">
        <v>2142</v>
      </c>
      <c r="I224" s="147"/>
      <c r="L224" s="32"/>
      <c r="M224" s="148"/>
      <c r="T224" s="56"/>
      <c r="AT224" s="17" t="s">
        <v>149</v>
      </c>
      <c r="AU224" s="17" t="s">
        <v>89</v>
      </c>
    </row>
    <row r="225" spans="2:65" s="1" customFormat="1" ht="16.5" customHeight="1">
      <c r="B225" s="32"/>
      <c r="C225" s="132" t="s">
        <v>686</v>
      </c>
      <c r="D225" s="132" t="s">
        <v>143</v>
      </c>
      <c r="E225" s="133" t="s">
        <v>2143</v>
      </c>
      <c r="F225" s="134" t="s">
        <v>2144</v>
      </c>
      <c r="G225" s="135" t="s">
        <v>401</v>
      </c>
      <c r="H225" s="136">
        <v>34</v>
      </c>
      <c r="I225" s="137"/>
      <c r="J225" s="138">
        <f>ROUND(I225*H225,2)</f>
        <v>0</v>
      </c>
      <c r="K225" s="134" t="s">
        <v>1</v>
      </c>
      <c r="L225" s="32"/>
      <c r="M225" s="139" t="s">
        <v>1</v>
      </c>
      <c r="N225" s="140" t="s">
        <v>45</v>
      </c>
      <c r="P225" s="141">
        <f>O225*H225</f>
        <v>0</v>
      </c>
      <c r="Q225" s="141">
        <v>0</v>
      </c>
      <c r="R225" s="141">
        <f>Q225*H225</f>
        <v>0</v>
      </c>
      <c r="S225" s="141">
        <v>0</v>
      </c>
      <c r="T225" s="142">
        <f>S225*H225</f>
        <v>0</v>
      </c>
      <c r="AR225" s="143" t="s">
        <v>148</v>
      </c>
      <c r="AT225" s="143" t="s">
        <v>143</v>
      </c>
      <c r="AU225" s="143" t="s">
        <v>89</v>
      </c>
      <c r="AY225" s="17" t="s">
        <v>140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7" t="s">
        <v>87</v>
      </c>
      <c r="BK225" s="144">
        <f>ROUND(I225*H225,2)</f>
        <v>0</v>
      </c>
      <c r="BL225" s="17" t="s">
        <v>148</v>
      </c>
      <c r="BM225" s="143" t="s">
        <v>684</v>
      </c>
    </row>
    <row r="226" spans="2:65" s="1" customFormat="1" ht="10">
      <c r="B226" s="32"/>
      <c r="D226" s="145" t="s">
        <v>149</v>
      </c>
      <c r="F226" s="146" t="s">
        <v>2144</v>
      </c>
      <c r="I226" s="147"/>
      <c r="L226" s="32"/>
      <c r="M226" s="148"/>
      <c r="T226" s="56"/>
      <c r="AT226" s="17" t="s">
        <v>149</v>
      </c>
      <c r="AU226" s="17" t="s">
        <v>89</v>
      </c>
    </row>
    <row r="227" spans="2:65" s="1" customFormat="1" ht="21.75" customHeight="1">
      <c r="B227" s="32"/>
      <c r="C227" s="132" t="s">
        <v>156</v>
      </c>
      <c r="D227" s="132" t="s">
        <v>143</v>
      </c>
      <c r="E227" s="133" t="s">
        <v>2145</v>
      </c>
      <c r="F227" s="134" t="s">
        <v>2146</v>
      </c>
      <c r="G227" s="135" t="s">
        <v>231</v>
      </c>
      <c r="H227" s="136">
        <v>1</v>
      </c>
      <c r="I227" s="137"/>
      <c r="J227" s="138">
        <f>ROUND(I227*H227,2)</f>
        <v>0</v>
      </c>
      <c r="K227" s="134" t="s">
        <v>1</v>
      </c>
      <c r="L227" s="32"/>
      <c r="M227" s="139" t="s">
        <v>1</v>
      </c>
      <c r="N227" s="140" t="s">
        <v>45</v>
      </c>
      <c r="P227" s="141">
        <f>O227*H227</f>
        <v>0</v>
      </c>
      <c r="Q227" s="141">
        <v>0</v>
      </c>
      <c r="R227" s="141">
        <f>Q227*H227</f>
        <v>0</v>
      </c>
      <c r="S227" s="141">
        <v>0</v>
      </c>
      <c r="T227" s="142">
        <f>S227*H227</f>
        <v>0</v>
      </c>
      <c r="AR227" s="143" t="s">
        <v>148</v>
      </c>
      <c r="AT227" s="143" t="s">
        <v>143</v>
      </c>
      <c r="AU227" s="143" t="s">
        <v>89</v>
      </c>
      <c r="AY227" s="17" t="s">
        <v>140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7" t="s">
        <v>87</v>
      </c>
      <c r="BK227" s="144">
        <f>ROUND(I227*H227,2)</f>
        <v>0</v>
      </c>
      <c r="BL227" s="17" t="s">
        <v>148</v>
      </c>
      <c r="BM227" s="143" t="s">
        <v>689</v>
      </c>
    </row>
    <row r="228" spans="2:65" s="1" customFormat="1" ht="10">
      <c r="B228" s="32"/>
      <c r="D228" s="145" t="s">
        <v>149</v>
      </c>
      <c r="F228" s="146" t="s">
        <v>2146</v>
      </c>
      <c r="I228" s="147"/>
      <c r="L228" s="32"/>
      <c r="M228" s="191"/>
      <c r="N228" s="192"/>
      <c r="O228" s="192"/>
      <c r="P228" s="192"/>
      <c r="Q228" s="192"/>
      <c r="R228" s="192"/>
      <c r="S228" s="192"/>
      <c r="T228" s="193"/>
      <c r="AT228" s="17" t="s">
        <v>149</v>
      </c>
      <c r="AU228" s="17" t="s">
        <v>89</v>
      </c>
    </row>
    <row r="229" spans="2:65" s="1" customFormat="1" ht="7" customHeight="1">
      <c r="B229" s="44"/>
      <c r="C229" s="45"/>
      <c r="D229" s="45"/>
      <c r="E229" s="45"/>
      <c r="F229" s="45"/>
      <c r="G229" s="45"/>
      <c r="H229" s="45"/>
      <c r="I229" s="45"/>
      <c r="J229" s="45"/>
      <c r="K229" s="45"/>
      <c r="L229" s="32"/>
    </row>
  </sheetData>
  <sheetProtection algorithmName="SHA-512" hashValue="JBr/+edtTAl8/VnoEcj/lC/NLQIABuDWeoutLB9ahlkX7YzTw2oc86uRFsOxjRwfPVd7I5HIAjYmokI8QXtyUg==" saltValue="v92S8XlycI6CHY7p+VqunnzSJuVrzDoRsl0qPpui3kuWuLF4MEAHjQWJjz4NX/jfXjOl8iDjBy7QYSPCl5SSTQ==" spinCount="100000" sheet="1" objects="1" scenarios="1" formatColumns="0" formatRows="0" autoFilter="0"/>
  <autoFilter ref="C121:K228" xr:uid="{00000000-0009-0000-0000-000005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57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104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2:46" ht="25" customHeight="1">
      <c r="B4" s="20"/>
      <c r="D4" s="21" t="s">
        <v>105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2" t="str">
        <f>'Rekapitulace stavby'!K6</f>
        <v>Změna užívání se stavebními úpravami prostor - Kollárova ulice</v>
      </c>
      <c r="F7" s="233"/>
      <c r="G7" s="233"/>
      <c r="H7" s="233"/>
      <c r="L7" s="20"/>
    </row>
    <row r="8" spans="2:46" s="1" customFormat="1" ht="12" customHeight="1">
      <c r="B8" s="32"/>
      <c r="D8" s="27" t="s">
        <v>106</v>
      </c>
      <c r="L8" s="32"/>
    </row>
    <row r="9" spans="2:46" s="1" customFormat="1" ht="16.5" customHeight="1">
      <c r="B9" s="32"/>
      <c r="E9" s="194" t="s">
        <v>2147</v>
      </c>
      <c r="F9" s="234"/>
      <c r="G9" s="234"/>
      <c r="H9" s="234"/>
      <c r="L9" s="32"/>
    </row>
    <row r="10" spans="2:46" s="1" customFormat="1" ht="10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12. 4. 2024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29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5" t="str">
        <f>'Rekapitulace stavby'!E14</f>
        <v>Vyplň údaj</v>
      </c>
      <c r="F18" s="216"/>
      <c r="G18" s="216"/>
      <c r="H18" s="216"/>
      <c r="I18" s="27" t="s">
        <v>28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25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28</v>
      </c>
      <c r="J21" s="25" t="s">
        <v>35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39</v>
      </c>
      <c r="L26" s="32"/>
    </row>
    <row r="27" spans="2:12" s="7" customFormat="1" ht="16.5" customHeight="1">
      <c r="B27" s="89"/>
      <c r="E27" s="221" t="s">
        <v>1</v>
      </c>
      <c r="F27" s="221"/>
      <c r="G27" s="221"/>
      <c r="H27" s="221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0" t="s">
        <v>40</v>
      </c>
      <c r="J30" s="66">
        <f>ROUND(J122,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42</v>
      </c>
      <c r="I32" s="35" t="s">
        <v>41</v>
      </c>
      <c r="J32" s="35" t="s">
        <v>43</v>
      </c>
      <c r="L32" s="32"/>
    </row>
    <row r="33" spans="2:12" s="1" customFormat="1" ht="14.4" customHeight="1">
      <c r="B33" s="32"/>
      <c r="D33" s="55" t="s">
        <v>44</v>
      </c>
      <c r="E33" s="27" t="s">
        <v>45</v>
      </c>
      <c r="F33" s="91">
        <f>ROUND((SUM(BE122:BE156)),  2)</f>
        <v>0</v>
      </c>
      <c r="I33" s="92">
        <v>0.21</v>
      </c>
      <c r="J33" s="91">
        <f>ROUND(((SUM(BE122:BE156))*I33),  2)</f>
        <v>0</v>
      </c>
      <c r="L33" s="32"/>
    </row>
    <row r="34" spans="2:12" s="1" customFormat="1" ht="14.4" customHeight="1">
      <c r="B34" s="32"/>
      <c r="E34" s="27" t="s">
        <v>46</v>
      </c>
      <c r="F34" s="91">
        <f>ROUND((SUM(BF122:BF156)),  2)</f>
        <v>0</v>
      </c>
      <c r="I34" s="92">
        <v>0.12</v>
      </c>
      <c r="J34" s="91">
        <f>ROUND(((SUM(BF122:BF156))*I34),  2)</f>
        <v>0</v>
      </c>
      <c r="L34" s="32"/>
    </row>
    <row r="35" spans="2:12" s="1" customFormat="1" ht="14.4" hidden="1" customHeight="1">
      <c r="B35" s="32"/>
      <c r="E35" s="27" t="s">
        <v>47</v>
      </c>
      <c r="F35" s="91">
        <f>ROUND((SUM(BG122:BG156)),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48</v>
      </c>
      <c r="F36" s="91">
        <f>ROUND((SUM(BH122:BH156)),  2)</f>
        <v>0</v>
      </c>
      <c r="I36" s="92">
        <v>0.12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49</v>
      </c>
      <c r="F37" s="91">
        <f>ROUND((SUM(BI122:BI156)),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3"/>
      <c r="D39" s="94" t="s">
        <v>50</v>
      </c>
      <c r="E39" s="57"/>
      <c r="F39" s="57"/>
      <c r="G39" s="95" t="s">
        <v>51</v>
      </c>
      <c r="H39" s="96" t="s">
        <v>52</v>
      </c>
      <c r="I39" s="57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53</v>
      </c>
      <c r="E50" s="42"/>
      <c r="F50" s="42"/>
      <c r="G50" s="41" t="s">
        <v>54</v>
      </c>
      <c r="H50" s="42"/>
      <c r="I50" s="42"/>
      <c r="J50" s="42"/>
      <c r="K50" s="42"/>
      <c r="L50" s="32"/>
    </row>
    <row r="51" spans="2:12" ht="10">
      <c r="B51" s="20"/>
      <c r="L51" s="20"/>
    </row>
    <row r="52" spans="2:12" ht="10">
      <c r="B52" s="20"/>
      <c r="L52" s="20"/>
    </row>
    <row r="53" spans="2:12" ht="10">
      <c r="B53" s="20"/>
      <c r="L53" s="20"/>
    </row>
    <row r="54" spans="2:12" ht="10">
      <c r="B54" s="20"/>
      <c r="L54" s="20"/>
    </row>
    <row r="55" spans="2:12" ht="10">
      <c r="B55" s="20"/>
      <c r="L55" s="20"/>
    </row>
    <row r="56" spans="2:12" ht="10">
      <c r="B56" s="20"/>
      <c r="L56" s="20"/>
    </row>
    <row r="57" spans="2:12" ht="10">
      <c r="B57" s="20"/>
      <c r="L57" s="20"/>
    </row>
    <row r="58" spans="2:12" ht="10">
      <c r="B58" s="20"/>
      <c r="L58" s="20"/>
    </row>
    <row r="59" spans="2:12" ht="10">
      <c r="B59" s="20"/>
      <c r="L59" s="20"/>
    </row>
    <row r="60" spans="2:12" ht="10">
      <c r="B60" s="20"/>
      <c r="L60" s="20"/>
    </row>
    <row r="61" spans="2:12" s="1" customFormat="1" ht="12.5">
      <c r="B61" s="32"/>
      <c r="D61" s="43" t="s">
        <v>55</v>
      </c>
      <c r="E61" s="34"/>
      <c r="F61" s="99" t="s">
        <v>56</v>
      </c>
      <c r="G61" s="43" t="s">
        <v>55</v>
      </c>
      <c r="H61" s="34"/>
      <c r="I61" s="34"/>
      <c r="J61" s="100" t="s">
        <v>56</v>
      </c>
      <c r="K61" s="34"/>
      <c r="L61" s="32"/>
    </row>
    <row r="62" spans="2:12" ht="10">
      <c r="B62" s="20"/>
      <c r="L62" s="20"/>
    </row>
    <row r="63" spans="2:12" ht="10">
      <c r="B63" s="20"/>
      <c r="L63" s="20"/>
    </row>
    <row r="64" spans="2:12" ht="10">
      <c r="B64" s="20"/>
      <c r="L64" s="20"/>
    </row>
    <row r="65" spans="2:12" s="1" customFormat="1" ht="13">
      <c r="B65" s="32"/>
      <c r="D65" s="41" t="s">
        <v>57</v>
      </c>
      <c r="E65" s="42"/>
      <c r="F65" s="42"/>
      <c r="G65" s="41" t="s">
        <v>58</v>
      </c>
      <c r="H65" s="42"/>
      <c r="I65" s="42"/>
      <c r="J65" s="42"/>
      <c r="K65" s="42"/>
      <c r="L65" s="32"/>
    </row>
    <row r="66" spans="2:12" ht="10">
      <c r="B66" s="20"/>
      <c r="L66" s="20"/>
    </row>
    <row r="67" spans="2:12" ht="10">
      <c r="B67" s="20"/>
      <c r="L67" s="20"/>
    </row>
    <row r="68" spans="2:12" ht="10">
      <c r="B68" s="20"/>
      <c r="L68" s="20"/>
    </row>
    <row r="69" spans="2:12" ht="10">
      <c r="B69" s="20"/>
      <c r="L69" s="20"/>
    </row>
    <row r="70" spans="2:12" ht="10">
      <c r="B70" s="20"/>
      <c r="L70" s="20"/>
    </row>
    <row r="71" spans="2:12" ht="10">
      <c r="B71" s="20"/>
      <c r="L71" s="20"/>
    </row>
    <row r="72" spans="2:12" ht="10">
      <c r="B72" s="20"/>
      <c r="L72" s="20"/>
    </row>
    <row r="73" spans="2:12" ht="10">
      <c r="B73" s="20"/>
      <c r="L73" s="20"/>
    </row>
    <row r="74" spans="2:12" ht="10">
      <c r="B74" s="20"/>
      <c r="L74" s="20"/>
    </row>
    <row r="75" spans="2:12" ht="10">
      <c r="B75" s="20"/>
      <c r="L75" s="20"/>
    </row>
    <row r="76" spans="2:12" s="1" customFormat="1" ht="12.5">
      <c r="B76" s="32"/>
      <c r="D76" s="43" t="s">
        <v>55</v>
      </c>
      <c r="E76" s="34"/>
      <c r="F76" s="99" t="s">
        <v>56</v>
      </c>
      <c r="G76" s="43" t="s">
        <v>55</v>
      </c>
      <c r="H76" s="34"/>
      <c r="I76" s="34"/>
      <c r="J76" s="100" t="s">
        <v>56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hidden="1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hidden="1" customHeight="1">
      <c r="B82" s="32"/>
      <c r="C82" s="21" t="s">
        <v>108</v>
      </c>
      <c r="L82" s="32"/>
    </row>
    <row r="83" spans="2:47" s="1" customFormat="1" ht="7" hidden="1" customHeight="1">
      <c r="B83" s="32"/>
      <c r="L83" s="32"/>
    </row>
    <row r="84" spans="2:47" s="1" customFormat="1" ht="12" hidden="1" customHeight="1">
      <c r="B84" s="32"/>
      <c r="C84" s="27" t="s">
        <v>16</v>
      </c>
      <c r="L84" s="32"/>
    </row>
    <row r="85" spans="2:47" s="1" customFormat="1" ht="16.5" hidden="1" customHeight="1">
      <c r="B85" s="32"/>
      <c r="E85" s="232" t="str">
        <f>E7</f>
        <v>Změna užívání se stavebními úpravami prostor - Kollárova ulice</v>
      </c>
      <c r="F85" s="233"/>
      <c r="G85" s="233"/>
      <c r="H85" s="233"/>
      <c r="L85" s="32"/>
    </row>
    <row r="86" spans="2:47" s="1" customFormat="1" ht="12" hidden="1" customHeight="1">
      <c r="B86" s="32"/>
      <c r="C86" s="27" t="s">
        <v>106</v>
      </c>
      <c r="L86" s="32"/>
    </row>
    <row r="87" spans="2:47" s="1" customFormat="1" ht="16.5" hidden="1" customHeight="1">
      <c r="B87" s="32"/>
      <c r="E87" s="194" t="str">
        <f>E9</f>
        <v>D.6. - Vedlejší a ostatní a náklady</v>
      </c>
      <c r="F87" s="234"/>
      <c r="G87" s="234"/>
      <c r="H87" s="234"/>
      <c r="L87" s="32"/>
    </row>
    <row r="88" spans="2:47" s="1" customFormat="1" ht="7" hidden="1" customHeight="1">
      <c r="B88" s="32"/>
      <c r="L88" s="32"/>
    </row>
    <row r="89" spans="2:47" s="1" customFormat="1" ht="12" hidden="1" customHeight="1">
      <c r="B89" s="32"/>
      <c r="C89" s="27" t="s">
        <v>20</v>
      </c>
      <c r="F89" s="25" t="str">
        <f>F12</f>
        <v>ul. Kollárova 1239/19</v>
      </c>
      <c r="I89" s="27" t="s">
        <v>22</v>
      </c>
      <c r="J89" s="52" t="str">
        <f>IF(J12="","",J12)</f>
        <v>12. 4. 2024</v>
      </c>
      <c r="L89" s="32"/>
    </row>
    <row r="90" spans="2:47" s="1" customFormat="1" ht="7" hidden="1" customHeight="1">
      <c r="B90" s="32"/>
      <c r="L90" s="32"/>
    </row>
    <row r="91" spans="2:47" s="1" customFormat="1" ht="15.15" hidden="1" customHeight="1">
      <c r="B91" s="32"/>
      <c r="C91" s="27" t="s">
        <v>24</v>
      </c>
      <c r="F91" s="25" t="str">
        <f>E15</f>
        <v>Západočeská univerzita v Plzni, Univerzitní 2732/8</v>
      </c>
      <c r="I91" s="27" t="s">
        <v>32</v>
      </c>
      <c r="J91" s="30" t="str">
        <f>E21</f>
        <v>Arterias s.r.o.</v>
      </c>
      <c r="L91" s="32"/>
    </row>
    <row r="92" spans="2:47" s="1" customFormat="1" ht="15.15" hidden="1" customHeight="1">
      <c r="B92" s="32"/>
      <c r="C92" s="27" t="s">
        <v>30</v>
      </c>
      <c r="F92" s="25" t="str">
        <f>IF(E18="","",E18)</f>
        <v>Vyplň údaj</v>
      </c>
      <c r="I92" s="27" t="s">
        <v>36</v>
      </c>
      <c r="J92" s="30" t="str">
        <f>E24</f>
        <v xml:space="preserve"> </v>
      </c>
      <c r="L92" s="32"/>
    </row>
    <row r="93" spans="2:47" s="1" customFormat="1" ht="10.25" hidden="1" customHeight="1">
      <c r="B93" s="32"/>
      <c r="L93" s="32"/>
    </row>
    <row r="94" spans="2:47" s="1" customFormat="1" ht="29.25" hidden="1" customHeight="1">
      <c r="B94" s="32"/>
      <c r="C94" s="101" t="s">
        <v>109</v>
      </c>
      <c r="D94" s="93"/>
      <c r="E94" s="93"/>
      <c r="F94" s="93"/>
      <c r="G94" s="93"/>
      <c r="H94" s="93"/>
      <c r="I94" s="93"/>
      <c r="J94" s="102" t="s">
        <v>110</v>
      </c>
      <c r="K94" s="93"/>
      <c r="L94" s="32"/>
    </row>
    <row r="95" spans="2:47" s="1" customFormat="1" ht="10.25" hidden="1" customHeight="1">
      <c r="B95" s="32"/>
      <c r="L95" s="32"/>
    </row>
    <row r="96" spans="2:47" s="1" customFormat="1" ht="22.75" hidden="1" customHeight="1">
      <c r="B96" s="32"/>
      <c r="C96" s="103" t="s">
        <v>111</v>
      </c>
      <c r="J96" s="66">
        <f>J122</f>
        <v>0</v>
      </c>
      <c r="L96" s="32"/>
      <c r="AU96" s="17" t="s">
        <v>112</v>
      </c>
    </row>
    <row r="97" spans="2:12" s="8" customFormat="1" ht="25" hidden="1" customHeight="1">
      <c r="B97" s="104"/>
      <c r="D97" s="105" t="s">
        <v>2148</v>
      </c>
      <c r="E97" s="106"/>
      <c r="F97" s="106"/>
      <c r="G97" s="106"/>
      <c r="H97" s="106"/>
      <c r="I97" s="106"/>
      <c r="J97" s="107">
        <f>J123</f>
        <v>0</v>
      </c>
      <c r="L97" s="104"/>
    </row>
    <row r="98" spans="2:12" s="9" customFormat="1" ht="19.899999999999999" hidden="1" customHeight="1">
      <c r="B98" s="108"/>
      <c r="D98" s="109" t="s">
        <v>2149</v>
      </c>
      <c r="E98" s="110"/>
      <c r="F98" s="110"/>
      <c r="G98" s="110"/>
      <c r="H98" s="110"/>
      <c r="I98" s="110"/>
      <c r="J98" s="111">
        <f>J124</f>
        <v>0</v>
      </c>
      <c r="L98" s="108"/>
    </row>
    <row r="99" spans="2:12" s="9" customFormat="1" ht="19.899999999999999" hidden="1" customHeight="1">
      <c r="B99" s="108"/>
      <c r="D99" s="109" t="s">
        <v>2150</v>
      </c>
      <c r="E99" s="110"/>
      <c r="F99" s="110"/>
      <c r="G99" s="110"/>
      <c r="H99" s="110"/>
      <c r="I99" s="110"/>
      <c r="J99" s="111">
        <f>J131</f>
        <v>0</v>
      </c>
      <c r="L99" s="108"/>
    </row>
    <row r="100" spans="2:12" s="9" customFormat="1" ht="19.899999999999999" hidden="1" customHeight="1">
      <c r="B100" s="108"/>
      <c r="D100" s="109" t="s">
        <v>2151</v>
      </c>
      <c r="E100" s="110"/>
      <c r="F100" s="110"/>
      <c r="G100" s="110"/>
      <c r="H100" s="110"/>
      <c r="I100" s="110"/>
      <c r="J100" s="111">
        <f>J138</f>
        <v>0</v>
      </c>
      <c r="L100" s="108"/>
    </row>
    <row r="101" spans="2:12" s="9" customFormat="1" ht="19.899999999999999" hidden="1" customHeight="1">
      <c r="B101" s="108"/>
      <c r="D101" s="109" t="s">
        <v>2152</v>
      </c>
      <c r="E101" s="110"/>
      <c r="F101" s="110"/>
      <c r="G101" s="110"/>
      <c r="H101" s="110"/>
      <c r="I101" s="110"/>
      <c r="J101" s="111">
        <f>J147</f>
        <v>0</v>
      </c>
      <c r="L101" s="108"/>
    </row>
    <row r="102" spans="2:12" s="9" customFormat="1" ht="19.899999999999999" hidden="1" customHeight="1">
      <c r="B102" s="108"/>
      <c r="D102" s="109" t="s">
        <v>2153</v>
      </c>
      <c r="E102" s="110"/>
      <c r="F102" s="110"/>
      <c r="G102" s="110"/>
      <c r="H102" s="110"/>
      <c r="I102" s="110"/>
      <c r="J102" s="111">
        <f>J150</f>
        <v>0</v>
      </c>
      <c r="L102" s="108"/>
    </row>
    <row r="103" spans="2:12" s="1" customFormat="1" ht="21.75" hidden="1" customHeight="1">
      <c r="B103" s="32"/>
      <c r="L103" s="32"/>
    </row>
    <row r="104" spans="2:12" s="1" customFormat="1" ht="7" hidden="1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5" spans="2:12" ht="10" hidden="1"/>
    <row r="106" spans="2:12" ht="10" hidden="1"/>
    <row r="107" spans="2:12" ht="10" hidden="1"/>
    <row r="108" spans="2:12" s="1" customFormat="1" ht="7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5" customHeight="1">
      <c r="B109" s="32"/>
      <c r="C109" s="21" t="s">
        <v>125</v>
      </c>
      <c r="L109" s="32"/>
    </row>
    <row r="110" spans="2:12" s="1" customFormat="1" ht="7" customHeight="1">
      <c r="B110" s="32"/>
      <c r="L110" s="32"/>
    </row>
    <row r="111" spans="2:12" s="1" customFormat="1" ht="12" customHeight="1">
      <c r="B111" s="32"/>
      <c r="C111" s="27" t="s">
        <v>16</v>
      </c>
      <c r="L111" s="32"/>
    </row>
    <row r="112" spans="2:12" s="1" customFormat="1" ht="16.5" customHeight="1">
      <c r="B112" s="32"/>
      <c r="E112" s="232" t="str">
        <f>E7</f>
        <v>Změna užívání se stavebními úpravami prostor - Kollárova ulice</v>
      </c>
      <c r="F112" s="233"/>
      <c r="G112" s="233"/>
      <c r="H112" s="233"/>
      <c r="L112" s="32"/>
    </row>
    <row r="113" spans="2:65" s="1" customFormat="1" ht="12" customHeight="1">
      <c r="B113" s="32"/>
      <c r="C113" s="27" t="s">
        <v>106</v>
      </c>
      <c r="L113" s="32"/>
    </row>
    <row r="114" spans="2:65" s="1" customFormat="1" ht="16.5" customHeight="1">
      <c r="B114" s="32"/>
      <c r="E114" s="194" t="str">
        <f>E9</f>
        <v>D.6. - Vedlejší a ostatní a náklady</v>
      </c>
      <c r="F114" s="234"/>
      <c r="G114" s="234"/>
      <c r="H114" s="234"/>
      <c r="L114" s="32"/>
    </row>
    <row r="115" spans="2:65" s="1" customFormat="1" ht="7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F12</f>
        <v>ul. Kollárova 1239/19</v>
      </c>
      <c r="I116" s="27" t="s">
        <v>22</v>
      </c>
      <c r="J116" s="52" t="str">
        <f>IF(J12="","",J12)</f>
        <v>12. 4. 2024</v>
      </c>
      <c r="L116" s="32"/>
    </row>
    <row r="117" spans="2:65" s="1" customFormat="1" ht="7" customHeight="1">
      <c r="B117" s="32"/>
      <c r="L117" s="32"/>
    </row>
    <row r="118" spans="2:65" s="1" customFormat="1" ht="15.15" customHeight="1">
      <c r="B118" s="32"/>
      <c r="C118" s="27" t="s">
        <v>24</v>
      </c>
      <c r="F118" s="25" t="str">
        <f>E15</f>
        <v>Západočeská univerzita v Plzni, Univerzitní 2732/8</v>
      </c>
      <c r="I118" s="27" t="s">
        <v>32</v>
      </c>
      <c r="J118" s="30" t="str">
        <f>E21</f>
        <v>Arterias s.r.o.</v>
      </c>
      <c r="L118" s="32"/>
    </row>
    <row r="119" spans="2:65" s="1" customFormat="1" ht="15.15" customHeight="1">
      <c r="B119" s="32"/>
      <c r="C119" s="27" t="s">
        <v>30</v>
      </c>
      <c r="F119" s="25" t="str">
        <f>IF(E18="","",E18)</f>
        <v>Vyplň údaj</v>
      </c>
      <c r="I119" s="27" t="s">
        <v>36</v>
      </c>
      <c r="J119" s="30" t="str">
        <f>E24</f>
        <v xml:space="preserve"> </v>
      </c>
      <c r="L119" s="32"/>
    </row>
    <row r="120" spans="2:65" s="1" customFormat="1" ht="10.25" customHeight="1">
      <c r="B120" s="32"/>
      <c r="L120" s="32"/>
    </row>
    <row r="121" spans="2:65" s="10" customFormat="1" ht="29.25" customHeight="1">
      <c r="B121" s="112"/>
      <c r="C121" s="113" t="s">
        <v>126</v>
      </c>
      <c r="D121" s="114" t="s">
        <v>65</v>
      </c>
      <c r="E121" s="114" t="s">
        <v>61</v>
      </c>
      <c r="F121" s="114" t="s">
        <v>62</v>
      </c>
      <c r="G121" s="114" t="s">
        <v>127</v>
      </c>
      <c r="H121" s="114" t="s">
        <v>128</v>
      </c>
      <c r="I121" s="114" t="s">
        <v>129</v>
      </c>
      <c r="J121" s="114" t="s">
        <v>110</v>
      </c>
      <c r="K121" s="115" t="s">
        <v>130</v>
      </c>
      <c r="L121" s="112"/>
      <c r="M121" s="59" t="s">
        <v>1</v>
      </c>
      <c r="N121" s="60" t="s">
        <v>44</v>
      </c>
      <c r="O121" s="60" t="s">
        <v>131</v>
      </c>
      <c r="P121" s="60" t="s">
        <v>132</v>
      </c>
      <c r="Q121" s="60" t="s">
        <v>133</v>
      </c>
      <c r="R121" s="60" t="s">
        <v>134</v>
      </c>
      <c r="S121" s="60" t="s">
        <v>135</v>
      </c>
      <c r="T121" s="61" t="s">
        <v>136</v>
      </c>
    </row>
    <row r="122" spans="2:65" s="1" customFormat="1" ht="22.75" customHeight="1">
      <c r="B122" s="32"/>
      <c r="C122" s="64" t="s">
        <v>137</v>
      </c>
      <c r="J122" s="116">
        <f>BK122</f>
        <v>0</v>
      </c>
      <c r="L122" s="32"/>
      <c r="M122" s="62"/>
      <c r="N122" s="53"/>
      <c r="O122" s="53"/>
      <c r="P122" s="117">
        <f>P123</f>
        <v>0</v>
      </c>
      <c r="Q122" s="53"/>
      <c r="R122" s="117">
        <f>R123</f>
        <v>0</v>
      </c>
      <c r="S122" s="53"/>
      <c r="T122" s="118">
        <f>T123</f>
        <v>0</v>
      </c>
      <c r="AT122" s="17" t="s">
        <v>79</v>
      </c>
      <c r="AU122" s="17" t="s">
        <v>112</v>
      </c>
      <c r="BK122" s="119">
        <f>BK123</f>
        <v>0</v>
      </c>
    </row>
    <row r="123" spans="2:65" s="11" customFormat="1" ht="25.9" customHeight="1">
      <c r="B123" s="120"/>
      <c r="D123" s="121" t="s">
        <v>79</v>
      </c>
      <c r="E123" s="122" t="s">
        <v>2154</v>
      </c>
      <c r="F123" s="122" t="s">
        <v>2155</v>
      </c>
      <c r="I123" s="123"/>
      <c r="J123" s="124">
        <f>BK123</f>
        <v>0</v>
      </c>
      <c r="L123" s="120"/>
      <c r="M123" s="125"/>
      <c r="P123" s="126">
        <f>P124+P131+P138+P147+P150</f>
        <v>0</v>
      </c>
      <c r="R123" s="126">
        <f>R124+R131+R138+R147+R150</f>
        <v>0</v>
      </c>
      <c r="T123" s="127">
        <f>T124+T131+T138+T147+T150</f>
        <v>0</v>
      </c>
      <c r="AR123" s="121" t="s">
        <v>175</v>
      </c>
      <c r="AT123" s="128" t="s">
        <v>79</v>
      </c>
      <c r="AU123" s="128" t="s">
        <v>12</v>
      </c>
      <c r="AY123" s="121" t="s">
        <v>140</v>
      </c>
      <c r="BK123" s="129">
        <f>BK124+BK131+BK138+BK147+BK150</f>
        <v>0</v>
      </c>
    </row>
    <row r="124" spans="2:65" s="11" customFormat="1" ht="22.75" customHeight="1">
      <c r="B124" s="120"/>
      <c r="D124" s="121" t="s">
        <v>79</v>
      </c>
      <c r="E124" s="130" t="s">
        <v>2156</v>
      </c>
      <c r="F124" s="130" t="s">
        <v>2157</v>
      </c>
      <c r="I124" s="123"/>
      <c r="J124" s="131">
        <f>BK124</f>
        <v>0</v>
      </c>
      <c r="L124" s="120"/>
      <c r="M124" s="125"/>
      <c r="P124" s="126">
        <f>SUM(P125:P130)</f>
        <v>0</v>
      </c>
      <c r="R124" s="126">
        <f>SUM(R125:R130)</f>
        <v>0</v>
      </c>
      <c r="T124" s="127">
        <f>SUM(T125:T130)</f>
        <v>0</v>
      </c>
      <c r="AR124" s="121" t="s">
        <v>175</v>
      </c>
      <c r="AT124" s="128" t="s">
        <v>79</v>
      </c>
      <c r="AU124" s="128" t="s">
        <v>87</v>
      </c>
      <c r="AY124" s="121" t="s">
        <v>140</v>
      </c>
      <c r="BK124" s="129">
        <f>SUM(BK125:BK130)</f>
        <v>0</v>
      </c>
    </row>
    <row r="125" spans="2:65" s="1" customFormat="1" ht="16.5" customHeight="1">
      <c r="B125" s="32"/>
      <c r="C125" s="132" t="s">
        <v>87</v>
      </c>
      <c r="D125" s="132" t="s">
        <v>143</v>
      </c>
      <c r="E125" s="133" t="s">
        <v>2158</v>
      </c>
      <c r="F125" s="134" t="s">
        <v>2159</v>
      </c>
      <c r="G125" s="135" t="s">
        <v>2160</v>
      </c>
      <c r="H125" s="136">
        <v>1</v>
      </c>
      <c r="I125" s="137"/>
      <c r="J125" s="138">
        <f>ROUND(I125*H125,2)</f>
        <v>0</v>
      </c>
      <c r="K125" s="134" t="s">
        <v>147</v>
      </c>
      <c r="L125" s="32"/>
      <c r="M125" s="139" t="s">
        <v>1</v>
      </c>
      <c r="N125" s="140" t="s">
        <v>45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148</v>
      </c>
      <c r="AT125" s="143" t="s">
        <v>143</v>
      </c>
      <c r="AU125" s="143" t="s">
        <v>89</v>
      </c>
      <c r="AY125" s="17" t="s">
        <v>140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87</v>
      </c>
      <c r="BK125" s="144">
        <f>ROUND(I125*H125,2)</f>
        <v>0</v>
      </c>
      <c r="BL125" s="17" t="s">
        <v>148</v>
      </c>
      <c r="BM125" s="143" t="s">
        <v>89</v>
      </c>
    </row>
    <row r="126" spans="2:65" s="1" customFormat="1" ht="10">
      <c r="B126" s="32"/>
      <c r="D126" s="145" t="s">
        <v>149</v>
      </c>
      <c r="F126" s="146" t="s">
        <v>2159</v>
      </c>
      <c r="I126" s="147"/>
      <c r="L126" s="32"/>
      <c r="M126" s="148"/>
      <c r="T126" s="56"/>
      <c r="AT126" s="17" t="s">
        <v>149</v>
      </c>
      <c r="AU126" s="17" t="s">
        <v>89</v>
      </c>
    </row>
    <row r="127" spans="2:65" s="1" customFormat="1" ht="18">
      <c r="B127" s="32"/>
      <c r="D127" s="145" t="s">
        <v>788</v>
      </c>
      <c r="F127" s="189" t="s">
        <v>2161</v>
      </c>
      <c r="I127" s="147"/>
      <c r="L127" s="32"/>
      <c r="M127" s="148"/>
      <c r="T127" s="56"/>
      <c r="AT127" s="17" t="s">
        <v>788</v>
      </c>
      <c r="AU127" s="17" t="s">
        <v>89</v>
      </c>
    </row>
    <row r="128" spans="2:65" s="1" customFormat="1" ht="16.5" customHeight="1">
      <c r="B128" s="32"/>
      <c r="C128" s="132" t="s">
        <v>89</v>
      </c>
      <c r="D128" s="132" t="s">
        <v>143</v>
      </c>
      <c r="E128" s="133" t="s">
        <v>2162</v>
      </c>
      <c r="F128" s="134" t="s">
        <v>2163</v>
      </c>
      <c r="G128" s="135" t="s">
        <v>2160</v>
      </c>
      <c r="H128" s="136">
        <v>1</v>
      </c>
      <c r="I128" s="137"/>
      <c r="J128" s="138">
        <f>ROUND(I128*H128,2)</f>
        <v>0</v>
      </c>
      <c r="K128" s="134" t="s">
        <v>147</v>
      </c>
      <c r="L128" s="32"/>
      <c r="M128" s="139" t="s">
        <v>1</v>
      </c>
      <c r="N128" s="140" t="s">
        <v>45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148</v>
      </c>
      <c r="AT128" s="143" t="s">
        <v>143</v>
      </c>
      <c r="AU128" s="143" t="s">
        <v>89</v>
      </c>
      <c r="AY128" s="17" t="s">
        <v>140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87</v>
      </c>
      <c r="BK128" s="144">
        <f>ROUND(I128*H128,2)</f>
        <v>0</v>
      </c>
      <c r="BL128" s="17" t="s">
        <v>148</v>
      </c>
      <c r="BM128" s="143" t="s">
        <v>148</v>
      </c>
    </row>
    <row r="129" spans="2:65" s="1" customFormat="1" ht="10">
      <c r="B129" s="32"/>
      <c r="D129" s="145" t="s">
        <v>149</v>
      </c>
      <c r="F129" s="146" t="s">
        <v>2163</v>
      </c>
      <c r="I129" s="147"/>
      <c r="L129" s="32"/>
      <c r="M129" s="148"/>
      <c r="T129" s="56"/>
      <c r="AT129" s="17" t="s">
        <v>149</v>
      </c>
      <c r="AU129" s="17" t="s">
        <v>89</v>
      </c>
    </row>
    <row r="130" spans="2:65" s="1" customFormat="1" ht="54">
      <c r="B130" s="32"/>
      <c r="D130" s="145" t="s">
        <v>788</v>
      </c>
      <c r="F130" s="189" t="s">
        <v>2164</v>
      </c>
      <c r="I130" s="147"/>
      <c r="L130" s="32"/>
      <c r="M130" s="148"/>
      <c r="T130" s="56"/>
      <c r="AT130" s="17" t="s">
        <v>788</v>
      </c>
      <c r="AU130" s="17" t="s">
        <v>89</v>
      </c>
    </row>
    <row r="131" spans="2:65" s="11" customFormat="1" ht="22.75" customHeight="1">
      <c r="B131" s="120"/>
      <c r="D131" s="121" t="s">
        <v>79</v>
      </c>
      <c r="E131" s="130" t="s">
        <v>2165</v>
      </c>
      <c r="F131" s="130" t="s">
        <v>2166</v>
      </c>
      <c r="I131" s="123"/>
      <c r="J131" s="131">
        <f>BK131</f>
        <v>0</v>
      </c>
      <c r="L131" s="120"/>
      <c r="M131" s="125"/>
      <c r="P131" s="126">
        <f>SUM(P132:P137)</f>
        <v>0</v>
      </c>
      <c r="R131" s="126">
        <f>SUM(R132:R137)</f>
        <v>0</v>
      </c>
      <c r="T131" s="127">
        <f>SUM(T132:T137)</f>
        <v>0</v>
      </c>
      <c r="AR131" s="121" t="s">
        <v>175</v>
      </c>
      <c r="AT131" s="128" t="s">
        <v>79</v>
      </c>
      <c r="AU131" s="128" t="s">
        <v>87</v>
      </c>
      <c r="AY131" s="121" t="s">
        <v>140</v>
      </c>
      <c r="BK131" s="129">
        <f>SUM(BK132:BK137)</f>
        <v>0</v>
      </c>
    </row>
    <row r="132" spans="2:65" s="1" customFormat="1" ht="16.5" customHeight="1">
      <c r="B132" s="32"/>
      <c r="C132" s="132" t="s">
        <v>164</v>
      </c>
      <c r="D132" s="132" t="s">
        <v>143</v>
      </c>
      <c r="E132" s="133" t="s">
        <v>2167</v>
      </c>
      <c r="F132" s="134" t="s">
        <v>2166</v>
      </c>
      <c r="G132" s="135" t="s">
        <v>2160</v>
      </c>
      <c r="H132" s="136">
        <v>1</v>
      </c>
      <c r="I132" s="137"/>
      <c r="J132" s="138">
        <f>ROUND(I132*H132,2)</f>
        <v>0</v>
      </c>
      <c r="K132" s="134" t="s">
        <v>147</v>
      </c>
      <c r="L132" s="32"/>
      <c r="M132" s="139" t="s">
        <v>1</v>
      </c>
      <c r="N132" s="140" t="s">
        <v>45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148</v>
      </c>
      <c r="AT132" s="143" t="s">
        <v>143</v>
      </c>
      <c r="AU132" s="143" t="s">
        <v>89</v>
      </c>
      <c r="AY132" s="17" t="s">
        <v>140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87</v>
      </c>
      <c r="BK132" s="144">
        <f>ROUND(I132*H132,2)</f>
        <v>0</v>
      </c>
      <c r="BL132" s="17" t="s">
        <v>148</v>
      </c>
      <c r="BM132" s="143" t="s">
        <v>141</v>
      </c>
    </row>
    <row r="133" spans="2:65" s="1" customFormat="1" ht="10">
      <c r="B133" s="32"/>
      <c r="D133" s="145" t="s">
        <v>149</v>
      </c>
      <c r="F133" s="146" t="s">
        <v>2166</v>
      </c>
      <c r="I133" s="147"/>
      <c r="L133" s="32"/>
      <c r="M133" s="148"/>
      <c r="T133" s="56"/>
      <c r="AT133" s="17" t="s">
        <v>149</v>
      </c>
      <c r="AU133" s="17" t="s">
        <v>89</v>
      </c>
    </row>
    <row r="134" spans="2:65" s="1" customFormat="1" ht="216">
      <c r="B134" s="32"/>
      <c r="D134" s="145" t="s">
        <v>788</v>
      </c>
      <c r="F134" s="189" t="s">
        <v>2168</v>
      </c>
      <c r="I134" s="147"/>
      <c r="L134" s="32"/>
      <c r="M134" s="148"/>
      <c r="T134" s="56"/>
      <c r="AT134" s="17" t="s">
        <v>788</v>
      </c>
      <c r="AU134" s="17" t="s">
        <v>89</v>
      </c>
    </row>
    <row r="135" spans="2:65" s="1" customFormat="1" ht="16.5" customHeight="1">
      <c r="B135" s="32"/>
      <c r="C135" s="132" t="s">
        <v>148</v>
      </c>
      <c r="D135" s="132" t="s">
        <v>143</v>
      </c>
      <c r="E135" s="133" t="s">
        <v>2169</v>
      </c>
      <c r="F135" s="134" t="s">
        <v>2170</v>
      </c>
      <c r="G135" s="135" t="s">
        <v>2160</v>
      </c>
      <c r="H135" s="136">
        <v>1</v>
      </c>
      <c r="I135" s="137"/>
      <c r="J135" s="138">
        <f>ROUND(I135*H135,2)</f>
        <v>0</v>
      </c>
      <c r="K135" s="134" t="s">
        <v>147</v>
      </c>
      <c r="L135" s="32"/>
      <c r="M135" s="139" t="s">
        <v>1</v>
      </c>
      <c r="N135" s="140" t="s">
        <v>45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148</v>
      </c>
      <c r="AT135" s="143" t="s">
        <v>143</v>
      </c>
      <c r="AU135" s="143" t="s">
        <v>89</v>
      </c>
      <c r="AY135" s="17" t="s">
        <v>140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87</v>
      </c>
      <c r="BK135" s="144">
        <f>ROUND(I135*H135,2)</f>
        <v>0</v>
      </c>
      <c r="BL135" s="17" t="s">
        <v>148</v>
      </c>
      <c r="BM135" s="143" t="s">
        <v>170</v>
      </c>
    </row>
    <row r="136" spans="2:65" s="1" customFormat="1" ht="10">
      <c r="B136" s="32"/>
      <c r="D136" s="145" t="s">
        <v>149</v>
      </c>
      <c r="F136" s="146" t="s">
        <v>2170</v>
      </c>
      <c r="I136" s="147"/>
      <c r="L136" s="32"/>
      <c r="M136" s="148"/>
      <c r="T136" s="56"/>
      <c r="AT136" s="17" t="s">
        <v>149</v>
      </c>
      <c r="AU136" s="17" t="s">
        <v>89</v>
      </c>
    </row>
    <row r="137" spans="2:65" s="1" customFormat="1" ht="27">
      <c r="B137" s="32"/>
      <c r="D137" s="145" t="s">
        <v>788</v>
      </c>
      <c r="F137" s="189" t="s">
        <v>2171</v>
      </c>
      <c r="I137" s="147"/>
      <c r="L137" s="32"/>
      <c r="M137" s="148"/>
      <c r="T137" s="56"/>
      <c r="AT137" s="17" t="s">
        <v>788</v>
      </c>
      <c r="AU137" s="17" t="s">
        <v>89</v>
      </c>
    </row>
    <row r="138" spans="2:65" s="11" customFormat="1" ht="22.75" customHeight="1">
      <c r="B138" s="120"/>
      <c r="D138" s="121" t="s">
        <v>79</v>
      </c>
      <c r="E138" s="130" t="s">
        <v>2172</v>
      </c>
      <c r="F138" s="130" t="s">
        <v>2173</v>
      </c>
      <c r="I138" s="123"/>
      <c r="J138" s="131">
        <f>BK138</f>
        <v>0</v>
      </c>
      <c r="L138" s="120"/>
      <c r="M138" s="125"/>
      <c r="P138" s="126">
        <f>SUM(P139:P146)</f>
        <v>0</v>
      </c>
      <c r="R138" s="126">
        <f>SUM(R139:R146)</f>
        <v>0</v>
      </c>
      <c r="T138" s="127">
        <f>SUM(T139:T146)</f>
        <v>0</v>
      </c>
      <c r="AR138" s="121" t="s">
        <v>175</v>
      </c>
      <c r="AT138" s="128" t="s">
        <v>79</v>
      </c>
      <c r="AU138" s="128" t="s">
        <v>87</v>
      </c>
      <c r="AY138" s="121" t="s">
        <v>140</v>
      </c>
      <c r="BK138" s="129">
        <f>SUM(BK139:BK146)</f>
        <v>0</v>
      </c>
    </row>
    <row r="139" spans="2:65" s="1" customFormat="1" ht="16.5" customHeight="1">
      <c r="B139" s="32"/>
      <c r="C139" s="132" t="s">
        <v>175</v>
      </c>
      <c r="D139" s="132" t="s">
        <v>143</v>
      </c>
      <c r="E139" s="133" t="s">
        <v>2174</v>
      </c>
      <c r="F139" s="134" t="s">
        <v>2173</v>
      </c>
      <c r="G139" s="135" t="s">
        <v>2160</v>
      </c>
      <c r="H139" s="136">
        <v>1</v>
      </c>
      <c r="I139" s="137"/>
      <c r="J139" s="138">
        <f>ROUND(I139*H139,2)</f>
        <v>0</v>
      </c>
      <c r="K139" s="134" t="s">
        <v>147</v>
      </c>
      <c r="L139" s="32"/>
      <c r="M139" s="139" t="s">
        <v>1</v>
      </c>
      <c r="N139" s="140" t="s">
        <v>45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148</v>
      </c>
      <c r="AT139" s="143" t="s">
        <v>143</v>
      </c>
      <c r="AU139" s="143" t="s">
        <v>89</v>
      </c>
      <c r="AY139" s="17" t="s">
        <v>140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87</v>
      </c>
      <c r="BK139" s="144">
        <f>ROUND(I139*H139,2)</f>
        <v>0</v>
      </c>
      <c r="BL139" s="17" t="s">
        <v>148</v>
      </c>
      <c r="BM139" s="143" t="s">
        <v>178</v>
      </c>
    </row>
    <row r="140" spans="2:65" s="1" customFormat="1" ht="10">
      <c r="B140" s="32"/>
      <c r="D140" s="145" t="s">
        <v>149</v>
      </c>
      <c r="F140" s="146" t="s">
        <v>2173</v>
      </c>
      <c r="I140" s="147"/>
      <c r="L140" s="32"/>
      <c r="M140" s="148"/>
      <c r="T140" s="56"/>
      <c r="AT140" s="17" t="s">
        <v>149</v>
      </c>
      <c r="AU140" s="17" t="s">
        <v>89</v>
      </c>
    </row>
    <row r="141" spans="2:65" s="1" customFormat="1" ht="27">
      <c r="B141" s="32"/>
      <c r="D141" s="145" t="s">
        <v>788</v>
      </c>
      <c r="F141" s="189" t="s">
        <v>2175</v>
      </c>
      <c r="I141" s="147"/>
      <c r="L141" s="32"/>
      <c r="M141" s="148"/>
      <c r="T141" s="56"/>
      <c r="AT141" s="17" t="s">
        <v>788</v>
      </c>
      <c r="AU141" s="17" t="s">
        <v>89</v>
      </c>
    </row>
    <row r="142" spans="2:65" s="1" customFormat="1" ht="16.5" customHeight="1">
      <c r="B142" s="32"/>
      <c r="C142" s="132" t="s">
        <v>141</v>
      </c>
      <c r="D142" s="132" t="s">
        <v>143</v>
      </c>
      <c r="E142" s="133" t="s">
        <v>2176</v>
      </c>
      <c r="F142" s="134" t="s">
        <v>2177</v>
      </c>
      <c r="G142" s="135" t="s">
        <v>2160</v>
      </c>
      <c r="H142" s="136">
        <v>1</v>
      </c>
      <c r="I142" s="137"/>
      <c r="J142" s="138">
        <f>ROUND(I142*H142,2)</f>
        <v>0</v>
      </c>
      <c r="K142" s="134" t="s">
        <v>147</v>
      </c>
      <c r="L142" s="32"/>
      <c r="M142" s="139" t="s">
        <v>1</v>
      </c>
      <c r="N142" s="140" t="s">
        <v>45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148</v>
      </c>
      <c r="AT142" s="143" t="s">
        <v>143</v>
      </c>
      <c r="AU142" s="143" t="s">
        <v>89</v>
      </c>
      <c r="AY142" s="17" t="s">
        <v>140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87</v>
      </c>
      <c r="BK142" s="144">
        <f>ROUND(I142*H142,2)</f>
        <v>0</v>
      </c>
      <c r="BL142" s="17" t="s">
        <v>148</v>
      </c>
      <c r="BM142" s="143" t="s">
        <v>8</v>
      </c>
    </row>
    <row r="143" spans="2:65" s="1" customFormat="1" ht="10">
      <c r="B143" s="32"/>
      <c r="D143" s="145" t="s">
        <v>149</v>
      </c>
      <c r="F143" s="146" t="s">
        <v>2177</v>
      </c>
      <c r="I143" s="147"/>
      <c r="L143" s="32"/>
      <c r="M143" s="148"/>
      <c r="T143" s="56"/>
      <c r="AT143" s="17" t="s">
        <v>149</v>
      </c>
      <c r="AU143" s="17" t="s">
        <v>89</v>
      </c>
    </row>
    <row r="144" spans="2:65" s="1" customFormat="1" ht="16.5" customHeight="1">
      <c r="B144" s="32"/>
      <c r="C144" s="132" t="s">
        <v>186</v>
      </c>
      <c r="D144" s="132" t="s">
        <v>143</v>
      </c>
      <c r="E144" s="133" t="s">
        <v>2178</v>
      </c>
      <c r="F144" s="134" t="s">
        <v>2179</v>
      </c>
      <c r="G144" s="135" t="s">
        <v>2160</v>
      </c>
      <c r="H144" s="136">
        <v>1</v>
      </c>
      <c r="I144" s="137"/>
      <c r="J144" s="138">
        <f>ROUND(I144*H144,2)</f>
        <v>0</v>
      </c>
      <c r="K144" s="134" t="s">
        <v>147</v>
      </c>
      <c r="L144" s="32"/>
      <c r="M144" s="139" t="s">
        <v>1</v>
      </c>
      <c r="N144" s="140" t="s">
        <v>45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148</v>
      </c>
      <c r="AT144" s="143" t="s">
        <v>143</v>
      </c>
      <c r="AU144" s="143" t="s">
        <v>89</v>
      </c>
      <c r="AY144" s="17" t="s">
        <v>140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87</v>
      </c>
      <c r="BK144" s="144">
        <f>ROUND(I144*H144,2)</f>
        <v>0</v>
      </c>
      <c r="BL144" s="17" t="s">
        <v>148</v>
      </c>
      <c r="BM144" s="143" t="s">
        <v>189</v>
      </c>
    </row>
    <row r="145" spans="2:65" s="1" customFormat="1" ht="10">
      <c r="B145" s="32"/>
      <c r="D145" s="145" t="s">
        <v>149</v>
      </c>
      <c r="F145" s="146" t="s">
        <v>2179</v>
      </c>
      <c r="I145" s="147"/>
      <c r="L145" s="32"/>
      <c r="M145" s="148"/>
      <c r="T145" s="56"/>
      <c r="AT145" s="17" t="s">
        <v>149</v>
      </c>
      <c r="AU145" s="17" t="s">
        <v>89</v>
      </c>
    </row>
    <row r="146" spans="2:65" s="1" customFormat="1" ht="27">
      <c r="B146" s="32"/>
      <c r="D146" s="145" t="s">
        <v>788</v>
      </c>
      <c r="F146" s="189" t="s">
        <v>2180</v>
      </c>
      <c r="I146" s="147"/>
      <c r="L146" s="32"/>
      <c r="M146" s="148"/>
      <c r="T146" s="56"/>
      <c r="AT146" s="17" t="s">
        <v>788</v>
      </c>
      <c r="AU146" s="17" t="s">
        <v>89</v>
      </c>
    </row>
    <row r="147" spans="2:65" s="11" customFormat="1" ht="22.75" customHeight="1">
      <c r="B147" s="120"/>
      <c r="D147" s="121" t="s">
        <v>79</v>
      </c>
      <c r="E147" s="130" t="s">
        <v>2181</v>
      </c>
      <c r="F147" s="130" t="s">
        <v>2182</v>
      </c>
      <c r="I147" s="123"/>
      <c r="J147" s="131">
        <f>BK147</f>
        <v>0</v>
      </c>
      <c r="L147" s="120"/>
      <c r="M147" s="125"/>
      <c r="P147" s="126">
        <f>SUM(P148:P149)</f>
        <v>0</v>
      </c>
      <c r="R147" s="126">
        <f>SUM(R148:R149)</f>
        <v>0</v>
      </c>
      <c r="T147" s="127">
        <f>SUM(T148:T149)</f>
        <v>0</v>
      </c>
      <c r="AR147" s="121" t="s">
        <v>175</v>
      </c>
      <c r="AT147" s="128" t="s">
        <v>79</v>
      </c>
      <c r="AU147" s="128" t="s">
        <v>87</v>
      </c>
      <c r="AY147" s="121" t="s">
        <v>140</v>
      </c>
      <c r="BK147" s="129">
        <f>SUM(BK148:BK149)</f>
        <v>0</v>
      </c>
    </row>
    <row r="148" spans="2:65" s="1" customFormat="1" ht="16.5" customHeight="1">
      <c r="B148" s="32"/>
      <c r="C148" s="132" t="s">
        <v>170</v>
      </c>
      <c r="D148" s="132" t="s">
        <v>143</v>
      </c>
      <c r="E148" s="133" t="s">
        <v>2183</v>
      </c>
      <c r="F148" s="134" t="s">
        <v>2182</v>
      </c>
      <c r="G148" s="135" t="s">
        <v>2160</v>
      </c>
      <c r="H148" s="136">
        <v>1</v>
      </c>
      <c r="I148" s="137"/>
      <c r="J148" s="138">
        <f>ROUND(I148*H148,2)</f>
        <v>0</v>
      </c>
      <c r="K148" s="134" t="s">
        <v>147</v>
      </c>
      <c r="L148" s="32"/>
      <c r="M148" s="139" t="s">
        <v>1</v>
      </c>
      <c r="N148" s="140" t="s">
        <v>45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148</v>
      </c>
      <c r="AT148" s="143" t="s">
        <v>143</v>
      </c>
      <c r="AU148" s="143" t="s">
        <v>89</v>
      </c>
      <c r="AY148" s="17" t="s">
        <v>140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87</v>
      </c>
      <c r="BK148" s="144">
        <f>ROUND(I148*H148,2)</f>
        <v>0</v>
      </c>
      <c r="BL148" s="17" t="s">
        <v>148</v>
      </c>
      <c r="BM148" s="143" t="s">
        <v>194</v>
      </c>
    </row>
    <row r="149" spans="2:65" s="1" customFormat="1" ht="10">
      <c r="B149" s="32"/>
      <c r="D149" s="145" t="s">
        <v>149</v>
      </c>
      <c r="F149" s="146" t="s">
        <v>2182</v>
      </c>
      <c r="I149" s="147"/>
      <c r="L149" s="32"/>
      <c r="M149" s="148"/>
      <c r="T149" s="56"/>
      <c r="AT149" s="17" t="s">
        <v>149</v>
      </c>
      <c r="AU149" s="17" t="s">
        <v>89</v>
      </c>
    </row>
    <row r="150" spans="2:65" s="11" customFormat="1" ht="22.75" customHeight="1">
      <c r="B150" s="120"/>
      <c r="D150" s="121" t="s">
        <v>79</v>
      </c>
      <c r="E150" s="130" t="s">
        <v>2184</v>
      </c>
      <c r="F150" s="130" t="s">
        <v>2185</v>
      </c>
      <c r="I150" s="123"/>
      <c r="J150" s="131">
        <f>BK150</f>
        <v>0</v>
      </c>
      <c r="L150" s="120"/>
      <c r="M150" s="125"/>
      <c r="P150" s="126">
        <f>SUM(P151:P156)</f>
        <v>0</v>
      </c>
      <c r="R150" s="126">
        <f>SUM(R151:R156)</f>
        <v>0</v>
      </c>
      <c r="T150" s="127">
        <f>SUM(T151:T156)</f>
        <v>0</v>
      </c>
      <c r="AR150" s="121" t="s">
        <v>175</v>
      </c>
      <c r="AT150" s="128" t="s">
        <v>79</v>
      </c>
      <c r="AU150" s="128" t="s">
        <v>87</v>
      </c>
      <c r="AY150" s="121" t="s">
        <v>140</v>
      </c>
      <c r="BK150" s="129">
        <f>SUM(BK151:BK156)</f>
        <v>0</v>
      </c>
    </row>
    <row r="151" spans="2:65" s="1" customFormat="1" ht="16.5" customHeight="1">
      <c r="B151" s="32"/>
      <c r="C151" s="132" t="s">
        <v>158</v>
      </c>
      <c r="D151" s="132" t="s">
        <v>143</v>
      </c>
      <c r="E151" s="133" t="s">
        <v>2186</v>
      </c>
      <c r="F151" s="134" t="s">
        <v>2187</v>
      </c>
      <c r="G151" s="135" t="s">
        <v>2160</v>
      </c>
      <c r="H151" s="136">
        <v>1</v>
      </c>
      <c r="I151" s="137"/>
      <c r="J151" s="138">
        <f>ROUND(I151*H151,2)</f>
        <v>0</v>
      </c>
      <c r="K151" s="134" t="s">
        <v>147</v>
      </c>
      <c r="L151" s="32"/>
      <c r="M151" s="139" t="s">
        <v>1</v>
      </c>
      <c r="N151" s="140" t="s">
        <v>45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148</v>
      </c>
      <c r="AT151" s="143" t="s">
        <v>143</v>
      </c>
      <c r="AU151" s="143" t="s">
        <v>89</v>
      </c>
      <c r="AY151" s="17" t="s">
        <v>140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87</v>
      </c>
      <c r="BK151" s="144">
        <f>ROUND(I151*H151,2)</f>
        <v>0</v>
      </c>
      <c r="BL151" s="17" t="s">
        <v>148</v>
      </c>
      <c r="BM151" s="143" t="s">
        <v>207</v>
      </c>
    </row>
    <row r="152" spans="2:65" s="1" customFormat="1" ht="10">
      <c r="B152" s="32"/>
      <c r="D152" s="145" t="s">
        <v>149</v>
      </c>
      <c r="F152" s="146" t="s">
        <v>2187</v>
      </c>
      <c r="I152" s="147"/>
      <c r="L152" s="32"/>
      <c r="M152" s="148"/>
      <c r="T152" s="56"/>
      <c r="AT152" s="17" t="s">
        <v>149</v>
      </c>
      <c r="AU152" s="17" t="s">
        <v>89</v>
      </c>
    </row>
    <row r="153" spans="2:65" s="1" customFormat="1" ht="27">
      <c r="B153" s="32"/>
      <c r="D153" s="145" t="s">
        <v>788</v>
      </c>
      <c r="F153" s="189" t="s">
        <v>2188</v>
      </c>
      <c r="I153" s="147"/>
      <c r="L153" s="32"/>
      <c r="M153" s="148"/>
      <c r="T153" s="56"/>
      <c r="AT153" s="17" t="s">
        <v>788</v>
      </c>
      <c r="AU153" s="17" t="s">
        <v>89</v>
      </c>
    </row>
    <row r="154" spans="2:65" s="1" customFormat="1" ht="16.5" customHeight="1">
      <c r="B154" s="32"/>
      <c r="C154" s="132" t="s">
        <v>178</v>
      </c>
      <c r="D154" s="132" t="s">
        <v>143</v>
      </c>
      <c r="E154" s="133" t="s">
        <v>2189</v>
      </c>
      <c r="F154" s="134" t="s">
        <v>2190</v>
      </c>
      <c r="G154" s="135" t="s">
        <v>2160</v>
      </c>
      <c r="H154" s="136">
        <v>1</v>
      </c>
      <c r="I154" s="137"/>
      <c r="J154" s="138">
        <f>ROUND(I154*H154,2)</f>
        <v>0</v>
      </c>
      <c r="K154" s="134" t="s">
        <v>147</v>
      </c>
      <c r="L154" s="32"/>
      <c r="M154" s="139" t="s">
        <v>1</v>
      </c>
      <c r="N154" s="140" t="s">
        <v>45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148</v>
      </c>
      <c r="AT154" s="143" t="s">
        <v>143</v>
      </c>
      <c r="AU154" s="143" t="s">
        <v>89</v>
      </c>
      <c r="AY154" s="17" t="s">
        <v>140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87</v>
      </c>
      <c r="BK154" s="144">
        <f>ROUND(I154*H154,2)</f>
        <v>0</v>
      </c>
      <c r="BL154" s="17" t="s">
        <v>148</v>
      </c>
      <c r="BM154" s="143" t="s">
        <v>225</v>
      </c>
    </row>
    <row r="155" spans="2:65" s="1" customFormat="1" ht="10">
      <c r="B155" s="32"/>
      <c r="D155" s="145" t="s">
        <v>149</v>
      </c>
      <c r="F155" s="146" t="s">
        <v>2190</v>
      </c>
      <c r="I155" s="147"/>
      <c r="L155" s="32"/>
      <c r="M155" s="148"/>
      <c r="T155" s="56"/>
      <c r="AT155" s="17" t="s">
        <v>149</v>
      </c>
      <c r="AU155" s="17" t="s">
        <v>89</v>
      </c>
    </row>
    <row r="156" spans="2:65" s="1" customFormat="1" ht="45">
      <c r="B156" s="32"/>
      <c r="D156" s="145" t="s">
        <v>788</v>
      </c>
      <c r="F156" s="189" t="s">
        <v>2191</v>
      </c>
      <c r="I156" s="147"/>
      <c r="L156" s="32"/>
      <c r="M156" s="191"/>
      <c r="N156" s="192"/>
      <c r="O156" s="192"/>
      <c r="P156" s="192"/>
      <c r="Q156" s="192"/>
      <c r="R156" s="192"/>
      <c r="S156" s="192"/>
      <c r="T156" s="193"/>
      <c r="AT156" s="17" t="s">
        <v>788</v>
      </c>
      <c r="AU156" s="17" t="s">
        <v>89</v>
      </c>
    </row>
    <row r="157" spans="2:65" s="1" customFormat="1" ht="7" customHeight="1">
      <c r="B157" s="44"/>
      <c r="C157" s="45"/>
      <c r="D157" s="45"/>
      <c r="E157" s="45"/>
      <c r="F157" s="45"/>
      <c r="G157" s="45"/>
      <c r="H157" s="45"/>
      <c r="I157" s="45"/>
      <c r="J157" s="45"/>
      <c r="K157" s="45"/>
      <c r="L157" s="32"/>
    </row>
  </sheetData>
  <sheetProtection algorithmName="SHA-512" hashValue="z8KKK34TqdFelDLTHkYNrKuThEyvLeJ0rSAB5SUbM9VnsYh8q5/sWw0nbXl+/v6s/J5fatz36b1wbexoYYe+AQ==" saltValue="YkuKcdCMPOPTa7qe6j/SczELlSBbbUq9exXpbU1TxgPMOjEcaFN5n057qR1+XQ0wz5rJnfLURzI/KyJlNJZzVg==" spinCount="100000" sheet="1" objects="1" scenarios="1" formatColumns="0" formatRows="0" autoFilter="0"/>
  <autoFilter ref="C121:K156" xr:uid="{00000000-0009-0000-0000-000006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D.1. - Bourací práce</vt:lpstr>
      <vt:lpstr>D.2. - Architektonické a ...</vt:lpstr>
      <vt:lpstr>D.3. - Elektroinstalace</vt:lpstr>
      <vt:lpstr>D.4. - Zdravotní instalac...</vt:lpstr>
      <vt:lpstr>D.5. - Slaboproud</vt:lpstr>
      <vt:lpstr>D.6. - Vedlejší a ostatní...</vt:lpstr>
      <vt:lpstr>'D.1. - Bourací práce'!Názvy_tisku</vt:lpstr>
      <vt:lpstr>'D.2. - Architektonické a ...'!Názvy_tisku</vt:lpstr>
      <vt:lpstr>'D.3. - Elektroinstalace'!Názvy_tisku</vt:lpstr>
      <vt:lpstr>'D.4. - Zdravotní instalac...'!Názvy_tisku</vt:lpstr>
      <vt:lpstr>'D.5. - Slaboproud'!Názvy_tisku</vt:lpstr>
      <vt:lpstr>'D.6. - Vedlejší a ostatní...'!Názvy_tisku</vt:lpstr>
      <vt:lpstr>'Rekapitulace stavby'!Názvy_tisku</vt:lpstr>
      <vt:lpstr>'D.1. - Bourací práce'!Oblast_tisku</vt:lpstr>
      <vt:lpstr>'D.2. - Architektonické a ...'!Oblast_tisku</vt:lpstr>
      <vt:lpstr>'D.3. - Elektroinstalace'!Oblast_tisku</vt:lpstr>
      <vt:lpstr>'D.4. - Zdravotní instalac...'!Oblast_tisku</vt:lpstr>
      <vt:lpstr>'D.5. - Slaboproud'!Oblast_tisku</vt:lpstr>
      <vt:lpstr>'D.6. - Vedlejší a ostatní...'!Oblast_tisku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Tomáš Linda</cp:lastModifiedBy>
  <dcterms:created xsi:type="dcterms:W3CDTF">2024-04-12T10:11:13Z</dcterms:created>
  <dcterms:modified xsi:type="dcterms:W3CDTF">2024-05-23T10:59:23Z</dcterms:modified>
</cp:coreProperties>
</file>