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1\1 výzva\"/>
    </mc:Choice>
  </mc:AlternateContent>
  <xr:revisionPtr revIDLastSave="0" documentId="13_ncr:1_{173EB250-0A9E-4CE9-8AAC-6FEF78D4251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S11" i="1"/>
  <c r="R15" i="1"/>
  <c r="O12" i="1"/>
  <c r="O13" i="1"/>
  <c r="O14" i="1"/>
  <c r="O15" i="1"/>
  <c r="O16" i="1"/>
  <c r="R13" i="1"/>
  <c r="S13" i="1"/>
  <c r="R14" i="1"/>
  <c r="S14" i="1"/>
  <c r="H12" i="1"/>
  <c r="H13" i="1"/>
  <c r="H14" i="1"/>
  <c r="H15" i="1"/>
  <c r="H16" i="1"/>
  <c r="O11" i="1"/>
  <c r="R11" i="1"/>
  <c r="H11" i="1"/>
  <c r="O10" i="1"/>
  <c r="R10" i="1"/>
  <c r="S10" i="1"/>
  <c r="H10" i="1"/>
  <c r="R9" i="1"/>
  <c r="S9" i="1"/>
  <c r="O9" i="1"/>
  <c r="H9" i="1"/>
  <c r="R16" i="1" l="1"/>
  <c r="S15" i="1"/>
  <c r="S12" i="1"/>
  <c r="H7" i="1"/>
  <c r="H8" i="1"/>
  <c r="S8" i="1" l="1"/>
  <c r="R8" i="1"/>
  <c r="O8" i="1"/>
  <c r="O7" i="1" l="1"/>
  <c r="P19" i="1" s="1"/>
  <c r="S7" i="1" l="1"/>
  <c r="R7" i="1"/>
  <c r="Q19" i="1" s="1"/>
</calcChain>
</file>

<file path=xl/sharedStrings.xml><?xml version="1.0" encoding="utf-8"?>
<sst xmlns="http://schemas.openxmlformats.org/spreadsheetml/2006/main" count="72" uniqueCount="51">
  <si>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</si>
  <si>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</si>
  <si>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</si>
  <si>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</si>
  <si>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</si>
  <si>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</si>
  <si>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</si>
  <si>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</si>
  <si>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</si>
  <si>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</si>
  <si>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</si>
  <si>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</si>
  <si>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</si>
  <si>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30125120-8 - Tonery pro fotokopírovací stroje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</si>
  <si>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</si>
  <si>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</si>
  <si>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</si>
  <si>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</si>
  <si>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</si>
  <si>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</si>
  <si>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</si>
  <si>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</si>
  <si>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</si>
  <si>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</si>
  <si>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</si>
  <si>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</si>
  <si>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</si>
  <si>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</si>
  <si>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</si>
  <si>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</si>
  <si>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</si>
  <si>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ks</t>
  </si>
  <si>
    <t>Příloha č. 2 Kupní smlouvy - technická specifikace
Tonery (II.) 041 - 2024 (originální)</t>
  </si>
  <si>
    <t>NE</t>
  </si>
  <si>
    <t>PS-S  Gabriela Langerová, 
Tel.: 735 713 921,
37763 1316</t>
  </si>
  <si>
    <t>Kollárova 19,
301 00 Plzeň, 
Provoz a služby - Investice,
místnost KO 218</t>
  </si>
  <si>
    <t>RICE - Ing. Jiří Basl, Ph.D., 
Tel.: 37763 4249,
603 216 039</t>
  </si>
  <si>
    <t>Univerzitní 26, 
301 00 Plzeň,
Fakulta elektrochnická - RICE</t>
  </si>
  <si>
    <r>
      <t>Toner do tiskárny Brother MFC-L2712DW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</si>
  <si>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3 000 stran.</t>
  </si>
  <si>
    <r>
      <t>Toner do tiskárny Triumph Adler 2500ci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</si>
  <si>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18 000 stran.</t>
  </si>
  <si>
    <r>
      <t xml:space="preserve">Toner do tiskárny Triumph Adler 2500ci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</si>
  <si>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 toner. Výtěžnost 12 000 stran.</t>
  </si>
  <si>
    <r>
      <t xml:space="preserve">Toner do tiskárny Triumph Adler 2500ci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</si>
  <si>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Triumph Adler 2500ci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</si>
  <si>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Kyocera TASKalfa 2551ci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</si>
  <si>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Kyocera TASKalfa 2551ci</t>
    </r>
    <r>
      <rPr>
        <b/>
        <sz val="11"/>
        <color theme="1"/>
        <rFont val="Calibri"/>
        <family val="2"/>
        <charset val="238"/>
        <scheme val="minor"/>
      </rPr>
      <t xml:space="preserve"> - azurový</t>
    </r>
  </si>
  <si>
    <r>
      <t>Toner do tiskárny Kyocera TASKalfa 2551ci</t>
    </r>
    <r>
      <rPr>
        <b/>
        <sz val="11"/>
        <color theme="1"/>
        <rFont val="Calibri"/>
        <family val="2"/>
        <charset val="238"/>
        <scheme val="minor"/>
      </rPr>
      <t xml:space="preserve"> - purpurový</t>
    </r>
  </si>
  <si>
    <r>
      <t xml:space="preserve">Toner do tiskárny Kyocera TASKalfa 2551ci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</si>
  <si>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Brother DCP L2552 DN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</si>
</sst>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22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zoomScaleNormal="100" workbookViewId="0">
      <selection activeCell="H4" sqref="H4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4.42578125" style="5" customWidth="1"/>
    <col min="4" max="4" width="11.7109375" style="111" customWidth="1"/>
    <col min="5" max="5" width="11.28515625" style="4" customWidth="1"/>
    <col min="6" max="6" width="48.425781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28.85546875" style="6" customWidth="1"/>
    <col min="13" max="13" width="30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32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21.7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29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41.25" customHeight="1" thickTop="1" x14ac:dyDescent="0.25">
      <c r="B7" s="36">
        <v>1</v>
      </c>
      <c r="C7" s="37" t="s">
        <v>38</v>
      </c>
      <c r="D7" s="38">
        <v>2</v>
      </c>
      <c r="E7" s="39" t="s">
        <v>31</v>
      </c>
      <c r="F7" s="37" t="s">
        <v>39</v>
      </c>
      <c r="G7" s="114"/>
      <c r="H7" s="40" t="str">
        <f t="shared" ref="H7:H16" si="0">IF(P7&gt;1999,"ANO","NE")</f>
        <v>NE</v>
      </c>
      <c r="I7" s="41" t="s">
        <v>28</v>
      </c>
      <c r="J7" s="42" t="s">
        <v>33</v>
      </c>
      <c r="K7" s="43"/>
      <c r="L7" s="44" t="s">
        <v>34</v>
      </c>
      <c r="M7" s="44" t="s">
        <v>35</v>
      </c>
      <c r="N7" s="45" t="s">
        <v>30</v>
      </c>
      <c r="O7" s="46">
        <f>D7*P7</f>
        <v>3400</v>
      </c>
      <c r="P7" s="47">
        <v>1700</v>
      </c>
      <c r="Q7" s="118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39" t="s">
        <v>10</v>
      </c>
    </row>
    <row r="8" spans="2:21" ht="41.25" customHeight="1" x14ac:dyDescent="0.25">
      <c r="B8" s="51">
        <v>2</v>
      </c>
      <c r="C8" s="52" t="s">
        <v>40</v>
      </c>
      <c r="D8" s="53">
        <v>1</v>
      </c>
      <c r="E8" s="54" t="s">
        <v>31</v>
      </c>
      <c r="F8" s="52" t="s">
        <v>41</v>
      </c>
      <c r="G8" s="115"/>
      <c r="H8" s="55" t="str">
        <f t="shared" si="0"/>
        <v>NE</v>
      </c>
      <c r="I8" s="56"/>
      <c r="J8" s="57"/>
      <c r="K8" s="58"/>
      <c r="L8" s="57"/>
      <c r="M8" s="57"/>
      <c r="N8" s="59"/>
      <c r="O8" s="60">
        <f t="shared" ref="O8:O16" si="2">D8*P8</f>
        <v>1600</v>
      </c>
      <c r="P8" s="61">
        <v>1600</v>
      </c>
      <c r="Q8" s="119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5" t="s">
        <v>13</v>
      </c>
    </row>
    <row r="9" spans="2:21" ht="41.25" customHeight="1" x14ac:dyDescent="0.25">
      <c r="B9" s="51">
        <v>3</v>
      </c>
      <c r="C9" s="52" t="s">
        <v>42</v>
      </c>
      <c r="D9" s="53">
        <v>1</v>
      </c>
      <c r="E9" s="54" t="s">
        <v>31</v>
      </c>
      <c r="F9" s="52" t="s">
        <v>43</v>
      </c>
      <c r="G9" s="115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2160</v>
      </c>
      <c r="P9" s="61">
        <v>2160</v>
      </c>
      <c r="Q9" s="119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x14ac:dyDescent="0.25">
      <c r="B10" s="51">
        <v>4</v>
      </c>
      <c r="C10" s="52" t="s">
        <v>44</v>
      </c>
      <c r="D10" s="53">
        <v>2</v>
      </c>
      <c r="E10" s="54" t="s">
        <v>31</v>
      </c>
      <c r="F10" s="52" t="s">
        <v>43</v>
      </c>
      <c r="G10" s="115"/>
      <c r="H10" s="55" t="str">
        <f t="shared" si="0"/>
        <v>ANO</v>
      </c>
      <c r="I10" s="56"/>
      <c r="J10" s="57"/>
      <c r="K10" s="58"/>
      <c r="L10" s="57"/>
      <c r="M10" s="57"/>
      <c r="N10" s="59"/>
      <c r="O10" s="60">
        <f t="shared" si="2"/>
        <v>4320</v>
      </c>
      <c r="P10" s="61">
        <v>2160</v>
      </c>
      <c r="Q10" s="119"/>
      <c r="R10" s="62">
        <f t="shared" ref="R10" si="7">D10*Q10</f>
        <v>0</v>
      </c>
      <c r="S10" s="63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x14ac:dyDescent="0.25">
      <c r="B11" s="51">
        <v>5</v>
      </c>
      <c r="C11" s="52" t="s">
        <v>45</v>
      </c>
      <c r="D11" s="53">
        <v>1</v>
      </c>
      <c r="E11" s="54" t="s">
        <v>31</v>
      </c>
      <c r="F11" s="52" t="s">
        <v>43</v>
      </c>
      <c r="G11" s="115"/>
      <c r="H11" s="55" t="str">
        <f t="shared" si="0"/>
        <v>ANO</v>
      </c>
      <c r="I11" s="56"/>
      <c r="J11" s="57"/>
      <c r="K11" s="58"/>
      <c r="L11" s="57"/>
      <c r="M11" s="57"/>
      <c r="N11" s="59"/>
      <c r="O11" s="60">
        <f t="shared" si="2"/>
        <v>2160</v>
      </c>
      <c r="P11" s="61">
        <v>2160</v>
      </c>
      <c r="Q11" s="119"/>
      <c r="R11" s="62">
        <f t="shared" ref="R11" si="9">D11*Q11</f>
        <v>0</v>
      </c>
      <c r="S11" s="63" t="str">
        <f t="shared" ref="S11" si="10">IF(ISNUMBER(Q11), IF(Q11&gt;P11,"NEVYHOVUJE","VYHOVUJE")," ")</f>
        <v xml:space="preserve"> </v>
      </c>
      <c r="T11" s="64"/>
      <c r="U11" s="64"/>
    </row>
    <row r="12" spans="2:21" ht="41.25" customHeight="1" x14ac:dyDescent="0.25">
      <c r="B12" s="51">
        <v>6</v>
      </c>
      <c r="C12" s="52" t="s">
        <v>46</v>
      </c>
      <c r="D12" s="53">
        <v>1</v>
      </c>
      <c r="E12" s="54" t="s">
        <v>31</v>
      </c>
      <c r="F12" s="52" t="s">
        <v>41</v>
      </c>
      <c r="G12" s="115"/>
      <c r="H12" s="55" t="str">
        <f t="shared" si="0"/>
        <v>NE</v>
      </c>
      <c r="I12" s="56"/>
      <c r="J12" s="57"/>
      <c r="K12" s="58"/>
      <c r="L12" s="57"/>
      <c r="M12" s="57"/>
      <c r="N12" s="59"/>
      <c r="O12" s="60">
        <f t="shared" si="2"/>
        <v>1510</v>
      </c>
      <c r="P12" s="61">
        <v>1510</v>
      </c>
      <c r="Q12" s="119"/>
      <c r="R12" s="62">
        <f t="shared" ref="R12:R16" si="11">D12*Q12</f>
        <v>0</v>
      </c>
      <c r="S12" s="63" t="str">
        <f t="shared" ref="S12:S16" si="12">IF(ISNUMBER(Q12), IF(Q12&gt;P12,"NEVYHOVUJE","VYHOVUJE")," ")</f>
        <v xml:space="preserve"> </v>
      </c>
      <c r="T12" s="64"/>
      <c r="U12" s="64"/>
    </row>
    <row r="13" spans="2:21" ht="41.25" customHeight="1" x14ac:dyDescent="0.25">
      <c r="B13" s="51">
        <v>7</v>
      </c>
      <c r="C13" s="52" t="s">
        <v>47</v>
      </c>
      <c r="D13" s="53">
        <v>1</v>
      </c>
      <c r="E13" s="54" t="s">
        <v>31</v>
      </c>
      <c r="F13" s="52" t="s">
        <v>43</v>
      </c>
      <c r="G13" s="115"/>
      <c r="H13" s="55" t="str">
        <f t="shared" si="0"/>
        <v>ANO</v>
      </c>
      <c r="I13" s="56"/>
      <c r="J13" s="57"/>
      <c r="K13" s="58"/>
      <c r="L13" s="57"/>
      <c r="M13" s="57"/>
      <c r="N13" s="59"/>
      <c r="O13" s="60">
        <f t="shared" si="2"/>
        <v>2450</v>
      </c>
      <c r="P13" s="61">
        <v>2450</v>
      </c>
      <c r="Q13" s="119"/>
      <c r="R13" s="62">
        <f t="shared" si="11"/>
        <v>0</v>
      </c>
      <c r="S13" s="63" t="str">
        <f t="shared" si="12"/>
        <v xml:space="preserve"> </v>
      </c>
      <c r="T13" s="64"/>
      <c r="U13" s="64"/>
    </row>
    <row r="14" spans="2:21" ht="41.25" customHeight="1" x14ac:dyDescent="0.25">
      <c r="B14" s="51">
        <v>8</v>
      </c>
      <c r="C14" s="52" t="s">
        <v>48</v>
      </c>
      <c r="D14" s="53">
        <v>1</v>
      </c>
      <c r="E14" s="54" t="s">
        <v>31</v>
      </c>
      <c r="F14" s="52" t="s">
        <v>43</v>
      </c>
      <c r="G14" s="115"/>
      <c r="H14" s="55" t="str">
        <f t="shared" si="0"/>
        <v>ANO</v>
      </c>
      <c r="I14" s="56"/>
      <c r="J14" s="57"/>
      <c r="K14" s="58"/>
      <c r="L14" s="57"/>
      <c r="M14" s="57"/>
      <c r="N14" s="59"/>
      <c r="O14" s="60">
        <f t="shared" si="2"/>
        <v>2450</v>
      </c>
      <c r="P14" s="61">
        <v>2450</v>
      </c>
      <c r="Q14" s="119"/>
      <c r="R14" s="62">
        <f t="shared" si="11"/>
        <v>0</v>
      </c>
      <c r="S14" s="63" t="str">
        <f t="shared" si="12"/>
        <v xml:space="preserve"> </v>
      </c>
      <c r="T14" s="64"/>
      <c r="U14" s="64"/>
    </row>
    <row r="15" spans="2:21" ht="41.25" customHeight="1" thickBot="1" x14ac:dyDescent="0.3">
      <c r="B15" s="66">
        <v>9</v>
      </c>
      <c r="C15" s="67" t="s">
        <v>49</v>
      </c>
      <c r="D15" s="68">
        <v>1</v>
      </c>
      <c r="E15" s="69" t="s">
        <v>31</v>
      </c>
      <c r="F15" s="67" t="s">
        <v>43</v>
      </c>
      <c r="G15" s="116"/>
      <c r="H15" s="70" t="str">
        <f t="shared" si="0"/>
        <v>ANO</v>
      </c>
      <c r="I15" s="71"/>
      <c r="J15" s="72"/>
      <c r="K15" s="73"/>
      <c r="L15" s="72"/>
      <c r="M15" s="72"/>
      <c r="N15" s="74"/>
      <c r="O15" s="75">
        <f t="shared" si="2"/>
        <v>2450</v>
      </c>
      <c r="P15" s="76">
        <v>2450</v>
      </c>
      <c r="Q15" s="120"/>
      <c r="R15" s="77">
        <f t="shared" si="11"/>
        <v>0</v>
      </c>
      <c r="S15" s="78" t="str">
        <f t="shared" si="12"/>
        <v xml:space="preserve"> </v>
      </c>
      <c r="T15" s="64"/>
      <c r="U15" s="64"/>
    </row>
    <row r="16" spans="2:21" ht="71.25" customHeight="1" thickBot="1" x14ac:dyDescent="0.3">
      <c r="B16" s="79">
        <v>10</v>
      </c>
      <c r="C16" s="80" t="s">
        <v>50</v>
      </c>
      <c r="D16" s="81">
        <v>2</v>
      </c>
      <c r="E16" s="82" t="s">
        <v>31</v>
      </c>
      <c r="F16" s="80" t="s">
        <v>39</v>
      </c>
      <c r="G16" s="117"/>
      <c r="H16" s="83" t="str">
        <f t="shared" si="0"/>
        <v>NE</v>
      </c>
      <c r="I16" s="84" t="s">
        <v>28</v>
      </c>
      <c r="J16" s="84" t="s">
        <v>33</v>
      </c>
      <c r="K16" s="85"/>
      <c r="L16" s="84" t="s">
        <v>36</v>
      </c>
      <c r="M16" s="84" t="s">
        <v>37</v>
      </c>
      <c r="N16" s="86" t="s">
        <v>30</v>
      </c>
      <c r="O16" s="87">
        <f t="shared" si="2"/>
        <v>3060</v>
      </c>
      <c r="P16" s="88">
        <v>1530</v>
      </c>
      <c r="Q16" s="121"/>
      <c r="R16" s="89">
        <f t="shared" si="11"/>
        <v>0</v>
      </c>
      <c r="S16" s="90" t="str">
        <f t="shared" si="12"/>
        <v xml:space="preserve"> </v>
      </c>
      <c r="T16" s="82"/>
      <c r="U16" s="82" t="s">
        <v>10</v>
      </c>
    </row>
    <row r="17" spans="2:21" ht="16.5" thickTop="1" thickBot="1" x14ac:dyDescent="0.3">
      <c r="C17" s="6"/>
      <c r="D17" s="6"/>
      <c r="E17" s="6"/>
      <c r="F17" s="6"/>
      <c r="G17" s="6"/>
      <c r="H17" s="6"/>
      <c r="I17" s="6"/>
      <c r="J17" s="6"/>
      <c r="N17" s="6"/>
      <c r="O17" s="6"/>
      <c r="R17" s="91"/>
    </row>
    <row r="18" spans="2:21" ht="60.75" customHeight="1" thickTop="1" thickBot="1" x14ac:dyDescent="0.3">
      <c r="B18" s="92" t="s">
        <v>15</v>
      </c>
      <c r="C18" s="93"/>
      <c r="D18" s="93"/>
      <c r="E18" s="93"/>
      <c r="F18" s="93"/>
      <c r="G18" s="93"/>
      <c r="H18" s="94"/>
      <c r="I18" s="95"/>
      <c r="J18" s="95"/>
      <c r="K18" s="95"/>
      <c r="L18" s="12"/>
      <c r="M18" s="12"/>
      <c r="N18" s="96"/>
      <c r="O18" s="96"/>
      <c r="P18" s="97" t="s">
        <v>11</v>
      </c>
      <c r="Q18" s="98" t="s">
        <v>12</v>
      </c>
      <c r="R18" s="99"/>
      <c r="S18" s="100"/>
      <c r="T18" s="28"/>
      <c r="U18" s="101"/>
    </row>
    <row r="19" spans="2:21" ht="33.75" customHeight="1" thickTop="1" thickBot="1" x14ac:dyDescent="0.3">
      <c r="B19" s="102" t="s">
        <v>16</v>
      </c>
      <c r="C19" s="103"/>
      <c r="D19" s="103"/>
      <c r="E19" s="103"/>
      <c r="F19" s="103"/>
      <c r="G19" s="103"/>
      <c r="H19" s="104"/>
      <c r="I19" s="105"/>
      <c r="L19" s="8"/>
      <c r="M19" s="8"/>
      <c r="N19" s="106"/>
      <c r="O19" s="106"/>
      <c r="P19" s="107">
        <f>SUM(O7:O16)</f>
        <v>25560</v>
      </c>
      <c r="Q19" s="108">
        <f>SUM(R7:R16)</f>
        <v>0</v>
      </c>
      <c r="R19" s="109"/>
      <c r="S19" s="110"/>
    </row>
    <row r="20" spans="2:21" ht="14.25" customHeight="1" thickTop="1" x14ac:dyDescent="0.25"/>
    <row r="21" spans="2:21" ht="14.25" customHeight="1" x14ac:dyDescent="0.25">
      <c r="B21" s="112"/>
    </row>
    <row r="22" spans="2:21" ht="14.25" customHeight="1" x14ac:dyDescent="0.25">
      <c r="B22" s="113"/>
      <c r="C22" s="112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zIyk2/61Jpx28LTQ1gQcVXhbiAgm15hELzyT4HKE/HOuX//CrsGc4oQRlJ+GcViS1ZW+eV9tkxsoNpigLC169Q==" saltValue="SXs5+s3Ha8KbeG6YPO6orA==" spinCount="100000" sheet="1" objects="1" scenarios="1"/>
  <mergeCells count="14">
    <mergeCell ref="B1:C1"/>
    <mergeCell ref="B19:G19"/>
    <mergeCell ref="Q19:S19"/>
    <mergeCell ref="B18:G18"/>
    <mergeCell ref="Q18:S18"/>
    <mergeCell ref="G3:N3"/>
    <mergeCell ref="M7:M15"/>
    <mergeCell ref="L7:L15"/>
    <mergeCell ref="I7:I15"/>
    <mergeCell ref="J7:J15"/>
    <mergeCell ref="K7:K15"/>
    <mergeCell ref="U8:U15"/>
    <mergeCell ref="T7:T15"/>
    <mergeCell ref="N7:N15"/>
  </mergeCells>
  <conditionalFormatting sqref="B7:B16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6">
    <cfRule type="containsBlanks" dxfId="9" priority="2">
      <formula>LEN(TRIM(D7))=0</formula>
    </cfRule>
  </conditionalFormatting>
  <conditionalFormatting sqref="G7:G16 Q7:Q16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6">
    <cfRule type="notContainsBlanks" dxfId="5" priority="29">
      <formula>LEN(TRIM(G7))&gt;0</formula>
    </cfRule>
  </conditionalFormatting>
  <conditionalFormatting sqref="H7:H16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6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6" xr:uid="{00000000-0002-0000-0000-000001000000}">
      <formula1>"ANO,NE"</formula1>
    </dataValidation>
    <dataValidation type="list" showInputMessage="1" showErrorMessage="1" sqref="E7:E1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2024-07-04T11:43:22Z</cp:lastPrinted>
  <dcterms:created xsi:type="dcterms:W3CDTF">2014-03-05T12:43:32Z</dcterms:created>
  <dcterms:modified xsi:type="dcterms:W3CDTF">2024-07-04T12:46:13Z</dcterms:modified>
</cp:coreProperties>
</file>