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115" yWindow="705" windowWidth="15600" windowHeight="13005" firstSheet="1" activeTab="1"/>
  </bookViews>
  <sheets>
    <sheet name="Rekapitulace stavby" sheetId="1" r:id="rId1"/>
    <sheet name="D.1. - Architektonicko-st..." sheetId="2" r:id="rId2"/>
    <sheet name="D.2. - Elektroinstalace" sheetId="3" r:id="rId3"/>
    <sheet name="D.3. - Vedlejší o ostatní..." sheetId="4" r:id="rId4"/>
  </sheets>
  <definedNames>
    <definedName name="_xlnm._FilterDatabase" localSheetId="1" hidden="1">'D.1. - Architektonicko-st...'!$C$132:$K$739</definedName>
    <definedName name="_xlnm._FilterDatabase" localSheetId="2" hidden="1">'D.2. - Elektroinstalace'!$C$117:$K$252</definedName>
    <definedName name="_xlnm._FilterDatabase" localSheetId="3" hidden="1">'D.3. - Vedlejší o ostatní...'!$C$121:$K$138</definedName>
    <definedName name="_xlnm.Print_Area" localSheetId="1">'D.1. - Architektonicko-st...'!$C$4:$J$76,'D.1. - Architektonicko-st...'!$C$120:$K$739</definedName>
    <definedName name="_xlnm.Print_Area" localSheetId="2">'D.2. - Elektroinstalace'!$C$4:$J$76,'D.2. - Elektroinstalace'!$C$105:$K$252</definedName>
    <definedName name="_xlnm.Print_Area" localSheetId="3">'D.3. - Vedlejší o ostatní...'!$C$4:$J$76,'D.3. - Vedlejší o ostatní...'!$C$109:$K$138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'D.1. - Architektonicko-st...'!$132:$132</definedName>
    <definedName name="_xlnm.Print_Titles" localSheetId="2">'D.2. - Elektroinstalace'!$117:$117</definedName>
    <definedName name="_xlnm.Print_Titles" localSheetId="3">'D.3. - Vedlejší o ostatní...'!$121:$121</definedName>
  </definedNames>
  <calcPr calcId="191029"/>
  <extLst/>
</workbook>
</file>

<file path=xl/sharedStrings.xml><?xml version="1.0" encoding="utf-8"?>
<sst xmlns="http://schemas.openxmlformats.org/spreadsheetml/2006/main" count="7456" uniqueCount="1029">
  <si>
    <t>Export Komplet</t>
  </si>
  <si>
    <t/>
  </si>
  <si>
    <t>2.0</t>
  </si>
  <si>
    <t>False</t>
  </si>
  <si>
    <t>{578bb50b-312d-42a1-8f77-b78b8a5cbae3}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</si>
  <si>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</si>
  <si>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</si>
  <si>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</si>
  <si>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</si>
  <si>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</si>
  <si>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</si>
  <si>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</t>
  </si>
  <si>
    <t>Kód:</t>
  </si>
  <si>
    <t>Stavba:</t>
  </si>
  <si>
    <t>Výměna svítidel a výměna interiéru kanceláří ZČU - fakulta strojní</t>
  </si>
  <si>
    <t>KSO:</t>
  </si>
  <si>
    <t>CC-CZ:</t>
  </si>
  <si>
    <t>Místo:</t>
  </si>
  <si>
    <t>Univerzitní 22</t>
  </si>
  <si>
    <t>Datum:</t>
  </si>
  <si>
    <t>3. 11. 2023</t>
  </si>
  <si>
    <t>Zadavatel:</t>
  </si>
  <si>
    <t>IČ:</t>
  </si>
  <si>
    <t>49777513</t>
  </si>
  <si>
    <t>Západočeská univerzita v Plzni, Univerzitní 2732/8</t>
  </si>
  <si>
    <t>DIČ:</t>
  </si>
  <si>
    <t>Zhotovitel:</t>
  </si>
  <si>
    <t xml:space="preserve"> </t>
  </si>
  <si>
    <t>Projektant:</t>
  </si>
  <si>
    <t>01947664</t>
  </si>
  <si>
    <t>Arterias s.r.o.</t>
  </si>
  <si>
    <t>CZ01947664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</si>
  <si>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</si>
  <si>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</si>
  <si>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</si>
  <si>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</si>
  <si>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</si>
  <si>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</si>
  <si>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</si>
  <si>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</si>
  <si>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</si>
  <si>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</si>
  <si>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</si>
  <si>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</si>
  <si>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</si>
  <si>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</si>
  <si>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</si>
  <si>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</si>
  <si>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</si>
  <si>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</si>
  <si>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</si>
  <si>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</si>
  <si>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</si>
  <si>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</si>
  <si>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</si>
  <si>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</si>
  <si>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</si>
  <si>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</si>
  <si>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</si>
  <si>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</si>
  <si>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</si>
  <si>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</si>
  <si>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</si>
  <si>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</si>
  <si>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</si>
  <si>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</si>
  <si>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</si>
  <si>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</si>
  <si>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</si>
  <si>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</si>
  <si>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</si>
  <si>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</si>
  <si>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</si>
  <si>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</si>
  <si>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</si>
  <si>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###NOIMPORT###</t>
  </si>
  <si>
    <t>IMPORT</t>
  </si>
  <si>
    <t>{00000000-0000-0000-0000-000000000000}</t>
  </si>
  <si>
    <t>/</t>
  </si>
  <si>
    <t>D.1.</t>
  </si>
  <si>
    <t xml:space="preserve">Architektonicko-stavební řešení </t>
  </si>
  <si>
    <t>STA</t>
  </si>
  <si>
    <t>1</t>
  </si>
  <si>
    <t>{e4e73e2c-9f10-46a7-8885-11761364816f}</t>
  </si>
  <si>
    <t>2</t>
  </si>
  <si>
    <t>D.2.</t>
  </si>
  <si>
    <t>Elektroinstalace</t>
  </si>
  <si>
    <t>{9d8ceea7-adfa-4ace-aafd-5897547094f5}</t>
  </si>
  <si>
    <t>D.3.</t>
  </si>
  <si>
    <t xml:space="preserve">Vedlejší o ostatní náklady </t>
  </si>
  <si>
    <t>{d5358adf-155e-4fa1-bf72-4770644c6e43}</t>
  </si>
  <si>
    <t>KRYCÍ LIST SOUPISU PRACÍ</t>
  </si>
  <si>
    <t>Objekt:</t>
  </si>
  <si>
    <t xml:space="preserve">D.1. - Architektonicko-stavební řešení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</si>
  <si>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</si>
  <si>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</si>
  <si>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</si>
  <si>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</si>
  <si>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</si>
  <si>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</si>
  <si>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</si>
  <si>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</si>
  <si>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</si>
  <si>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</si>
  <si>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</si>
  <si>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742 - Elektroinstalace - slaboproud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</si>
  <si>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</si>
  <si>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</si>
  <si>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</si>
  <si>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</si>
  <si>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</si>
  <si>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</si>
  <si>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</si>
  <si>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</si>
  <si>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</si>
  <si>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</si>
  <si>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</si>
  <si>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</si>
  <si>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</si>
  <si>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</si>
  <si>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</si>
  <si>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</si>
  <si>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</si>
  <si>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</si>
  <si>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</si>
  <si>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</si>
  <si>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</si>
  <si>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</si>
  <si>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</si>
  <si>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</si>
  <si>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</si>
  <si>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</si>
  <si>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</si>
  <si>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</si>
  <si>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</si>
  <si>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611325412</t>
  </si>
  <si>
    <t>Oprava vnitřní vápenocementové hladké omítky stropů v rozsahu plochy přes 10 do 30 %</t>
  </si>
  <si>
    <t>m2</t>
  </si>
  <si>
    <t>CS ÚRS 2023 02</t>
  </si>
  <si>
    <t>4</t>
  </si>
  <si>
    <t>78909128</t>
  </si>
  <si>
    <t>PP</t>
  </si>
  <si>
    <t>Oprava vápenocementové omítky vnitřních ploch hladké, tloušťky do 20 mm stropů, v rozsahu opravované plochy přes 10 do 30%</t>
  </si>
  <si>
    <t>VV</t>
  </si>
  <si>
    <t>"část chodby bez lamelového podlhedu"</t>
  </si>
  <si>
    <t>30,4*2,768</t>
  </si>
  <si>
    <t>612131121</t>
  </si>
  <si>
    <t>Penetrační disperzní nátěr vnitřních stěn nanášený ručně</t>
  </si>
  <si>
    <t>905753563</t>
  </si>
  <si>
    <t>Podkladní a spojovací vrstva vnitřních omítaných ploch penetrace disperzní nanášená ručně stěn</t>
  </si>
  <si>
    <t>"místnost 208"</t>
  </si>
  <si>
    <t>3,075*(0,739+3,865+0,65)*2</t>
  </si>
  <si>
    <t>3</t>
  </si>
  <si>
    <t>612135011</t>
  </si>
  <si>
    <t>Vyrovnání podkladu vnitřních stěn tmelem tl do 2 mm</t>
  </si>
  <si>
    <t>1577548583</t>
  </si>
  <si>
    <t>Vyrovnání nerovností podkladu vnitřních omítaných ploch tmelem, tloušťky do 2 mm stěn</t>
  </si>
  <si>
    <t>"vyrovnání podkladu před lepením lamina na stěnu"</t>
  </si>
  <si>
    <t>"208"</t>
  </si>
  <si>
    <t>3,075*0,65*2</t>
  </si>
  <si>
    <t>"207"</t>
  </si>
  <si>
    <t>"206"</t>
  </si>
  <si>
    <t>"205"</t>
  </si>
  <si>
    <t>3,075*0,4</t>
  </si>
  <si>
    <t>3,075*0,485</t>
  </si>
  <si>
    <t>3,075*0,65</t>
  </si>
  <si>
    <t>"204"</t>
  </si>
  <si>
    <t>3,075*0,5</t>
  </si>
  <si>
    <t>3,075*1,777</t>
  </si>
  <si>
    <t>"203a"</t>
  </si>
  <si>
    <t>0,65*3,075</t>
  </si>
  <si>
    <t>Součet</t>
  </si>
  <si>
    <t>612135095</t>
  </si>
  <si>
    <t>Příplatek k vyrovnání vnitřních stěn tmelem za každý dalších 1 mm tl</t>
  </si>
  <si>
    <t>357981371</t>
  </si>
  <si>
    <t>Vyrovnání nerovností podkladu vnitřních omítaných ploch Příplatek k ceně za každý další 1 mm tloušťky podkladní vrstvy přes 2 mm tmelem stěn</t>
  </si>
  <si>
    <t>28,9419*3</t>
  </si>
  <si>
    <t>5</t>
  </si>
  <si>
    <t>612142001</t>
  </si>
  <si>
    <t>Potažení vnitřních stěn sklovláknitým pletivem vtlačeným do tenkovrstvé hmoty</t>
  </si>
  <si>
    <t>-1379483671</t>
  </si>
  <si>
    <t>Potažení vnitřních ploch pletivem v ploše nebo pruzích, na plném podkladu sklovláknitým vtlačením do tmelu stěn</t>
  </si>
  <si>
    <t>P</t>
  </si>
  <si>
    <t>Poznámka k položce:
2x armovací tkanina - viz technická zpráva</t>
  </si>
  <si>
    <t>"místnost 208 - 2x armovací tkanina vč. tmelu"</t>
  </si>
  <si>
    <t>(3,075*(0,739+3,865+0,65)*2)*2</t>
  </si>
  <si>
    <t>612311131</t>
  </si>
  <si>
    <t>Potažení vnitřních stěn vápenným štukem tloušťky do 3 mm</t>
  </si>
  <si>
    <t>-1538336647</t>
  </si>
  <si>
    <t>Potažení vnitřních ploch vápenným štukem tloušťky do 3 mm svislých konstrukcí stěn</t>
  </si>
  <si>
    <t>7</t>
  </si>
  <si>
    <t>612325412</t>
  </si>
  <si>
    <t>Oprava vnitřní vápenocementové hladké omítky stěn v rozsahu plochy přes 10 do 30 %</t>
  </si>
  <si>
    <t>-50960849</t>
  </si>
  <si>
    <t>Oprava vápenocementové omítky vnitřních ploch hladké, tloušťky do 20 mm stěn, v rozsahu opravované plochy přes 10 do 30%</t>
  </si>
  <si>
    <t>"provedení případných oprav omítek"</t>
  </si>
  <si>
    <t>3,075*7,417</t>
  </si>
  <si>
    <t>3,075*3,684</t>
  </si>
  <si>
    <t>3,075*3,628</t>
  </si>
  <si>
    <t>3,075*3,677</t>
  </si>
  <si>
    <t>3,075*3,53</t>
  </si>
  <si>
    <t>"202"</t>
  </si>
  <si>
    <t>3,075*(7,5*2+1,62*2)</t>
  </si>
  <si>
    <t>3,075*(4,004*2+3,15*2+3,856*2+3,451*2)</t>
  </si>
  <si>
    <t>"203"</t>
  </si>
  <si>
    <t>2,555*(60,85)</t>
  </si>
  <si>
    <t>8</t>
  </si>
  <si>
    <t>619995001</t>
  </si>
  <si>
    <t>Začištění omítek kolem oken, dveří, podlah nebo obkladů</t>
  </si>
  <si>
    <t>m</t>
  </si>
  <si>
    <t>638217294</t>
  </si>
  <si>
    <t>Začištění omítek (s dodáním hmot) kolem oken, dveří, podlah, obkladů apod.</t>
  </si>
  <si>
    <t>(2,1+1,45+2,1)*2</t>
  </si>
  <si>
    <t>9</t>
  </si>
  <si>
    <t>pol.R12</t>
  </si>
  <si>
    <t xml:space="preserve">Začištění omítek po provedení rozvodů elektroinstalace </t>
  </si>
  <si>
    <t>kpl</t>
  </si>
  <si>
    <t>931250874</t>
  </si>
  <si>
    <t>10</t>
  </si>
  <si>
    <t>619996145</t>
  </si>
  <si>
    <t>Ochrana konstrukcí nebo samostatných prvků obalením geotextilií</t>
  </si>
  <si>
    <t>1796458385</t>
  </si>
  <si>
    <t>Ochrana stavebních konstrukcí a samostatných prvků včetně pozdějšího odstranění obalením geotextilií samostatných konstrukcí a prvků</t>
  </si>
  <si>
    <t xml:space="preserve">"ochranna podlah při bouracích pracích" </t>
  </si>
  <si>
    <t>"208"36,86</t>
  </si>
  <si>
    <t>"207"18,25</t>
  </si>
  <si>
    <t>"206"18,05</t>
  </si>
  <si>
    <t>"205"18,09</t>
  </si>
  <si>
    <t>"204"16,58</t>
  </si>
  <si>
    <t>"203"158,56</t>
  </si>
  <si>
    <t>"203a"28,99</t>
  </si>
  <si>
    <t>"203b"45,69</t>
  </si>
  <si>
    <t>11</t>
  </si>
  <si>
    <t>624635351</t>
  </si>
  <si>
    <t>Tmelení silikonovým tmelem spáry průřezu do 200 mm2</t>
  </si>
  <si>
    <t>-491082917</t>
  </si>
  <si>
    <t>Úpravy vnějších vodorovných a svislých spár obvodového pláště z panelových dílců tmelení spáry tmelem silikonovým, průřezu tmeleného profilu do 200 mm2</t>
  </si>
  <si>
    <t>"tmelení spáry - místnost 208"</t>
  </si>
  <si>
    <t>3,075</t>
  </si>
  <si>
    <t>12</t>
  </si>
  <si>
    <t>642944221</t>
  </si>
  <si>
    <t>Osazování ocelových zárubní dodatečné pl přes 2,5 m2</t>
  </si>
  <si>
    <t>kus</t>
  </si>
  <si>
    <t>1558752574</t>
  </si>
  <si>
    <t>Osazení ocelových dveřních zárubní lisovaných nebo z úhelníků dodatečně s vybetonováním prahu, plochy přes 2,5 m2</t>
  </si>
  <si>
    <t>Poznámka k položce:
dveře budou doplněné o vstupní autorizaci JIS</t>
  </si>
  <si>
    <t>13</t>
  </si>
  <si>
    <t>M</t>
  </si>
  <si>
    <t>5533171r</t>
  </si>
  <si>
    <t>zárubeň dvoukřídlá ocelová pro dodatečnou montáž tl stěny 110-150mm rozměru 1450/1970, 2100mm</t>
  </si>
  <si>
    <t>1060764990</t>
  </si>
  <si>
    <t>Ostatní konstrukce a práce, bourání</t>
  </si>
  <si>
    <t>14</t>
  </si>
  <si>
    <t>949101111</t>
  </si>
  <si>
    <t>Lešení pomocné pro objekty pozemních staveb s lešeňovou podlahou v do 1,9 m zatížení do 150 kg/m2</t>
  </si>
  <si>
    <t>-454005248</t>
  </si>
  <si>
    <t>Lešení pomocné pracovní pro objekty pozemních staveb pro zatížení do 150 kg/m2, o výšce lešeňové podlahy do 1,9 m</t>
  </si>
  <si>
    <t>952901111</t>
  </si>
  <si>
    <t>Vyčištění budov bytové a občanské výstavby při výšce podlaží do 4 m</t>
  </si>
  <si>
    <t>848345565</t>
  </si>
  <si>
    <t>Vyčištění budov nebo objektů před předáním do užívání budov bytové nebo občanské výstavby, světlé výšky podlaží do 4 m</t>
  </si>
  <si>
    <t>16</t>
  </si>
  <si>
    <t>978011141</t>
  </si>
  <si>
    <t>Otlučení (osekání) vnitřní vápenné nebo vápenocementové omítky stropů v rozsahu přes 10 do 30 %</t>
  </si>
  <si>
    <t>235119048</t>
  </si>
  <si>
    <t>Otlučení vápenných nebo vápenocementových omítek vnitřních ploch stropů, v rozsahu přes 10 do 30 %</t>
  </si>
  <si>
    <t>17</t>
  </si>
  <si>
    <t>978013141</t>
  </si>
  <si>
    <t>Otlučení (osekání) vnitřní vápenné nebo vápenocementové omítky stěn v rozsahu přes 10 do 30 %</t>
  </si>
  <si>
    <t>-1328968056</t>
  </si>
  <si>
    <t>Otlučení vápenných nebo vápenocementových omítek vnitřních ploch stěn s vyškrabáním spar, s očištěním zdiva, v rozsahu přes 10 do 30 %</t>
  </si>
  <si>
    <t>18</t>
  </si>
  <si>
    <t>978035117</t>
  </si>
  <si>
    <t>Odstranění tenkovrstvé omítky tl do 2 mm obroušením v rozsahu přes 50 do 100 %</t>
  </si>
  <si>
    <t>823595225</t>
  </si>
  <si>
    <t>Odstranění tenkovrstvých omítek nebo štuku tloušťky do 2 mm obroušením, rozsahu přes 50 do 100%</t>
  </si>
  <si>
    <t>997</t>
  </si>
  <si>
    <t>Přesun sutě</t>
  </si>
  <si>
    <t>19</t>
  </si>
  <si>
    <t>997013212</t>
  </si>
  <si>
    <t>Vnitrostaveništní doprava suti a vybouraných hmot pro budovy v přes 6 do 9 m ručně</t>
  </si>
  <si>
    <t>t</t>
  </si>
  <si>
    <t>-1292821857</t>
  </si>
  <si>
    <t>Vnitrostaveništní doprava suti a vybouraných hmot vodorovně do 50 m svisle ručně pro budovy a haly výšky přes 6 do 9 m</t>
  </si>
  <si>
    <t>20</t>
  </si>
  <si>
    <t>997013219</t>
  </si>
  <si>
    <t>Příplatek k vnitrostaveništní dopravě suti a vybouraných hmot za zvětšenou dopravu suti ZKD 10 m</t>
  </si>
  <si>
    <t>853213579</t>
  </si>
  <si>
    <t>Vnitrostaveništní doprava suti a vybouraných hmot vodorovně do 50 m Příplatek k cenám -3111 až -3217 za zvětšenou vodorovnou dopravu přes vymezenou dopravní vzdálenost za každých dalších i započatých 10 m</t>
  </si>
  <si>
    <t>10,52035*3</t>
  </si>
  <si>
    <t>997013501</t>
  </si>
  <si>
    <t>Odvoz suti a vybouraných hmot na skládku nebo meziskládku do 1 km se složením</t>
  </si>
  <si>
    <t>1858684314</t>
  </si>
  <si>
    <t>Odvoz suti a vybouraných hmot na skládku nebo meziskládku se složením, na vzdálenost do 1 km</t>
  </si>
  <si>
    <t>22</t>
  </si>
  <si>
    <t>997013509</t>
  </si>
  <si>
    <t>Příplatek k odvozu suti a vybouraných hmot na skládku ZKD 1 km přes 1 km</t>
  </si>
  <si>
    <t>-1765780633</t>
  </si>
  <si>
    <t>Odvoz suti a vybouraných hmot na skládku nebo meziskládku se složením, na vzdálenost Příplatek k ceně za každý další i započatý 1 km přes 1 km</t>
  </si>
  <si>
    <t>10,52035*15</t>
  </si>
  <si>
    <t>23</t>
  </si>
  <si>
    <t>997013631</t>
  </si>
  <si>
    <t>Poplatek za uložení na skládce (skládkovné) stavebního odpadu směsného kód odpadu 17 09 04</t>
  </si>
  <si>
    <t>-827321027</t>
  </si>
  <si>
    <t>Poplatek za uložení stavebního odpadu na skládce (skládkovné) směsného stavebního a demoličního zatříděného do Katalogu odpadů pod kódem 17 09 04</t>
  </si>
  <si>
    <t>7,87735</t>
  </si>
  <si>
    <t>24</t>
  </si>
  <si>
    <t>997013811</t>
  </si>
  <si>
    <t>Poplatek za uložení na skládce (skládkovné) stavebního odpadu dřevěného kód odpadu 17 02 01</t>
  </si>
  <si>
    <t>-10944043</t>
  </si>
  <si>
    <t>Poplatek za uložení stavebního odpadu na skládce (skládkovné) dřevěného zatříděného do Katalogu odpadů pod kódem 17 02 01</t>
  </si>
  <si>
    <t>2,643</t>
  </si>
  <si>
    <t>998</t>
  </si>
  <si>
    <t>Přesun hmot</t>
  </si>
  <si>
    <t>25</t>
  </si>
  <si>
    <t>998018002</t>
  </si>
  <si>
    <t>Přesun hmot ruční pro budovy v přes 6 do 12 m</t>
  </si>
  <si>
    <t>1039060744</t>
  </si>
  <si>
    <t>Přesun hmot pro budovy občanské výstavby, bydlení, výrobu a služby ruční - bez užití mechanizace vodorovná dopravní vzdálenost do 100 m pro budovy s jakoukoliv nosnou konstrukcí výšky přes 6 do 12 m</t>
  </si>
  <si>
    <t>26</t>
  </si>
  <si>
    <t>998018011</t>
  </si>
  <si>
    <t>Příplatek k ručnímu přesunu hmot pro budovy za zvětšený přesun ZKD 100 m</t>
  </si>
  <si>
    <t>1327320786</t>
  </si>
  <si>
    <t>Přesun hmot pro budovy občanské výstavby, bydlení, výrobu a služby ruční - bez užití mechanizace Příplatek k cenám za ruční zvětšený přesun přes vymezenou největší dopravní vzdálenost za každých dalších i započatých 100 m</t>
  </si>
  <si>
    <t>PSV</t>
  </si>
  <si>
    <t>Práce a dodávky PSV</t>
  </si>
  <si>
    <t>742</t>
  </si>
  <si>
    <t>Elektroinstalace - slaboproud</t>
  </si>
  <si>
    <t>27</t>
  </si>
  <si>
    <t>7421210R</t>
  </si>
  <si>
    <t xml:space="preserve">Přeložka stávajícího EPS vedení v dřevěných průvlacích na nový podhled vč. revize po dokončení </t>
  </si>
  <si>
    <t>1776714733</t>
  </si>
  <si>
    <t>28</t>
  </si>
  <si>
    <t>pol.R14</t>
  </si>
  <si>
    <t xml:space="preserve">Montáž a dodávka JIS vedení k tiskárně </t>
  </si>
  <si>
    <t>1422861111</t>
  </si>
  <si>
    <t>751</t>
  </si>
  <si>
    <t>Vzduchotechnika</t>
  </si>
  <si>
    <t>29</t>
  </si>
  <si>
    <t>75161111R</t>
  </si>
  <si>
    <t xml:space="preserve">demontáž a následná montáž vnitřní vzduchotechnické jednotky (posun kvůli podhledu) vč. případného prodloužení potrubí </t>
  </si>
  <si>
    <t>1406319833</t>
  </si>
  <si>
    <t>demontáž a následná montáž vnitřní vzduchotechnické jednotky (posun kvůli podhledu) vč. případného prodloužení potrubí</t>
  </si>
  <si>
    <t>"vnitřní jednotky"</t>
  </si>
  <si>
    <t>30</t>
  </si>
  <si>
    <t>99875110R</t>
  </si>
  <si>
    <t>Přesun hmot tonážní pro vzduchotechniku v objektech výšky do 12 m</t>
  </si>
  <si>
    <t>1488823242</t>
  </si>
  <si>
    <t>763</t>
  </si>
  <si>
    <t>Konstrukce suché výstavby</t>
  </si>
  <si>
    <t>31</t>
  </si>
  <si>
    <t>76311131R</t>
  </si>
  <si>
    <t>SDK příčka tl 50 mm profil CW+UW desky 1xA 12,5 - místnost 208, 207, 206</t>
  </si>
  <si>
    <t>46143684</t>
  </si>
  <si>
    <t>0,65*3,075*3</t>
  </si>
  <si>
    <t>32</t>
  </si>
  <si>
    <t>763164531</t>
  </si>
  <si>
    <t>SDK obklad kcí tvaru L š do 0,8 m desky 1xA 12,5</t>
  </si>
  <si>
    <t>-1440708705</t>
  </si>
  <si>
    <t>Obklad konstrukcí sádrokartonovými deskami včetně ochranných úhelníků ve tvaru L rozvinuté šíře přes 0,4 do 0,8 m, opláštěný deskou standardní A, tl. 12,5 mm</t>
  </si>
  <si>
    <t xml:space="preserve">"kaslík - promítací plátno" </t>
  </si>
  <si>
    <t>4,515</t>
  </si>
  <si>
    <t>33</t>
  </si>
  <si>
    <t>pol.R9</t>
  </si>
  <si>
    <t xml:space="preserve">Příplatek za provedení zapuštění promítacího plátna </t>
  </si>
  <si>
    <t>1761839068</t>
  </si>
  <si>
    <t>34</t>
  </si>
  <si>
    <t>763431001</t>
  </si>
  <si>
    <t>Montáž minerálního podhledu s vyjímatelnými panely vel. do 0,36 m2 na zavěšený viditelný rošt</t>
  </si>
  <si>
    <t>1047067361</t>
  </si>
  <si>
    <t>Montáž podhledu minerálního včetně zavěšeného roštu viditelného s panely vyjímatelnými, velikosti panelů do 0,36 m2</t>
  </si>
  <si>
    <t>11,21</t>
  </si>
  <si>
    <t>16,58</t>
  </si>
  <si>
    <t>18,09</t>
  </si>
  <si>
    <t>18,05</t>
  </si>
  <si>
    <t>18,25</t>
  </si>
  <si>
    <t>36,86</t>
  </si>
  <si>
    <t>28,99</t>
  </si>
  <si>
    <t>35</t>
  </si>
  <si>
    <t>59036512</t>
  </si>
  <si>
    <t>deska podhledová minerální rovná bílá hladká perforovaná 15x600x600mm</t>
  </si>
  <si>
    <t>-1128939714</t>
  </si>
  <si>
    <t>36</t>
  </si>
  <si>
    <t>998763302</t>
  </si>
  <si>
    <t>Přesun hmot tonážní pro sádrokartonové konstrukce v objektech v přes 6 do 12 m</t>
  </si>
  <si>
    <t>-1943364410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</si>
  <si>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</si>
  <si>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37</t>
  </si>
  <si>
    <t>998763381</t>
  </si>
  <si>
    <t>Příplatek k přesunu hmot tonážní 763 SDK prováděný bez použití mechanizace</t>
  </si>
  <si>
    <t>-468798678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</si>
  <si>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</si>
  <si>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766</t>
  </si>
  <si>
    <t>Konstrukce truhlářské</t>
  </si>
  <si>
    <t>38</t>
  </si>
  <si>
    <t>766411821</t>
  </si>
  <si>
    <t>Demontáž truhlářského obložení stěn z palubek</t>
  </si>
  <si>
    <t>647875858</t>
  </si>
  <si>
    <t>Demontáž obložení stěn palubkami</t>
  </si>
  <si>
    <t>"demontáž truhářského obložení otopných těles"</t>
  </si>
  <si>
    <t>(1,1+0,6)*(7,417+3,684+3,628+3,677+3,53)</t>
  </si>
  <si>
    <t>39</t>
  </si>
  <si>
    <t>766421821</t>
  </si>
  <si>
    <t>Demontáž truhlářského obložení podhledů z palubek</t>
  </si>
  <si>
    <t>624658662</t>
  </si>
  <si>
    <t>Demontáž obložení podhledů palubkami</t>
  </si>
  <si>
    <t>"demontáž dřevěných kastlíků"</t>
  </si>
  <si>
    <t>(0,3+0,45+0,3)*(4,6*5+4)</t>
  </si>
  <si>
    <t>40</t>
  </si>
  <si>
    <t>766660002</t>
  </si>
  <si>
    <t>Montáž dveřních křídel otvíravých jednokřídlových š přes 0,8 m do ocelové zárubně</t>
  </si>
  <si>
    <t>-702977489</t>
  </si>
  <si>
    <t>Montáž dveřních křídel dřevěných nebo plastových otevíravých do ocelové zárubně povrchově upravených jednokřídlových, šířky přes 800 mm</t>
  </si>
  <si>
    <t>41</t>
  </si>
  <si>
    <t>6116209R</t>
  </si>
  <si>
    <t xml:space="preserve">dveře jednokřídlé dřevotřískové povrch laminátový částečně prosklené 900x1970-2100mm - akustické provedení </t>
  </si>
  <si>
    <t>-219844508</t>
  </si>
  <si>
    <t>42</t>
  </si>
  <si>
    <t>766660012</t>
  </si>
  <si>
    <t>Montáž dveřních křídel otvíravých dvoukřídlových š přes 1,45 m do ocelové zárubně</t>
  </si>
  <si>
    <t>664089292</t>
  </si>
  <si>
    <t>Montáž dveřních křídel dřevěných nebo plastových otevíravých do ocelové zárubně povrchově upravených dvoukřídlových, šířky přes 1450 mm</t>
  </si>
  <si>
    <t>43</t>
  </si>
  <si>
    <t>6116211R</t>
  </si>
  <si>
    <t>dveře dvoukřídlé dřevotřískové povrch laminátový plné 1450x1970-2100mm</t>
  </si>
  <si>
    <t>1809879351</t>
  </si>
  <si>
    <t>44</t>
  </si>
  <si>
    <t>766660729</t>
  </si>
  <si>
    <t>Montáž dveřního interiérového kování - štítku s klikou</t>
  </si>
  <si>
    <t>300333770</t>
  </si>
  <si>
    <t>Montáž dveřních doplňků dveřního kování interiérového štítku s klikou</t>
  </si>
  <si>
    <t>45</t>
  </si>
  <si>
    <t>54914123</t>
  </si>
  <si>
    <t>kování rozetové klika/klika</t>
  </si>
  <si>
    <t>-292137447</t>
  </si>
  <si>
    <t>46</t>
  </si>
  <si>
    <t>766660745</t>
  </si>
  <si>
    <t>Montáž padací prahové lišty zafrézováním do dveřního křídla</t>
  </si>
  <si>
    <t>1577551598</t>
  </si>
  <si>
    <t>Montáž dveřních doplňků padací prahové lišty zafrézováním do dveřního křídla</t>
  </si>
  <si>
    <t>47</t>
  </si>
  <si>
    <t>19416031</t>
  </si>
  <si>
    <t>lišta mechanicky těsnící ZI+PP pro spodní hranu dveří dl 1000mm</t>
  </si>
  <si>
    <t>350118510</t>
  </si>
  <si>
    <t>48</t>
  </si>
  <si>
    <t>766691914</t>
  </si>
  <si>
    <t>Vyvěšení nebo zavěšení dřevěných křídel dveří pl do 2 m2</t>
  </si>
  <si>
    <t>482897058</t>
  </si>
  <si>
    <t>Ostatní práce vyvěšení nebo zavěšení křídel dřevěných dveřních, plochy do 2 m2</t>
  </si>
  <si>
    <t>49</t>
  </si>
  <si>
    <t>766691915</t>
  </si>
  <si>
    <t>Vyvěšení nebo zavěšení dřevěných křídel dveří pl přes 2 m2</t>
  </si>
  <si>
    <t>-2097826390</t>
  </si>
  <si>
    <t>Ostatní práce vyvěšení nebo zavěšení křídel dřevěných dveřních, plochy přes 2 m2</t>
  </si>
  <si>
    <t>50</t>
  </si>
  <si>
    <t>766695233</t>
  </si>
  <si>
    <t>Montáž truhlářských prahů dveří dvoukřídlových š přes 10 cm</t>
  </si>
  <si>
    <t>-1070927052</t>
  </si>
  <si>
    <t>Montáž ostatních truhlářských konstrukcí prahů dveří dvoukřídlových, šířky přes 100 mm</t>
  </si>
  <si>
    <t>51</t>
  </si>
  <si>
    <t>61187261</t>
  </si>
  <si>
    <t>práh dveřní dřevěný dubový tl 20mm dl 1470mm š 150mm</t>
  </si>
  <si>
    <t>-248381957</t>
  </si>
  <si>
    <t>52</t>
  </si>
  <si>
    <t>pol.R1</t>
  </si>
  <si>
    <t>Repase stávající vestavěné skříně - místnost č. 202 - výměna posuvných dveří a dle investora</t>
  </si>
  <si>
    <t>-940826217</t>
  </si>
  <si>
    <t>53</t>
  </si>
  <si>
    <t>pok.R2</t>
  </si>
  <si>
    <t>Dodávka a montáž krytů (svislá i vodorovná část) radiátorů vč. mřížek (viz PD) - materiál lamino, bílá mat - kotvení na stávající repasovanou ocelovou konstrukci - 18mm</t>
  </si>
  <si>
    <t>bm</t>
  </si>
  <si>
    <t>136679030</t>
  </si>
  <si>
    <t>Poznámka k položce:
vč. přesunu hmot, dopravy, spojovacího materiálu, výroby</t>
  </si>
  <si>
    <t>6,903</t>
  </si>
  <si>
    <t>3,337</t>
  </si>
  <si>
    <t>3,638</t>
  </si>
  <si>
    <t>3,676</t>
  </si>
  <si>
    <t>3,53</t>
  </si>
  <si>
    <t>54</t>
  </si>
  <si>
    <t>pol.R4</t>
  </si>
  <si>
    <t xml:space="preserve">Dodávka a montáž vestavěné skříně - místnost 208 - korpus bílý mat, dveře šedý mat - viz vizualizace </t>
  </si>
  <si>
    <t>-1103866693</t>
  </si>
  <si>
    <t>Poznámka k položce:
vč. přesunu hmot, výkresové dokumentace, dopravy, výroby</t>
  </si>
  <si>
    <t>55</t>
  </si>
  <si>
    <t>pol.R5</t>
  </si>
  <si>
    <t xml:space="preserve">Dodávka a montáž vestavěné skříně - místnost 207 - korpus bílý mat, dveře šedý mat - viz vizualizace </t>
  </si>
  <si>
    <t>1836931261</t>
  </si>
  <si>
    <t>56</t>
  </si>
  <si>
    <t>pol.R6</t>
  </si>
  <si>
    <t>Dodávka a montáž vestavěné skříně - místsnost 206 - korpus bílý mat, dveře šedý mat - viz vizualizace</t>
  </si>
  <si>
    <t>954444144</t>
  </si>
  <si>
    <t>57</t>
  </si>
  <si>
    <t>pol.R15</t>
  </si>
  <si>
    <t>Dodávka a montáž vestavěné skříně - místnost 204 - korpus bílý mat, dveře šedý mat - viz vizualizace</t>
  </si>
  <si>
    <t>1659425393</t>
  </si>
  <si>
    <t>58</t>
  </si>
  <si>
    <t>pol.R16</t>
  </si>
  <si>
    <t>Dodávka a montáž policové skříně se zadní deskou - barva hnědá - viz vizualizace</t>
  </si>
  <si>
    <t>1916523187</t>
  </si>
  <si>
    <t>59</t>
  </si>
  <si>
    <t>pol.R17</t>
  </si>
  <si>
    <t>Dodávka a montáž truhlářského průvlaku vedoucího podél stěny vč. nosné konstrukce - provedení bílé lamino - 18mm</t>
  </si>
  <si>
    <t>246859132</t>
  </si>
  <si>
    <t>7,431</t>
  </si>
  <si>
    <t>3,677</t>
  </si>
  <si>
    <t>60</t>
  </si>
  <si>
    <t>pol.R18</t>
  </si>
  <si>
    <t>Dodávka a montáž obložení z lamina (lepením) - místnost č.208 (2m2 + 2m2) - bílé lamino - 18mm</t>
  </si>
  <si>
    <t>-657779398</t>
  </si>
  <si>
    <t>61</t>
  </si>
  <si>
    <t>pol.R19</t>
  </si>
  <si>
    <t>Dodávka a montáž obložení z lamina (lepením) - místnost č.207 (2m2 + 2m2) - bílé lamino - 18mm</t>
  </si>
  <si>
    <t>1898446411</t>
  </si>
  <si>
    <t>62</t>
  </si>
  <si>
    <t>pol.R20</t>
  </si>
  <si>
    <t>Dodávka a montáž obložení z lamina (lepením) - místnost č.206 (2m2 + 2m2) - bílé lamino - 18mm</t>
  </si>
  <si>
    <t>-604828683</t>
  </si>
  <si>
    <t>63</t>
  </si>
  <si>
    <t>pol.R21</t>
  </si>
  <si>
    <t>Dodávka a montáž obložení z lamina (lepením) - místnost č.205 (4m2 + 1,5m2 + 2m2) - bílé lamino - 18mm</t>
  </si>
  <si>
    <t>1307941834</t>
  </si>
  <si>
    <t>64</t>
  </si>
  <si>
    <t>pol.R22</t>
  </si>
  <si>
    <t>Dodávka a montáž obložení z lamina (lepením) - mísnost č.204 (2m2 + 7m2) - bílé lamino - 18mm</t>
  </si>
  <si>
    <t>-487643595</t>
  </si>
  <si>
    <t>65</t>
  </si>
  <si>
    <t>pol.R23</t>
  </si>
  <si>
    <t>Dodávka a montáž obložení z lamina (lepením) - místnost č. 203a (2m2) - bílé lamino - 18mm</t>
  </si>
  <si>
    <t>-194027700</t>
  </si>
  <si>
    <t>66</t>
  </si>
  <si>
    <t>pol.R8</t>
  </si>
  <si>
    <t xml:space="preserve">Vyčištění rámů a skel stávajících oken </t>
  </si>
  <si>
    <t xml:space="preserve">hod </t>
  </si>
  <si>
    <t>-2011846262</t>
  </si>
  <si>
    <t>67</t>
  </si>
  <si>
    <t>766825811</t>
  </si>
  <si>
    <t>Demontáž truhlářských vestavěných skříní jednokřídlových</t>
  </si>
  <si>
    <t>1855538859</t>
  </si>
  <si>
    <t>Demontáž nábytku vestavěného skříní jednokřídlových</t>
  </si>
  <si>
    <t>"demontáž vestavěných skířní"</t>
  </si>
  <si>
    <t>68</t>
  </si>
  <si>
    <t>766825821</t>
  </si>
  <si>
    <t>Demontáž truhlářských vestavěných skříní dvoukřídlových</t>
  </si>
  <si>
    <t>-1709881744</t>
  </si>
  <si>
    <t>Demontáž nábytku vestavěného skříní dvoukřídlových</t>
  </si>
  <si>
    <t>69</t>
  </si>
  <si>
    <t>pol.1</t>
  </si>
  <si>
    <t xml:space="preserve">Odstranění USB pilířku </t>
  </si>
  <si>
    <t>129496538</t>
  </si>
  <si>
    <t>70</t>
  </si>
  <si>
    <t>99876610R</t>
  </si>
  <si>
    <t>Přesun hmot pro kce truhlářské v objektech v přes 6 do 12 m</t>
  </si>
  <si>
    <t>-210347558</t>
  </si>
  <si>
    <t>767</t>
  </si>
  <si>
    <t>Konstrukce zámečnické</t>
  </si>
  <si>
    <t>71</t>
  </si>
  <si>
    <t>76758180R</t>
  </si>
  <si>
    <t xml:space="preserve">Demontáž podhledu lamel k opětovnému použití </t>
  </si>
  <si>
    <t>1737339507</t>
  </si>
  <si>
    <t>"demontáž podhledu - plechové lamely"</t>
  </si>
  <si>
    <t>3,15*4,023</t>
  </si>
  <si>
    <t>72</t>
  </si>
  <si>
    <t>76758335R</t>
  </si>
  <si>
    <t>Montáž podhledů lamelových - výměna lamel na stávajícím podhledu</t>
  </si>
  <si>
    <t>245453879</t>
  </si>
  <si>
    <t>"výměna porušených lamel na stávajícím podhledu"</t>
  </si>
  <si>
    <t>73</t>
  </si>
  <si>
    <t>76761291R</t>
  </si>
  <si>
    <t>Oprava oken - seřízení kovového okna - všech oken v jednotlivých místnostech</t>
  </si>
  <si>
    <t>hod</t>
  </si>
  <si>
    <t>-1017432430</t>
  </si>
  <si>
    <t>74</t>
  </si>
  <si>
    <t>pol.R7</t>
  </si>
  <si>
    <t xml:space="preserve">Dodávka a montáž stropního držáku pro projektor </t>
  </si>
  <si>
    <t>1517559031</t>
  </si>
  <si>
    <t>75</t>
  </si>
  <si>
    <t>pol.R10</t>
  </si>
  <si>
    <t xml:space="preserve">Dodávka a montáž promítacího plátna na dálkové ovládání </t>
  </si>
  <si>
    <t>-1824971498</t>
  </si>
  <si>
    <t>76</t>
  </si>
  <si>
    <t>pol.R11</t>
  </si>
  <si>
    <t>Dodávka a montáž projektrou vč. dálkového ovládání - projektor bude zavěšen na stropním držáku</t>
  </si>
  <si>
    <t>1839383284</t>
  </si>
  <si>
    <t>77</t>
  </si>
  <si>
    <t>pol.R13</t>
  </si>
  <si>
    <t xml:space="preserve">Omytí stávajících kovových lamel (podhledů) na chodbě </t>
  </si>
  <si>
    <t>-156077161</t>
  </si>
  <si>
    <t>78</t>
  </si>
  <si>
    <t>767641805</t>
  </si>
  <si>
    <t>Demontáž zárubní dveří odřezáním plochy přes 2,5 do 4,5 m2</t>
  </si>
  <si>
    <t>122923877</t>
  </si>
  <si>
    <t>Demontáž dveřních zárubní odřezáním od upevnění, plochy dveří přes 2,5 do 4,5 m2</t>
  </si>
  <si>
    <t>79</t>
  </si>
  <si>
    <t>9987671R</t>
  </si>
  <si>
    <t>Přesun hmot tonážní pro zámečnické konstrukce v objektech v do 6 m</t>
  </si>
  <si>
    <t>-2094636617</t>
  </si>
  <si>
    <t>771</t>
  </si>
  <si>
    <t>Podlahy z dlaždic</t>
  </si>
  <si>
    <t>80</t>
  </si>
  <si>
    <t>771573913</t>
  </si>
  <si>
    <t>Výměna dlaždice keramické lepené velikosti přes 9 do 12 ks/m2</t>
  </si>
  <si>
    <t>-1437470544</t>
  </si>
  <si>
    <t>Výměna keramické dlaždice lepené velikosti přes 9 do 12 ks/m2</t>
  </si>
  <si>
    <t>"oprava dlažeb v chodbě - odhad 10%"</t>
  </si>
  <si>
    <t>(158,56+28,99+45,69)/0,09*0,1</t>
  </si>
  <si>
    <t>81</t>
  </si>
  <si>
    <t>59761135</t>
  </si>
  <si>
    <t>dlažba keramická slinutá nemrazuvzdorná do interiéru povrch hladký/matný tl do 10mm přes 9 do 12ks/m2</t>
  </si>
  <si>
    <t>-836128932</t>
  </si>
  <si>
    <t>259,1556*0,3*0,3</t>
  </si>
  <si>
    <t>82</t>
  </si>
  <si>
    <t>998771102</t>
  </si>
  <si>
    <t>Přesun hmot tonážní pro podlahy z dlaždic v objektech v přes 6 do 12 m</t>
  </si>
  <si>
    <t>-1959878164</t>
  </si>
  <si>
    <t>Přesun hmot pro podlahy z dlaždic stanovený z hmotnosti přesunovaného materiálu vodorovná dopravní vzdálenost do 50 m v objektech výšky přes 6 do 12 m</t>
  </si>
  <si>
    <t>83</t>
  </si>
  <si>
    <t>998771181</t>
  </si>
  <si>
    <t>Příplatek k přesunu hmot tonážní 771 prováděný bez použití mechanizace</t>
  </si>
  <si>
    <t>-1061358746</t>
  </si>
  <si>
    <t>Přesun hmot pro podlahy z dlaždic stanovený z hmotnosti přesunovaného materiálu Příplatek k ceně za přesun prováděný bez použití mechanizace pro jakoukoliv výšku objektu</t>
  </si>
  <si>
    <t>776</t>
  </si>
  <si>
    <t>Podlahy povlakové</t>
  </si>
  <si>
    <t>84</t>
  </si>
  <si>
    <t>776111311</t>
  </si>
  <si>
    <t>Vysátí podkladu povlakových podlah</t>
  </si>
  <si>
    <t>153167782</t>
  </si>
  <si>
    <t>Příprava podkladu vysátí podlah</t>
  </si>
  <si>
    <t>85</t>
  </si>
  <si>
    <t>776121321</t>
  </si>
  <si>
    <t>Neředěná penetrace savého podkladu povlakových podlah</t>
  </si>
  <si>
    <t>838873545</t>
  </si>
  <si>
    <t>Příprava podkladu penetrace neředěná podlah</t>
  </si>
  <si>
    <t>86</t>
  </si>
  <si>
    <t>776141122</t>
  </si>
  <si>
    <t>Stěrka podlahová nivelační pro vyrovnání podkladu povlakových podlah pevnosti 30 MPa tl přes 3 do 5 mm</t>
  </si>
  <si>
    <t>1058524168</t>
  </si>
  <si>
    <t>Příprava podkladu vyrovnání samonivelační stěrkou podlah min.pevnosti 30 MPa, tloušťky přes 3 do 5 mm</t>
  </si>
  <si>
    <t>87</t>
  </si>
  <si>
    <t>776201812</t>
  </si>
  <si>
    <t>Demontáž lepených povlakových podlah s podložkou ručně</t>
  </si>
  <si>
    <t>-417683633</t>
  </si>
  <si>
    <t>Demontáž povlakových podlahovin lepených ručně s podložkou</t>
  </si>
  <si>
    <t>"demontáž koberce - 202"</t>
  </si>
  <si>
    <t>88</t>
  </si>
  <si>
    <t>776201911</t>
  </si>
  <si>
    <t>Oprava podlah výměnou podlahového povlaku pl přes 0,25 do 0,50 m2</t>
  </si>
  <si>
    <t>2018054249</t>
  </si>
  <si>
    <t>Ostatní opravy výměna poškozené povlakové podlahoviny bez podložky, s vyříznutím a očistěním podkladu plochy přes 0,25 do 0,50 m2</t>
  </si>
  <si>
    <t>"USB pilířek"</t>
  </si>
  <si>
    <t>89</t>
  </si>
  <si>
    <t>776211111</t>
  </si>
  <si>
    <t>Lepení textilních pásů</t>
  </si>
  <si>
    <t>1600718258</t>
  </si>
  <si>
    <t>Montáž textilních podlahovin lepením pásů standardních</t>
  </si>
  <si>
    <t>90</t>
  </si>
  <si>
    <t>69751061</t>
  </si>
  <si>
    <t>koberec zátěžový vpichovaný role š 2m, vlákno 100% PA, hm 400g/m2, zátěž 33, útlum 21dB, hořlavost Bfl S1</t>
  </si>
  <si>
    <t>86987526</t>
  </si>
  <si>
    <t>11,21*1,1 'Přepočtené koeficientem množství</t>
  </si>
  <si>
    <t>91</t>
  </si>
  <si>
    <t>776411111</t>
  </si>
  <si>
    <t>Montáž obvodových soklíků výšky do 80 mm</t>
  </si>
  <si>
    <t>-667573582</t>
  </si>
  <si>
    <t>Montáž soklíků lepením obvodových, výšky do 80 mm</t>
  </si>
  <si>
    <t>6,9*2+1,6*2</t>
  </si>
  <si>
    <t>92</t>
  </si>
  <si>
    <t>28411009</t>
  </si>
  <si>
    <t>lišta soklová PVC 18x80mm</t>
  </si>
  <si>
    <t>-784211663</t>
  </si>
  <si>
    <t>17*1,02 'Přepočtené koeficientem množství</t>
  </si>
  <si>
    <t>93</t>
  </si>
  <si>
    <t>776421312</t>
  </si>
  <si>
    <t>Montáž přechodových šroubovaných lišt</t>
  </si>
  <si>
    <t>-993951727</t>
  </si>
  <si>
    <t>Montáž lišt přechodových šroubovaných</t>
  </si>
  <si>
    <t>1,45</t>
  </si>
  <si>
    <t>94</t>
  </si>
  <si>
    <t>55343116</t>
  </si>
  <si>
    <t>profil přechodový Al narážecí 40mm stříbro, zlato, champagne</t>
  </si>
  <si>
    <t>-798957028</t>
  </si>
  <si>
    <t>1,45*1,02 'Přepočtené koeficientem množství</t>
  </si>
  <si>
    <t>95</t>
  </si>
  <si>
    <t>776991121</t>
  </si>
  <si>
    <t>Základní čištění nově položených podlahovin vysátím a setřením vlhkým mopem</t>
  </si>
  <si>
    <t>-1741162407</t>
  </si>
  <si>
    <t>Ostatní práce údržba nových podlahovin po pokládce čištění základní</t>
  </si>
  <si>
    <t>96</t>
  </si>
  <si>
    <t>998776102</t>
  </si>
  <si>
    <t>Přesun hmot tonážní pro podlahy povlakové v objektech v přes 6 do 12 m</t>
  </si>
  <si>
    <t>-283311272</t>
  </si>
  <si>
    <t>Přesun hmot pro podlahy povlakové stanovený z hmotnosti přesunovaného materiálu vodorovná dopravní vzdálenost do 50 m v objektech výšky přes 6 do 12 m</t>
  </si>
  <si>
    <t>97</t>
  </si>
  <si>
    <t>998776181</t>
  </si>
  <si>
    <t>Příplatek k přesunu hmot tonážní 776 prováděný bez použití mechanizace</t>
  </si>
  <si>
    <t>-103884139</t>
  </si>
  <si>
    <t>Přesun hmot pro podlahy povlakové stanovený z hmotnosti přesunovaného materiálu Příplatek k cenám za přesun prováděný bez použití mechanizace pro jakoukoliv výšku objektu</t>
  </si>
  <si>
    <t>783</t>
  </si>
  <si>
    <t>Dokončovací práce - nátěry</t>
  </si>
  <si>
    <t>98</t>
  </si>
  <si>
    <t>783301313</t>
  </si>
  <si>
    <t>Odmaštění zámečnických konstrukcí ředidlovým odmašťovačem</t>
  </si>
  <si>
    <t>-196057131</t>
  </si>
  <si>
    <t>Příprava podkladu zámečnických konstrukcí před provedením nátěru odmaštění odmašťovačem ředidlovým</t>
  </si>
  <si>
    <t>"nátěr zárubní"</t>
  </si>
  <si>
    <t>(0,05+0,15+0,05)*1,97*2*4</t>
  </si>
  <si>
    <t>(0,05+0,15+0,05)*0,9*3</t>
  </si>
  <si>
    <t>(0,05+0,15+0,05)*1,45</t>
  </si>
  <si>
    <t>"nátěr elox ostění"</t>
  </si>
  <si>
    <t>0,4*2,075*10</t>
  </si>
  <si>
    <t>99</t>
  </si>
  <si>
    <t>783314101</t>
  </si>
  <si>
    <t>Základní jednonásobný syntetický nátěr zámečnických konstrukcí</t>
  </si>
  <si>
    <t>1309703188</t>
  </si>
  <si>
    <t>Základní nátěr zámečnických konstrukcí jednonásobný syntetický</t>
  </si>
  <si>
    <t>Poznámka k položce:
nátěr shodný s barvou zárubní na chodbu</t>
  </si>
  <si>
    <t>100</t>
  </si>
  <si>
    <t>783315101</t>
  </si>
  <si>
    <t>Mezinátěr jednonásobný syntetický standardní zámečnických konstrukcí</t>
  </si>
  <si>
    <t>892245881</t>
  </si>
  <si>
    <t>Mezinátěr zámečnických konstrukcí jednonásobný syntetický standardní</t>
  </si>
  <si>
    <t>101</t>
  </si>
  <si>
    <t>783317101</t>
  </si>
  <si>
    <t>Krycí jednonásobný syntetický standardní nátěr zámečnických konstrukcí</t>
  </si>
  <si>
    <t>574764640</t>
  </si>
  <si>
    <t>Krycí nátěr (email) zámečnických konstrukcí jednonásobný syntetický standardní</t>
  </si>
  <si>
    <t>102</t>
  </si>
  <si>
    <t>78360141R</t>
  </si>
  <si>
    <t>Ometení deskových otopných těles vč. očištění - radiátory na chodbě</t>
  </si>
  <si>
    <t>-1305546580</t>
  </si>
  <si>
    <t>103</t>
  </si>
  <si>
    <t>pol.R3</t>
  </si>
  <si>
    <t xml:space="preserve">Nátěr na stávající ocelovou konstrukci krytů radiátorů </t>
  </si>
  <si>
    <t>1369849387</t>
  </si>
  <si>
    <t>104</t>
  </si>
  <si>
    <t>783601325</t>
  </si>
  <si>
    <t>Odmaštění článkových otopných těles vodou ředitelným odmašťovačem před provedením nátěru</t>
  </si>
  <si>
    <t>-1794491933</t>
  </si>
  <si>
    <t>Příprava podkladu otopných těles před provedením nátěrů článkových odmaštěním vodou ředitelným</t>
  </si>
  <si>
    <t>6,903*0,8*2</t>
  </si>
  <si>
    <t>3,337*0,8*2</t>
  </si>
  <si>
    <t>3,638*0,8*2</t>
  </si>
  <si>
    <t>3,676*0,8*2</t>
  </si>
  <si>
    <t>3,53*0,8*2</t>
  </si>
  <si>
    <t>105</t>
  </si>
  <si>
    <t>783601713</t>
  </si>
  <si>
    <t>Odmaštění vodou ředitelným odmašťovačem potrubí DN do 50 mm</t>
  </si>
  <si>
    <t>-467295547</t>
  </si>
  <si>
    <t>Příprava podkladu armatur a kovových potrubí před provedením nátěru potrubí do DN 50 mm odmaštěním, odmašťovačem vodou ředitelným</t>
  </si>
  <si>
    <t>3,075*2</t>
  </si>
  <si>
    <t>106</t>
  </si>
  <si>
    <t>783614111</t>
  </si>
  <si>
    <t>Základní jednonásobný syntetický nátěr článkových otopných těles</t>
  </si>
  <si>
    <t>-1562964270</t>
  </si>
  <si>
    <t>Základní nátěr otopných těles jednonásobný článkových syntetický</t>
  </si>
  <si>
    <t>Poznámka k položce:
bílý mat</t>
  </si>
  <si>
    <t>107</t>
  </si>
  <si>
    <t>783614551</t>
  </si>
  <si>
    <t>Základní jednonásobný syntetický nátěr potrubí DN do 50 mm</t>
  </si>
  <si>
    <t>-627552464</t>
  </si>
  <si>
    <t>Základní nátěr armatur a kovových potrubí jednonásobný potrubí do DN 50 mm syntetický</t>
  </si>
  <si>
    <t>6,15</t>
  </si>
  <si>
    <t>108</t>
  </si>
  <si>
    <t>783617117</t>
  </si>
  <si>
    <t>Krycí dvojnásobný syntetický nátěr článkových otopných těles</t>
  </si>
  <si>
    <t>-1971885091</t>
  </si>
  <si>
    <t>Krycí nátěr (email) otopných těles článkových dvojnásobný syntetický</t>
  </si>
  <si>
    <t>109</t>
  </si>
  <si>
    <t>783617611</t>
  </si>
  <si>
    <t>Krycí dvojnásobný syntetický nátěr potrubí DN do 50 mm</t>
  </si>
  <si>
    <t>-506844584</t>
  </si>
  <si>
    <t>Krycí nátěr (email) armatur a kovových potrubí potrubí do DN 50 mm dvojnásobný syntetický standardní</t>
  </si>
  <si>
    <t>784</t>
  </si>
  <si>
    <t>Dokončovací práce - malby a tapety</t>
  </si>
  <si>
    <t>110</t>
  </si>
  <si>
    <t>784121001</t>
  </si>
  <si>
    <t>Oškrabání malby v místnostech v do 3,80 m</t>
  </si>
  <si>
    <t>-49134678</t>
  </si>
  <si>
    <t>Oškrabání malby v místnostech výšky do 3,80 m</t>
  </si>
  <si>
    <t>"oškrábání malby"</t>
  </si>
  <si>
    <t>"strop"</t>
  </si>
  <si>
    <t>84,1472</t>
  </si>
  <si>
    <t>"stěny"</t>
  </si>
  <si>
    <t>529,5086</t>
  </si>
  <si>
    <t>111</t>
  </si>
  <si>
    <t>784171111</t>
  </si>
  <si>
    <t>Zakrytí vnitřních ploch stěn v místnostech v do 3,80 m</t>
  </si>
  <si>
    <t>-759030378</t>
  </si>
  <si>
    <t>Zakrytí nemalovaných ploch (materiál ve specifikaci) včetně pozdějšího odkrytí svislých ploch např. stěn, oken, dveří v místnostech výšky do 3,80</t>
  </si>
  <si>
    <t>6,903*2,075</t>
  </si>
  <si>
    <t>0,9*1,97</t>
  </si>
  <si>
    <t>1,45*1,97</t>
  </si>
  <si>
    <t>3,337*2,075</t>
  </si>
  <si>
    <t>0,9*1,97*3</t>
  </si>
  <si>
    <t>3,638*2,075</t>
  </si>
  <si>
    <t>0,9*1,97*2</t>
  </si>
  <si>
    <t>3,676*2,075</t>
  </si>
  <si>
    <t>3,53*2,075</t>
  </si>
  <si>
    <t>1,45*2,1</t>
  </si>
  <si>
    <t>0,9*1,97*10</t>
  </si>
  <si>
    <t>1,45*1,97*2</t>
  </si>
  <si>
    <t>112</t>
  </si>
  <si>
    <t>58124844</t>
  </si>
  <si>
    <t>fólie pro malířské potřeby zakrývací tl 25µ 4x5m</t>
  </si>
  <si>
    <t>-843166022</t>
  </si>
  <si>
    <t>92,5968*1,05 'Přepočtené koeficientem množství</t>
  </si>
  <si>
    <t>113</t>
  </si>
  <si>
    <t>784181101</t>
  </si>
  <si>
    <t>Základní akrylátová jednonásobná bezbarvá penetrace podkladu v místnostech v do 3,80 m</t>
  </si>
  <si>
    <t>173878095</t>
  </si>
  <si>
    <t>Penetrace podkladu jednonásobná základní akrylátová bezbarvá v místnostech výšky do 3,80 m</t>
  </si>
  <si>
    <t>"viz omítky"</t>
  </si>
  <si>
    <t>613,6558</t>
  </si>
  <si>
    <t>114</t>
  </si>
  <si>
    <t>784211101</t>
  </si>
  <si>
    <t>Dvojnásobné bílé malby ze směsí za mokra výborně oděruvzdorných v místnostech v do 3,80 m</t>
  </si>
  <si>
    <t>1208579065</t>
  </si>
  <si>
    <t>Malby z malířských směsí oděruvzdorných za mokra dvojnásobné, bílé za mokra oděruvzdorné výborně v místnostech výšky do 3,80 m</t>
  </si>
  <si>
    <t>786</t>
  </si>
  <si>
    <t>Dokončovací práce - čalounické úpravy</t>
  </si>
  <si>
    <t>115</t>
  </si>
  <si>
    <t>786624121</t>
  </si>
  <si>
    <t>Montáž lamelové žaluzie do oken zdvojených kovových otevíravých, sklápěcích a vyklápěcích</t>
  </si>
  <si>
    <t>415227769</t>
  </si>
  <si>
    <t>Montáž zastiňujících žaluzií lamelových do oken zdvojených otevíravých, sklápěcích nebo vyklápěcích kovových</t>
  </si>
  <si>
    <t>3,075*6,903</t>
  </si>
  <si>
    <t>3,337*3,075</t>
  </si>
  <si>
    <t>3,638*3,075</t>
  </si>
  <si>
    <t>3,676*3,075</t>
  </si>
  <si>
    <t>3,53*3,075</t>
  </si>
  <si>
    <t>116</t>
  </si>
  <si>
    <t>5534620R</t>
  </si>
  <si>
    <t>žaluzie vertikální interiérové - sněhově bílý odstín</t>
  </si>
  <si>
    <t>-951739681</t>
  </si>
  <si>
    <t>117</t>
  </si>
  <si>
    <t>998786102</t>
  </si>
  <si>
    <t>Přesun hmot tonážní pro stínění a čalounické úpravy v objektech v přes 6 do 12 m</t>
  </si>
  <si>
    <t>1390952758</t>
  </si>
  <si>
    <t>Přesun hmot pro stínění a čalounické úpravy stanovený z hmotnosti přesunovaného materiálu vodorovná dopravní vzdálenost do 50 m v objektech výšky (hloubky) přes 6 do 12 m</t>
  </si>
  <si>
    <t>118</t>
  </si>
  <si>
    <t>998786181</t>
  </si>
  <si>
    <t>Příplatek k přesunu hmot tonážní 786 prováděný bez použití mechanizace</t>
  </si>
  <si>
    <t>-345565261</t>
  </si>
  <si>
    <t>Přesun hmot pro stínění a čalounické úpravy stanovený z hmotnosti přesunovaného materiálu Příplatek k cenám za přesun prováděný bez použití mechanizace pro jakoukoliv výšku objektu</t>
  </si>
  <si>
    <t>HZS</t>
  </si>
  <si>
    <t>Hodinové zúčtovací sazby</t>
  </si>
  <si>
    <t>119</t>
  </si>
  <si>
    <t>HZS1291</t>
  </si>
  <si>
    <t>Hodinová zúčtovací sazba pomocný stavební dělník</t>
  </si>
  <si>
    <t>512</t>
  </si>
  <si>
    <t>1302813374</t>
  </si>
  <si>
    <t>Hodinové zúčtovací sazby profesí HSV zemní a pomocné práce pomocný stavební dělník</t>
  </si>
  <si>
    <t>"jiné nespecifikované práce"</t>
  </si>
  <si>
    <t>120</t>
  </si>
  <si>
    <t>HZS2121</t>
  </si>
  <si>
    <t>Hodinová zúčtovací sazba truhlář</t>
  </si>
  <si>
    <t>1565354479</t>
  </si>
  <si>
    <t>Hodinové zúčtovací sazby profesí PSV provádění stavebních konstrukcí truhlář</t>
  </si>
  <si>
    <t>121</t>
  </si>
  <si>
    <t>HZS3211</t>
  </si>
  <si>
    <t>Hodinová zúčtovací sazba montér vzduchotechniky a chlazení</t>
  </si>
  <si>
    <t>181081154</t>
  </si>
  <si>
    <t>Hodinové zúčtovací sazby montáží technologických zařízení na stavebních objektech montér vzduchotechniky a chlazení</t>
  </si>
  <si>
    <t>"zaregulování jednotek a jiné"</t>
  </si>
  <si>
    <t>D.2. - Elektroinstalace</t>
  </si>
  <si>
    <t xml:space="preserve">    741 - Elektroinstalace - silnoproud</t>
  </si>
  <si>
    <t>741</t>
  </si>
  <si>
    <t>Elektroinstalace - silnoproud</t>
  </si>
  <si>
    <t>Pol1</t>
  </si>
  <si>
    <t>Drobný elektromontážní materiál</t>
  </si>
  <si>
    <t>ks</t>
  </si>
  <si>
    <t>Pol2</t>
  </si>
  <si>
    <t>Certifikované měření umělého  osvětení</t>
  </si>
  <si>
    <t>Pol3</t>
  </si>
  <si>
    <t>zjištění stávajícího stavu elektroinstalace</t>
  </si>
  <si>
    <t>Pol4</t>
  </si>
  <si>
    <t>práce v rozvaděčích</t>
  </si>
  <si>
    <t>Pol5</t>
  </si>
  <si>
    <t>Rozvaděč RA21 doplněnídle výkresu a popisu v TZ</t>
  </si>
  <si>
    <t>Pol6</t>
  </si>
  <si>
    <t>Přeložky silnoproudu a slaboproudu dle popisu v tz a výkresech</t>
  </si>
  <si>
    <t>Pol7</t>
  </si>
  <si>
    <t>Koordinace s ostatními profesemi</t>
  </si>
  <si>
    <t>Pol8</t>
  </si>
  <si>
    <t>Demontáž stávající elektroinstalace</t>
  </si>
  <si>
    <t>Pol9</t>
  </si>
  <si>
    <t>Celková prohlídka elektrického rozvodu a zařízení přes 0,5 do 1 milionu Kč</t>
  </si>
  <si>
    <t>Pol10</t>
  </si>
  <si>
    <t>Odvoz suti a vybouraných hmot při elektromontážích do 1 km</t>
  </si>
  <si>
    <t>Pol11</t>
  </si>
  <si>
    <t>Příplatek k odvozu suti a vybouraných hmot při elektromontážích za každý další 1 km</t>
  </si>
  <si>
    <t>Pol12</t>
  </si>
  <si>
    <t>Přesun hmot pro pomocné stavební práce při elektromotážích</t>
  </si>
  <si>
    <t>Pol13</t>
  </si>
  <si>
    <t>Vybourání otvorů pro elektroinstalace ve zdivu betonovém pl přes 0,0225 do 0,09 m2 tl přes 30 do 45 cm</t>
  </si>
  <si>
    <t>Pol14</t>
  </si>
  <si>
    <t>Vybourání otvorů pro elektroinstalace ve zdivu betonovém pl do 0,02 m2 tl do 15 cm</t>
  </si>
  <si>
    <t>Pol15</t>
  </si>
  <si>
    <t>Vysekání rýh pro montáž trubek a kabelů ve zdivu betonovém hl do 3 cm a š do 3 cm</t>
  </si>
  <si>
    <t>Pol16</t>
  </si>
  <si>
    <t>Vyplnění a omítnutí rýh při elektroinstalacích ve stropech hl do 3 cm a š do 3 cm</t>
  </si>
  <si>
    <t>Pol17</t>
  </si>
  <si>
    <t>Vyplnění a omítnutí rýh při elektroinstalacích ve stěnách hl do 3 cm a š do 3 cm</t>
  </si>
  <si>
    <t>Pol18</t>
  </si>
  <si>
    <t>Montáž krabice nástěnná plastová čtyřhranná do 160x160 mm</t>
  </si>
  <si>
    <t>Pol19</t>
  </si>
  <si>
    <t>krabice přístrojová na povrch pro dvojzásuvku</t>
  </si>
  <si>
    <t>Pol20</t>
  </si>
  <si>
    <t>krabice přístrojová na povrch pro vypínač</t>
  </si>
  <si>
    <t>Pol21</t>
  </si>
  <si>
    <t>Montáž rozvodka zapuštěná plastová kruhová</t>
  </si>
  <si>
    <t>Pol22</t>
  </si>
  <si>
    <t>krabicová rozvodka vč. svorkovnice a víka na povrch</t>
  </si>
  <si>
    <t>Pol23</t>
  </si>
  <si>
    <t>Montáž lišta a kanálek vkládací šířky přes 120 do 180 mm s víčkem</t>
  </si>
  <si>
    <t>Pol24</t>
  </si>
  <si>
    <t>parapetní kanál 160x65 vč. víka a příslušenství</t>
  </si>
  <si>
    <t>Pol25</t>
  </si>
  <si>
    <t>Montáž lišta a kanálek protahovací šířky do 60 mm</t>
  </si>
  <si>
    <t>Pol26</t>
  </si>
  <si>
    <t>lišta vkládací 20x20mm vč. tvar prvků</t>
  </si>
  <si>
    <t>Pol27</t>
  </si>
  <si>
    <t>lišta vkládací 20x20mm bezhalogenová vč. tvar prvků</t>
  </si>
  <si>
    <t>Pol28</t>
  </si>
  <si>
    <t>lišta vkládací 40x20mm bezhalogenová vč. tvar prvků</t>
  </si>
  <si>
    <t>Pol29</t>
  </si>
  <si>
    <t>Montáž vodič Cu izolovaný plný a laněný žíla 0,35-6 mm2 pod omítku (např. CY)</t>
  </si>
  <si>
    <t>Pol30</t>
  </si>
  <si>
    <t>vodič CYA 6  /H07V-U/</t>
  </si>
  <si>
    <t>Pol31</t>
  </si>
  <si>
    <t>Montáž kabel Cu plný kulatý žíla 3x1,5 až 6 mm2 uložený volně (např. CYKY)</t>
  </si>
  <si>
    <t>Pol32</t>
  </si>
  <si>
    <t>kabel 1kV CXKH-R 3x2,5</t>
  </si>
  <si>
    <t>Pol33</t>
  </si>
  <si>
    <t>kabel 1kV CXKH-R 3Jx1,5</t>
  </si>
  <si>
    <t>Pol34</t>
  </si>
  <si>
    <t>kabel 1kV CXKH-R 3Ox1,5</t>
  </si>
  <si>
    <t>Pol35</t>
  </si>
  <si>
    <t>kabel CYKY-J 3x1,5</t>
  </si>
  <si>
    <t>Pol36</t>
  </si>
  <si>
    <t>kabel CYKY-O 3x1,5</t>
  </si>
  <si>
    <t>Pol37</t>
  </si>
  <si>
    <t>kabel CYKY-J 3x2,5</t>
  </si>
  <si>
    <t>Pol38</t>
  </si>
  <si>
    <t>Montáž spínač (polo)zapuštěný šroubové připojení 1-jednopólový se zapojením vodičů</t>
  </si>
  <si>
    <t>Pol39</t>
  </si>
  <si>
    <t>spínač/strojek 10A/250Vstř řaz. 1,1So</t>
  </si>
  <si>
    <t>Pol40</t>
  </si>
  <si>
    <t>kryt spínače 1-duchý pro ř.1,6,7,1/0</t>
  </si>
  <si>
    <t>Pol41</t>
  </si>
  <si>
    <t>rámeček pro 1 přístroj</t>
  </si>
  <si>
    <t>Pol42</t>
  </si>
  <si>
    <t>Montáž přepínač (polo)zapuštěný šroubové připojení 6-střídavý se zapojením vodičů</t>
  </si>
  <si>
    <t>Pol43</t>
  </si>
  <si>
    <t>přepínač/strojek 10A/250Vstř řaz.6,6So</t>
  </si>
  <si>
    <t>Pol44</t>
  </si>
  <si>
    <t>Montáž přepínač (polo)zapuštěný šroubové připojení 5-seriový se zapojením vodičů</t>
  </si>
  <si>
    <t>Pol45</t>
  </si>
  <si>
    <t>přepínač/strojek 10A/250Vstř řazení 5</t>
  </si>
  <si>
    <t>Pol46</t>
  </si>
  <si>
    <t>kryt spínače dělený pro ř.5,6+6,1/0+1/0</t>
  </si>
  <si>
    <t>Pol47</t>
  </si>
  <si>
    <t>Montáž přepínač (polo)zapuštěný šroubové připojení 7-křížový se zapojením vodičů</t>
  </si>
  <si>
    <t>Pol48</t>
  </si>
  <si>
    <t>přepínač/strojek 10A/250Vstř ř.7</t>
  </si>
  <si>
    <t>Pol49</t>
  </si>
  <si>
    <t>Montáž zásuvka (polo)zapuštěná šroubové připojení 2P+PE dvojí zapojení - průběžná se zapojením vodičů</t>
  </si>
  <si>
    <t>Pol50</t>
  </si>
  <si>
    <t>2-zásuvka 16A/250Vstř bezŠr</t>
  </si>
  <si>
    <t>Pol51</t>
  </si>
  <si>
    <t>zásuvka 16A/250Vstř bezŠr clonk</t>
  </si>
  <si>
    <t>Pol52</t>
  </si>
  <si>
    <t>Montáž svítidlo LED interiérové přisazené nástěnné hranaté nebo kruhové přes 0,09 do 0,36 m2 se zapojením vodičů</t>
  </si>
  <si>
    <t>Pol53</t>
  </si>
  <si>
    <t>svítidlo dle specifikace S1</t>
  </si>
  <si>
    <t>Pol54</t>
  </si>
  <si>
    <t>Montáž svítidlo LED interiérové vestavné panelové hranaté nebo kruhové přes 0,09 do 0,36 m2 se zapojením vodičů</t>
  </si>
  <si>
    <t>Pol55</t>
  </si>
  <si>
    <t>svítidlo dle specifikace S2</t>
  </si>
  <si>
    <t>122</t>
  </si>
  <si>
    <t>Pol56</t>
  </si>
  <si>
    <t>svítidlo dle specifikace S3</t>
  </si>
  <si>
    <t>124</t>
  </si>
  <si>
    <t>Pol57</t>
  </si>
  <si>
    <t>nastavení systému řízení osvětlení</t>
  </si>
  <si>
    <t>126</t>
  </si>
  <si>
    <t>Pol58</t>
  </si>
  <si>
    <t>čidlo pro řízení umělého osvětlení + ovladač</t>
  </si>
  <si>
    <t>128</t>
  </si>
  <si>
    <t>Pol59</t>
  </si>
  <si>
    <t>Montáž datové zásuvky 1 až 6 pozic</t>
  </si>
  <si>
    <t>130</t>
  </si>
  <si>
    <t>Pol60</t>
  </si>
  <si>
    <t>zásuvka 1xRJ45 modul cat. 5e</t>
  </si>
  <si>
    <t>132</t>
  </si>
  <si>
    <t xml:space="preserve">D.3. - Vedlejší o ostatní náklady 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</si>
  <si>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</si>
  <si>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</si>
  <si>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</si>
  <si>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</si>
  <si>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</si>
  <si>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VRN8 - Přesun stavebních kapacit</t>
  </si>
  <si>
    <t>VRN</t>
  </si>
  <si>
    <t>Vedlejší rozpočtové náklady</t>
  </si>
  <si>
    <t>VRN1</t>
  </si>
  <si>
    <t>Průzkumné, geodetické a projektové práce</t>
  </si>
  <si>
    <t>013244000</t>
  </si>
  <si>
    <t>Dokumentace pro provádění stavby</t>
  </si>
  <si>
    <t>1024</t>
  </si>
  <si>
    <t>-901921563</t>
  </si>
  <si>
    <t>VRN3</t>
  </si>
  <si>
    <t>Zařízení staveniště</t>
  </si>
  <si>
    <t>030001000</t>
  </si>
  <si>
    <t>1061416437</t>
  </si>
  <si>
    <t>VRN4</t>
  </si>
  <si>
    <t>Inženýrská činnost</t>
  </si>
  <si>
    <t>045002000</t>
  </si>
  <si>
    <t>Kompletační a koordinační činnost</t>
  </si>
  <si>
    <t>-1950335582</t>
  </si>
  <si>
    <t>VRN6</t>
  </si>
  <si>
    <t>Územní vlivy</t>
  </si>
  <si>
    <t>065002000</t>
  </si>
  <si>
    <t>Mimostaveništní doprava materiálů</t>
  </si>
  <si>
    <t>-462740443</t>
  </si>
  <si>
    <t>VRN8</t>
  </si>
  <si>
    <t>Přesun stavebních kapacit</t>
  </si>
  <si>
    <t>081002000</t>
  </si>
  <si>
    <t>Doprava zaměstnanců</t>
  </si>
  <si>
    <t>-166994582</t>
  </si>
  <si>
    <t>Položka č. 43 oddílu 766 Konstrukce truhlářské s poznámkou dveře budou doplněné o vstupní autorizaci JIS se nahrazuje pouze naceněním vyfrézování drážek a následné osazení kabeláže a vstupní autorizace JIS do stávajících dvoukřídlých dveří laminátových plných 1450*1970-2100 (náhrada dodávkou těchto dveří nových s dréžkami by připadala jako vícepráce v úvahu pouze pokud nebude technicky možné vyfrézovat drážky a osadit JIS do stávajících dveří)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</si>
</sst>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i/>
      <sz val="7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/>
      <bottom style="hair">
        <color rgb="FF969696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6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6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6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6" fontId="36" fillId="0" borderId="22" xfId="0" applyNumberFormat="1" applyFont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1" fillId="0" borderId="23" xfId="0" applyFont="1" applyBorder="1" applyAlignment="1" applyProtection="1">
      <alignment horizontal="center" vertical="center"/>
      <protection locked="0"/>
    </xf>
    <xf numFmtId="49" fontId="21" fillId="0" borderId="23" xfId="0" applyNumberFormat="1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left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166" fontId="21" fillId="0" borderId="23" xfId="0" applyNumberFormat="1" applyFont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>
      <alignment vertical="center"/>
    </xf>
    <xf numFmtId="0" fontId="33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39" fillId="0" borderId="25" xfId="0" applyFont="1" applyBorder="1" applyAlignment="1">
      <alignment horizontal="left" vertical="center" wrapText="1"/>
    </xf>
    <xf numFmtId="0" fontId="14" fillId="4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1" fillId="3" borderId="6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left" vertical="center"/>
    </xf>
    <xf numFmtId="0" fontId="21" fillId="3" borderId="7" xfId="0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right" vertical="center"/>
    </xf>
    <xf numFmtId="0" fontId="21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workbookViewId="0" topLeftCell="A1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05" t="s">
        <v>5</v>
      </c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S4" s="17" t="s">
        <v>11</v>
      </c>
    </row>
    <row r="5" spans="2:71" s="1" customFormat="1" ht="12" customHeight="1">
      <c r="B5" s="20"/>
      <c r="D5" s="23" t="s">
        <v>12</v>
      </c>
      <c r="K5" s="233" t="s">
        <v>7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20"/>
      <c r="BS5" s="17" t="s">
        <v>6</v>
      </c>
    </row>
    <row r="6" spans="2:71" s="1" customFormat="1" ht="36.95" customHeight="1">
      <c r="B6" s="20"/>
      <c r="D6" s="25" t="s">
        <v>13</v>
      </c>
      <c r="K6" s="234" t="s">
        <v>14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20"/>
      <c r="BS6" s="17" t="s">
        <v>6</v>
      </c>
    </row>
    <row r="7" spans="2:71" s="1" customFormat="1" ht="12" customHeight="1">
      <c r="B7" s="20"/>
      <c r="D7" s="26" t="s">
        <v>15</v>
      </c>
      <c r="K7" s="24" t="s">
        <v>1</v>
      </c>
      <c r="AK7" s="26" t="s">
        <v>16</v>
      </c>
      <c r="AN7" s="24" t="s">
        <v>1</v>
      </c>
      <c r="AR7" s="20"/>
      <c r="BS7" s="17" t="s">
        <v>6</v>
      </c>
    </row>
    <row r="8" spans="2:71" s="1" customFormat="1" ht="12" customHeight="1">
      <c r="B8" s="20"/>
      <c r="D8" s="26" t="s">
        <v>17</v>
      </c>
      <c r="K8" s="24" t="s">
        <v>18</v>
      </c>
      <c r="AK8" s="26" t="s">
        <v>19</v>
      </c>
      <c r="AN8" s="24" t="s">
        <v>20</v>
      </c>
      <c r="AR8" s="20"/>
      <c r="BS8" s="17" t="s">
        <v>6</v>
      </c>
    </row>
    <row r="9" spans="2:71" s="1" customFormat="1" ht="14.45" customHeight="1">
      <c r="B9" s="20"/>
      <c r="AR9" s="20"/>
      <c r="BS9" s="17" t="s">
        <v>6</v>
      </c>
    </row>
    <row r="10" spans="2:71" s="1" customFormat="1" ht="12" customHeight="1">
      <c r="B10" s="20"/>
      <c r="D10" s="26" t="s">
        <v>21</v>
      </c>
      <c r="AK10" s="26" t="s">
        <v>22</v>
      </c>
      <c r="AN10" s="24" t="s">
        <v>23</v>
      </c>
      <c r="AR10" s="20"/>
      <c r="BS10" s="17" t="s">
        <v>6</v>
      </c>
    </row>
    <row r="11" spans="2:71" s="1" customFormat="1" ht="18.4" customHeight="1">
      <c r="B11" s="20"/>
      <c r="E11" s="24" t="s">
        <v>24</v>
      </c>
      <c r="AK11" s="26" t="s">
        <v>25</v>
      </c>
      <c r="AN11" s="24" t="s">
        <v>1</v>
      </c>
      <c r="AR11" s="20"/>
      <c r="BS11" s="17" t="s">
        <v>6</v>
      </c>
    </row>
    <row r="12" spans="2:71" s="1" customFormat="1" ht="6.95" customHeight="1">
      <c r="B12" s="20"/>
      <c r="AR12" s="20"/>
      <c r="BS12" s="17" t="s">
        <v>6</v>
      </c>
    </row>
    <row r="13" spans="2:71" s="1" customFormat="1" ht="12" customHeight="1">
      <c r="B13" s="20"/>
      <c r="D13" s="26" t="s">
        <v>26</v>
      </c>
      <c r="AK13" s="26" t="s">
        <v>22</v>
      </c>
      <c r="AN13" s="24" t="s">
        <v>1</v>
      </c>
      <c r="AR13" s="20"/>
      <c r="BS13" s="17" t="s">
        <v>6</v>
      </c>
    </row>
    <row r="14" spans="2:71" ht="12.75">
      <c r="B14" s="20"/>
      <c r="E14" s="24" t="s">
        <v>27</v>
      </c>
      <c r="AK14" s="26" t="s">
        <v>25</v>
      </c>
      <c r="AN14" s="24" t="s">
        <v>1</v>
      </c>
      <c r="AR14" s="20"/>
      <c r="BS14" s="17" t="s">
        <v>6</v>
      </c>
    </row>
    <row r="15" spans="2:71" s="1" customFormat="1" ht="6.95" customHeight="1">
      <c r="B15" s="20"/>
      <c r="AR15" s="20"/>
      <c r="BS15" s="17" t="s">
        <v>3</v>
      </c>
    </row>
    <row r="16" spans="2:71" s="1" customFormat="1" ht="12" customHeight="1">
      <c r="B16" s="20"/>
      <c r="D16" s="26" t="s">
        <v>28</v>
      </c>
      <c r="AK16" s="26" t="s">
        <v>22</v>
      </c>
      <c r="AN16" s="24" t="s">
        <v>29</v>
      </c>
      <c r="AR16" s="20"/>
      <c r="BS16" s="17" t="s">
        <v>3</v>
      </c>
    </row>
    <row r="17" spans="2:71" s="1" customFormat="1" ht="18.4" customHeight="1">
      <c r="B17" s="20"/>
      <c r="E17" s="24" t="s">
        <v>30</v>
      </c>
      <c r="AK17" s="26" t="s">
        <v>25</v>
      </c>
      <c r="AN17" s="24" t="s">
        <v>31</v>
      </c>
      <c r="AR17" s="20"/>
      <c r="BS17" s="17" t="s">
        <v>3</v>
      </c>
    </row>
    <row r="18" spans="2:71" s="1" customFormat="1" ht="6.95" customHeight="1">
      <c r="B18" s="20"/>
      <c r="AR18" s="20"/>
      <c r="BS18" s="17" t="s">
        <v>6</v>
      </c>
    </row>
    <row r="19" spans="2:71" s="1" customFormat="1" ht="12" customHeight="1">
      <c r="B19" s="20"/>
      <c r="D19" s="26" t="s">
        <v>32</v>
      </c>
      <c r="AK19" s="26" t="s">
        <v>22</v>
      </c>
      <c r="AN19" s="24" t="s">
        <v>1</v>
      </c>
      <c r="AR19" s="20"/>
      <c r="BS19" s="17" t="s">
        <v>6</v>
      </c>
    </row>
    <row r="20" spans="2:71" s="1" customFormat="1" ht="18.4" customHeight="1">
      <c r="B20" s="20"/>
      <c r="E20" s="24" t="s">
        <v>27</v>
      </c>
      <c r="AK20" s="26" t="s">
        <v>25</v>
      </c>
      <c r="AN20" s="24" t="s">
        <v>1</v>
      </c>
      <c r="AR20" s="20"/>
      <c r="BS20" s="17" t="s">
        <v>33</v>
      </c>
    </row>
    <row r="21" spans="2:44" s="1" customFormat="1" ht="6.95" customHeight="1">
      <c r="B21" s="20"/>
      <c r="AR21" s="20"/>
    </row>
    <row r="22" spans="2:44" s="1" customFormat="1" ht="12" customHeight="1">
      <c r="B22" s="20"/>
      <c r="D22" s="26" t="s">
        <v>34</v>
      </c>
      <c r="AR22" s="20"/>
    </row>
    <row r="23" spans="2:44" s="1" customFormat="1" ht="16.5" customHeight="1">
      <c r="B23" s="20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R23" s="20"/>
    </row>
    <row r="24" spans="2:44" s="1" customFormat="1" ht="6.95" customHeight="1">
      <c r="B24" s="20"/>
      <c r="AR24" s="20"/>
    </row>
    <row r="25" spans="2:44" s="1" customFormat="1" ht="6.95" customHeight="1">
      <c r="B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20"/>
    </row>
    <row r="26" spans="1:57" s="2" customFormat="1" ht="25.9" customHeight="1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36">
        <f>ROUND(AG94,2)</f>
        <v>0</v>
      </c>
      <c r="AL26" s="237"/>
      <c r="AM26" s="237"/>
      <c r="AN26" s="237"/>
      <c r="AO26" s="237"/>
      <c r="AP26" s="29"/>
      <c r="AQ26" s="29"/>
      <c r="AR26" s="30"/>
      <c r="BE26" s="29"/>
    </row>
    <row r="27" spans="1:57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9"/>
    </row>
    <row r="28" spans="1:57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38" t="s">
        <v>36</v>
      </c>
      <c r="M28" s="238"/>
      <c r="N28" s="238"/>
      <c r="O28" s="238"/>
      <c r="P28" s="238"/>
      <c r="Q28" s="29"/>
      <c r="R28" s="29"/>
      <c r="S28" s="29"/>
      <c r="T28" s="29"/>
      <c r="U28" s="29"/>
      <c r="V28" s="29"/>
      <c r="W28" s="238" t="s">
        <v>37</v>
      </c>
      <c r="X28" s="238"/>
      <c r="Y28" s="238"/>
      <c r="Z28" s="238"/>
      <c r="AA28" s="238"/>
      <c r="AB28" s="238"/>
      <c r="AC28" s="238"/>
      <c r="AD28" s="238"/>
      <c r="AE28" s="238"/>
      <c r="AF28" s="29"/>
      <c r="AG28" s="29"/>
      <c r="AH28" s="29"/>
      <c r="AI28" s="29"/>
      <c r="AJ28" s="29"/>
      <c r="AK28" s="238" t="s">
        <v>38</v>
      </c>
      <c r="AL28" s="238"/>
      <c r="AM28" s="238"/>
      <c r="AN28" s="238"/>
      <c r="AO28" s="238"/>
      <c r="AP28" s="29"/>
      <c r="AQ28" s="29"/>
      <c r="AR28" s="30"/>
      <c r="BE28" s="29"/>
    </row>
    <row r="29" spans="2:44" s="3" customFormat="1" ht="14.45" customHeight="1">
      <c r="B29" s="34"/>
      <c r="D29" s="26" t="s">
        <v>39</v>
      </c>
      <c r="F29" s="26" t="s">
        <v>40</v>
      </c>
      <c r="L29" s="228">
        <v>0.21</v>
      </c>
      <c r="M29" s="227"/>
      <c r="N29" s="227"/>
      <c r="O29" s="227"/>
      <c r="P29" s="227"/>
      <c r="W29" s="226">
        <f>ROUND(AZ94,2)</f>
        <v>0</v>
      </c>
      <c r="X29" s="227"/>
      <c r="Y29" s="227"/>
      <c r="Z29" s="227"/>
      <c r="AA29" s="227"/>
      <c r="AB29" s="227"/>
      <c r="AC29" s="227"/>
      <c r="AD29" s="227"/>
      <c r="AE29" s="227"/>
      <c r="AK29" s="226">
        <f>ROUND(AV94,2)</f>
        <v>0</v>
      </c>
      <c r="AL29" s="227"/>
      <c r="AM29" s="227"/>
      <c r="AN29" s="227"/>
      <c r="AO29" s="227"/>
      <c r="AR29" s="34"/>
    </row>
    <row r="30" spans="2:44" s="3" customFormat="1" ht="14.45" customHeight="1">
      <c r="B30" s="34"/>
      <c r="F30" s="26" t="s">
        <v>41</v>
      </c>
      <c r="L30" s="228">
        <v>0.15</v>
      </c>
      <c r="M30" s="227"/>
      <c r="N30" s="227"/>
      <c r="O30" s="227"/>
      <c r="P30" s="227"/>
      <c r="W30" s="226">
        <f>ROUND(BA94,2)</f>
        <v>0</v>
      </c>
      <c r="X30" s="227"/>
      <c r="Y30" s="227"/>
      <c r="Z30" s="227"/>
      <c r="AA30" s="227"/>
      <c r="AB30" s="227"/>
      <c r="AC30" s="227"/>
      <c r="AD30" s="227"/>
      <c r="AE30" s="227"/>
      <c r="AK30" s="226">
        <f>ROUND(AW94,2)</f>
        <v>0</v>
      </c>
      <c r="AL30" s="227"/>
      <c r="AM30" s="227"/>
      <c r="AN30" s="227"/>
      <c r="AO30" s="227"/>
      <c r="AR30" s="34"/>
    </row>
    <row r="31" spans="2:44" s="3" customFormat="1" ht="14.45" customHeight="1" hidden="1">
      <c r="B31" s="34"/>
      <c r="F31" s="26" t="s">
        <v>42</v>
      </c>
      <c r="L31" s="228">
        <v>0.21</v>
      </c>
      <c r="M31" s="227"/>
      <c r="N31" s="227"/>
      <c r="O31" s="227"/>
      <c r="P31" s="227"/>
      <c r="W31" s="226">
        <f>ROUND(BB94,2)</f>
        <v>0</v>
      </c>
      <c r="X31" s="227"/>
      <c r="Y31" s="227"/>
      <c r="Z31" s="227"/>
      <c r="AA31" s="227"/>
      <c r="AB31" s="227"/>
      <c r="AC31" s="227"/>
      <c r="AD31" s="227"/>
      <c r="AE31" s="227"/>
      <c r="AK31" s="226">
        <v>0</v>
      </c>
      <c r="AL31" s="227"/>
      <c r="AM31" s="227"/>
      <c r="AN31" s="227"/>
      <c r="AO31" s="227"/>
      <c r="AR31" s="34"/>
    </row>
    <row r="32" spans="2:44" s="3" customFormat="1" ht="14.45" customHeight="1" hidden="1">
      <c r="B32" s="34"/>
      <c r="F32" s="26" t="s">
        <v>43</v>
      </c>
      <c r="L32" s="228">
        <v>0.15</v>
      </c>
      <c r="M32" s="227"/>
      <c r="N32" s="227"/>
      <c r="O32" s="227"/>
      <c r="P32" s="227"/>
      <c r="W32" s="226">
        <f>ROUND(BC94,2)</f>
        <v>0</v>
      </c>
      <c r="X32" s="227"/>
      <c r="Y32" s="227"/>
      <c r="Z32" s="227"/>
      <c r="AA32" s="227"/>
      <c r="AB32" s="227"/>
      <c r="AC32" s="227"/>
      <c r="AD32" s="227"/>
      <c r="AE32" s="227"/>
      <c r="AK32" s="226">
        <v>0</v>
      </c>
      <c r="AL32" s="227"/>
      <c r="AM32" s="227"/>
      <c r="AN32" s="227"/>
      <c r="AO32" s="227"/>
      <c r="AR32" s="34"/>
    </row>
    <row r="33" spans="2:44" s="3" customFormat="1" ht="14.45" customHeight="1" hidden="1">
      <c r="B33" s="34"/>
      <c r="F33" s="26" t="s">
        <v>44</v>
      </c>
      <c r="L33" s="228">
        <v>0</v>
      </c>
      <c r="M33" s="227"/>
      <c r="N33" s="227"/>
      <c r="O33" s="227"/>
      <c r="P33" s="227"/>
      <c r="W33" s="226">
        <f>ROUND(BD94,2)</f>
        <v>0</v>
      </c>
      <c r="X33" s="227"/>
      <c r="Y33" s="227"/>
      <c r="Z33" s="227"/>
      <c r="AA33" s="227"/>
      <c r="AB33" s="227"/>
      <c r="AC33" s="227"/>
      <c r="AD33" s="227"/>
      <c r="AE33" s="227"/>
      <c r="AK33" s="226">
        <v>0</v>
      </c>
      <c r="AL33" s="227"/>
      <c r="AM33" s="227"/>
      <c r="AN33" s="227"/>
      <c r="AO33" s="227"/>
      <c r="AR33" s="3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9"/>
    </row>
    <row r="35" spans="1:57" s="2" customFormat="1" ht="25.9" customHeight="1">
      <c r="A35" s="29"/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29" t="s">
        <v>47</v>
      </c>
      <c r="Y35" s="230"/>
      <c r="Z35" s="230"/>
      <c r="AA35" s="230"/>
      <c r="AB35" s="230"/>
      <c r="AC35" s="37"/>
      <c r="AD35" s="37"/>
      <c r="AE35" s="37"/>
      <c r="AF35" s="37"/>
      <c r="AG35" s="37"/>
      <c r="AH35" s="37"/>
      <c r="AI35" s="37"/>
      <c r="AJ35" s="37"/>
      <c r="AK35" s="231">
        <f>SUM(AK26:AK33)</f>
        <v>0</v>
      </c>
      <c r="AL35" s="230"/>
      <c r="AM35" s="230"/>
      <c r="AN35" s="230"/>
      <c r="AO35" s="232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39"/>
      <c r="D49" s="40" t="s">
        <v>48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49</v>
      </c>
      <c r="AI49" s="41"/>
      <c r="AJ49" s="41"/>
      <c r="AK49" s="41"/>
      <c r="AL49" s="41"/>
      <c r="AM49" s="41"/>
      <c r="AN49" s="41"/>
      <c r="AO49" s="41"/>
      <c r="AR49" s="39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29"/>
      <c r="B60" s="30"/>
      <c r="C60" s="29"/>
      <c r="D60" s="42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50</v>
      </c>
      <c r="AI60" s="32"/>
      <c r="AJ60" s="32"/>
      <c r="AK60" s="32"/>
      <c r="AL60" s="32"/>
      <c r="AM60" s="42" t="s">
        <v>51</v>
      </c>
      <c r="AN60" s="32"/>
      <c r="AO60" s="32"/>
      <c r="AP60" s="29"/>
      <c r="AQ60" s="29"/>
      <c r="AR60" s="30"/>
      <c r="BE60" s="29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29"/>
      <c r="B64" s="30"/>
      <c r="C64" s="29"/>
      <c r="D64" s="40" t="s">
        <v>52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53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29"/>
      <c r="B75" s="30"/>
      <c r="C75" s="29"/>
      <c r="D75" s="42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50</v>
      </c>
      <c r="AI75" s="32"/>
      <c r="AJ75" s="32"/>
      <c r="AK75" s="32"/>
      <c r="AL75" s="32"/>
      <c r="AM75" s="42" t="s">
        <v>51</v>
      </c>
      <c r="AN75" s="32"/>
      <c r="AO75" s="32"/>
      <c r="AP75" s="29"/>
      <c r="AQ75" s="29"/>
      <c r="AR75" s="30"/>
      <c r="BE75" s="29"/>
    </row>
    <row r="76" spans="1:57" s="2" customFormat="1" ht="1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5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57" s="2" customFormat="1" ht="24.95" customHeight="1">
      <c r="A82" s="29"/>
      <c r="B82" s="30"/>
      <c r="C82" s="21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5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2:44" s="4" customFormat="1" ht="12" customHeight="1">
      <c r="B84" s="48"/>
      <c r="C84" s="26" t="s">
        <v>12</v>
      </c>
      <c r="L84" s="4" t="str">
        <f>K5</f>
        <v>21</v>
      </c>
      <c r="AR84" s="48"/>
    </row>
    <row r="85" spans="2:44" s="5" customFormat="1" ht="36.95" customHeight="1">
      <c r="B85" s="49"/>
      <c r="C85" s="50" t="s">
        <v>13</v>
      </c>
      <c r="L85" s="217" t="str">
        <f>K6</f>
        <v>Výměna svítidel a výměna interiéru kanceláří ZČU - fakulta strojní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49"/>
    </row>
    <row r="86" spans="1:57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57" s="2" customFormat="1" ht="12" customHeight="1">
      <c r="A87" s="29"/>
      <c r="B87" s="30"/>
      <c r="C87" s="26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Univerzitní 22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6" t="s">
        <v>19</v>
      </c>
      <c r="AJ87" s="29"/>
      <c r="AK87" s="29"/>
      <c r="AL87" s="29"/>
      <c r="AM87" s="219" t="str">
        <f>IF(AN8="","",AN8)</f>
        <v>3. 11. 2023</v>
      </c>
      <c r="AN87" s="219"/>
      <c r="AO87" s="29"/>
      <c r="AP87" s="29"/>
      <c r="AQ87" s="29"/>
      <c r="AR87" s="30"/>
      <c r="BE87" s="29"/>
    </row>
    <row r="88" spans="1:5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57" s="2" customFormat="1" ht="15.2" customHeight="1">
      <c r="A89" s="29"/>
      <c r="B89" s="30"/>
      <c r="C89" s="26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IF(E11="","",E11)</f>
        <v>Západočeská univerzita v Plzni, Univerzitní 2732/8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6" t="s">
        <v>28</v>
      </c>
      <c r="AJ89" s="29"/>
      <c r="AK89" s="29"/>
      <c r="AL89" s="29"/>
      <c r="AM89" s="220" t="str">
        <f>IF(E17="","",E17)</f>
        <v>Arterias s.r.o.</v>
      </c>
      <c r="AN89" s="221"/>
      <c r="AO89" s="221"/>
      <c r="AP89" s="221"/>
      <c r="AQ89" s="29"/>
      <c r="AR89" s="30"/>
      <c r="AS89" s="222" t="s">
        <v>55</v>
      </c>
      <c r="AT89" s="22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57" s="2" customFormat="1" ht="15.2" customHeight="1">
      <c r="A90" s="29"/>
      <c r="B90" s="30"/>
      <c r="C90" s="26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IF(E14="","",E14)</f>
        <v xml:space="preserve"> </v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6" t="s">
        <v>32</v>
      </c>
      <c r="AJ90" s="29"/>
      <c r="AK90" s="29"/>
      <c r="AL90" s="29"/>
      <c r="AM90" s="220" t="str">
        <f>IF(E20="","",E20)</f>
        <v xml:space="preserve"> </v>
      </c>
      <c r="AN90" s="221"/>
      <c r="AO90" s="221"/>
      <c r="AP90" s="221"/>
      <c r="AQ90" s="29"/>
      <c r="AR90" s="30"/>
      <c r="AS90" s="224"/>
      <c r="AT90" s="22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57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24"/>
      <c r="AT91" s="22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57" s="2" customFormat="1" ht="29.25" customHeight="1">
      <c r="A92" s="29"/>
      <c r="B92" s="30"/>
      <c r="C92" s="210" t="s">
        <v>56</v>
      </c>
      <c r="D92" s="211"/>
      <c r="E92" s="211"/>
      <c r="F92" s="211"/>
      <c r="G92" s="211"/>
      <c r="H92" s="57"/>
      <c r="I92" s="212" t="s">
        <v>57</v>
      </c>
      <c r="J92" s="211"/>
      <c r="K92" s="211"/>
      <c r="L92" s="211"/>
      <c r="M92" s="211"/>
      <c r="N92" s="211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11"/>
      <c r="AF92" s="211"/>
      <c r="AG92" s="213" t="s">
        <v>58</v>
      </c>
      <c r="AH92" s="211"/>
      <c r="AI92" s="211"/>
      <c r="AJ92" s="211"/>
      <c r="AK92" s="211"/>
      <c r="AL92" s="211"/>
      <c r="AM92" s="211"/>
      <c r="AN92" s="212" t="s">
        <v>59</v>
      </c>
      <c r="AO92" s="211"/>
      <c r="AP92" s="214"/>
      <c r="AQ92" s="58" t="s">
        <v>60</v>
      </c>
      <c r="AR92" s="30"/>
      <c r="AS92" s="59" t="s">
        <v>61</v>
      </c>
      <c r="AT92" s="60" t="s">
        <v>62</v>
      </c>
      <c r="AU92" s="60" t="s">
        <v>63</v>
      </c>
      <c r="AV92" s="60" t="s">
        <v>64</v>
      </c>
      <c r="AW92" s="60" t="s">
        <v>65</v>
      </c>
      <c r="AX92" s="60" t="s">
        <v>66</v>
      </c>
      <c r="AY92" s="60" t="s">
        <v>67</v>
      </c>
      <c r="AZ92" s="60" t="s">
        <v>68</v>
      </c>
      <c r="BA92" s="60" t="s">
        <v>69</v>
      </c>
      <c r="BB92" s="60" t="s">
        <v>70</v>
      </c>
      <c r="BC92" s="60" t="s">
        <v>71</v>
      </c>
      <c r="BD92" s="61" t="s">
        <v>72</v>
      </c>
      <c r="BE92" s="29"/>
    </row>
    <row r="93" spans="1:57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2:90" s="6" customFormat="1" ht="32.45" customHeight="1">
      <c r="B94" s="65"/>
      <c r="C94" s="66" t="s">
        <v>73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15">
        <f>ROUND(SUM(AG95:AG97),2)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1172.07603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74</v>
      </c>
      <c r="BT94" s="74" t="s">
        <v>11</v>
      </c>
      <c r="BU94" s="75" t="s">
        <v>75</v>
      </c>
      <c r="BV94" s="74" t="s">
        <v>76</v>
      </c>
      <c r="BW94" s="74" t="s">
        <v>4</v>
      </c>
      <c r="BX94" s="74" t="s">
        <v>77</v>
      </c>
      <c r="CL94" s="74" t="s">
        <v>1</v>
      </c>
    </row>
    <row r="95" spans="1:91" s="7" customFormat="1" ht="16.5" customHeight="1">
      <c r="A95" s="76" t="s">
        <v>78</v>
      </c>
      <c r="B95" s="77"/>
      <c r="C95" s="78"/>
      <c r="D95" s="209" t="s">
        <v>79</v>
      </c>
      <c r="E95" s="209"/>
      <c r="F95" s="209"/>
      <c r="G95" s="209"/>
      <c r="H95" s="209"/>
      <c r="I95" s="79"/>
      <c r="J95" s="209" t="s">
        <v>80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07">
        <f>'D.1. - Architektonicko-st...'!J30</f>
        <v>0</v>
      </c>
      <c r="AH95" s="208"/>
      <c r="AI95" s="208"/>
      <c r="AJ95" s="208"/>
      <c r="AK95" s="208"/>
      <c r="AL95" s="208"/>
      <c r="AM95" s="208"/>
      <c r="AN95" s="207">
        <f>SUM(AG95,AT95)</f>
        <v>0</v>
      </c>
      <c r="AO95" s="208"/>
      <c r="AP95" s="208"/>
      <c r="AQ95" s="80" t="s">
        <v>81</v>
      </c>
      <c r="AR95" s="77"/>
      <c r="AS95" s="81">
        <v>0</v>
      </c>
      <c r="AT95" s="82">
        <f>ROUND(SUM(AV95:AW95),2)</f>
        <v>0</v>
      </c>
      <c r="AU95" s="83">
        <f>'D.1. - Architektonicko-st...'!P133</f>
        <v>1172.07603197431</v>
      </c>
      <c r="AV95" s="82">
        <f>'D.1. - Architektonicko-st...'!J33</f>
        <v>0</v>
      </c>
      <c r="AW95" s="82">
        <f>'D.1. - Architektonicko-st...'!J34</f>
        <v>0</v>
      </c>
      <c r="AX95" s="82">
        <f>'D.1. - Architektonicko-st...'!J35</f>
        <v>0</v>
      </c>
      <c r="AY95" s="82">
        <f>'D.1. - Architektonicko-st...'!J36</f>
        <v>0</v>
      </c>
      <c r="AZ95" s="82">
        <f>'D.1. - Architektonicko-st...'!F33</f>
        <v>0</v>
      </c>
      <c r="BA95" s="82">
        <f>'D.1. - Architektonicko-st...'!F34</f>
        <v>0</v>
      </c>
      <c r="BB95" s="82">
        <f>'D.1. - Architektonicko-st...'!F35</f>
        <v>0</v>
      </c>
      <c r="BC95" s="82">
        <f>'D.1. - Architektonicko-st...'!F36</f>
        <v>0</v>
      </c>
      <c r="BD95" s="84">
        <f>'D.1. - Architektonicko-st...'!F37</f>
        <v>0</v>
      </c>
      <c r="BT95" s="85" t="s">
        <v>82</v>
      </c>
      <c r="BV95" s="85" t="s">
        <v>76</v>
      </c>
      <c r="BW95" s="85" t="s">
        <v>83</v>
      </c>
      <c r="BX95" s="85" t="s">
        <v>4</v>
      </c>
      <c r="CL95" s="85" t="s">
        <v>1</v>
      </c>
      <c r="CM95" s="85" t="s">
        <v>84</v>
      </c>
    </row>
    <row r="96" spans="1:91" s="7" customFormat="1" ht="16.5" customHeight="1">
      <c r="A96" s="76" t="s">
        <v>78</v>
      </c>
      <c r="B96" s="77"/>
      <c r="C96" s="78"/>
      <c r="D96" s="209" t="s">
        <v>85</v>
      </c>
      <c r="E96" s="209"/>
      <c r="F96" s="209"/>
      <c r="G96" s="209"/>
      <c r="H96" s="209"/>
      <c r="I96" s="79"/>
      <c r="J96" s="209" t="s">
        <v>86</v>
      </c>
      <c r="K96" s="209"/>
      <c r="L96" s="209"/>
      <c r="M96" s="209"/>
      <c r="N96" s="209"/>
      <c r="O96" s="209"/>
      <c r="P96" s="209"/>
      <c r="Q96" s="209"/>
      <c r="R96" s="209"/>
      <c r="S96" s="209"/>
      <c r="T96" s="209"/>
      <c r="U96" s="209"/>
      <c r="V96" s="209"/>
      <c r="W96" s="209"/>
      <c r="X96" s="209"/>
      <c r="Y96" s="209"/>
      <c r="Z96" s="209"/>
      <c r="AA96" s="209"/>
      <c r="AB96" s="209"/>
      <c r="AC96" s="209"/>
      <c r="AD96" s="209"/>
      <c r="AE96" s="209"/>
      <c r="AF96" s="209"/>
      <c r="AG96" s="207">
        <f>'D.2. - Elektroinstalace'!J30</f>
        <v>0</v>
      </c>
      <c r="AH96" s="208"/>
      <c r="AI96" s="208"/>
      <c r="AJ96" s="208"/>
      <c r="AK96" s="208"/>
      <c r="AL96" s="208"/>
      <c r="AM96" s="208"/>
      <c r="AN96" s="207">
        <f>SUM(AG96,AT96)</f>
        <v>0</v>
      </c>
      <c r="AO96" s="208"/>
      <c r="AP96" s="208"/>
      <c r="AQ96" s="80" t="s">
        <v>81</v>
      </c>
      <c r="AR96" s="77"/>
      <c r="AS96" s="81">
        <v>0</v>
      </c>
      <c r="AT96" s="82">
        <f>ROUND(SUM(AV96:AW96),2)</f>
        <v>0</v>
      </c>
      <c r="AU96" s="83">
        <f>'D.2. - Elektroinstalace'!P118</f>
        <v>0</v>
      </c>
      <c r="AV96" s="82">
        <f>'D.2. - Elektroinstalace'!J33</f>
        <v>0</v>
      </c>
      <c r="AW96" s="82">
        <f>'D.2. - Elektroinstalace'!J34</f>
        <v>0</v>
      </c>
      <c r="AX96" s="82">
        <f>'D.2. - Elektroinstalace'!J35</f>
        <v>0</v>
      </c>
      <c r="AY96" s="82">
        <f>'D.2. - Elektroinstalace'!J36</f>
        <v>0</v>
      </c>
      <c r="AZ96" s="82">
        <f>'D.2. - Elektroinstalace'!F33</f>
        <v>0</v>
      </c>
      <c r="BA96" s="82">
        <f>'D.2. - Elektroinstalace'!F34</f>
        <v>0</v>
      </c>
      <c r="BB96" s="82">
        <f>'D.2. - Elektroinstalace'!F35</f>
        <v>0</v>
      </c>
      <c r="BC96" s="82">
        <f>'D.2. - Elektroinstalace'!F36</f>
        <v>0</v>
      </c>
      <c r="BD96" s="84">
        <f>'D.2. - Elektroinstalace'!F37</f>
        <v>0</v>
      </c>
      <c r="BT96" s="85" t="s">
        <v>82</v>
      </c>
      <c r="BV96" s="85" t="s">
        <v>76</v>
      </c>
      <c r="BW96" s="85" t="s">
        <v>87</v>
      </c>
      <c r="BX96" s="85" t="s">
        <v>4</v>
      </c>
      <c r="CL96" s="85" t="s">
        <v>1</v>
      </c>
      <c r="CM96" s="85" t="s">
        <v>84</v>
      </c>
    </row>
    <row r="97" spans="1:91" s="7" customFormat="1" ht="16.5" customHeight="1">
      <c r="A97" s="76" t="s">
        <v>78</v>
      </c>
      <c r="B97" s="77"/>
      <c r="C97" s="78"/>
      <c r="D97" s="209" t="s">
        <v>88</v>
      </c>
      <c r="E97" s="209"/>
      <c r="F97" s="209"/>
      <c r="G97" s="209"/>
      <c r="H97" s="209"/>
      <c r="I97" s="79"/>
      <c r="J97" s="209" t="s">
        <v>89</v>
      </c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09"/>
      <c r="V97" s="209"/>
      <c r="W97" s="209"/>
      <c r="X97" s="209"/>
      <c r="Y97" s="209"/>
      <c r="Z97" s="209"/>
      <c r="AA97" s="209"/>
      <c r="AB97" s="209"/>
      <c r="AC97" s="209"/>
      <c r="AD97" s="209"/>
      <c r="AE97" s="209"/>
      <c r="AF97" s="209"/>
      <c r="AG97" s="207">
        <f>'D.3. - Vedlejší o ostatní...'!J30</f>
        <v>0</v>
      </c>
      <c r="AH97" s="208"/>
      <c r="AI97" s="208"/>
      <c r="AJ97" s="208"/>
      <c r="AK97" s="208"/>
      <c r="AL97" s="208"/>
      <c r="AM97" s="208"/>
      <c r="AN97" s="207">
        <f>SUM(AG97,AT97)</f>
        <v>0</v>
      </c>
      <c r="AO97" s="208"/>
      <c r="AP97" s="208"/>
      <c r="AQ97" s="80" t="s">
        <v>81</v>
      </c>
      <c r="AR97" s="77"/>
      <c r="AS97" s="86">
        <v>0</v>
      </c>
      <c r="AT97" s="87">
        <f>ROUND(SUM(AV97:AW97),2)</f>
        <v>0</v>
      </c>
      <c r="AU97" s="88">
        <f>'D.3. - Vedlejší o ostatní...'!P122</f>
        <v>0</v>
      </c>
      <c r="AV97" s="87">
        <f>'D.3. - Vedlejší o ostatní...'!J33</f>
        <v>0</v>
      </c>
      <c r="AW97" s="87">
        <f>'D.3. - Vedlejší o ostatní...'!J34</f>
        <v>0</v>
      </c>
      <c r="AX97" s="87">
        <f>'D.3. - Vedlejší o ostatní...'!J35</f>
        <v>0</v>
      </c>
      <c r="AY97" s="87">
        <f>'D.3. - Vedlejší o ostatní...'!J36</f>
        <v>0</v>
      </c>
      <c r="AZ97" s="87">
        <f>'D.3. - Vedlejší o ostatní...'!F33</f>
        <v>0</v>
      </c>
      <c r="BA97" s="87">
        <f>'D.3. - Vedlejší o ostatní...'!F34</f>
        <v>0</v>
      </c>
      <c r="BB97" s="87">
        <f>'D.3. - Vedlejší o ostatní...'!F35</f>
        <v>0</v>
      </c>
      <c r="BC97" s="87">
        <f>'D.3. - Vedlejší o ostatní...'!F36</f>
        <v>0</v>
      </c>
      <c r="BD97" s="89">
        <f>'D.3. - Vedlejší o ostatní...'!F37</f>
        <v>0</v>
      </c>
      <c r="BT97" s="85" t="s">
        <v>82</v>
      </c>
      <c r="BV97" s="85" t="s">
        <v>76</v>
      </c>
      <c r="BW97" s="85" t="s">
        <v>90</v>
      </c>
      <c r="BX97" s="85" t="s">
        <v>4</v>
      </c>
      <c r="CL97" s="85" t="s">
        <v>1</v>
      </c>
      <c r="CM97" s="85" t="s">
        <v>84</v>
      </c>
    </row>
    <row r="98" spans="1:57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57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D.1. - Architektonicko-st...'!C2" display="/"/>
    <hyperlink ref="A96" location="'D.2. - Elektroinstalace'!C2" display="/"/>
    <hyperlink ref="A97" location="'D.3. - Vedlejší o ostat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740"/>
  <sheetViews>
    <sheetView showGridLines="0" tabSelected="1" workbookViewId="0" topLeftCell="A1">
      <selection activeCell="I382" sqref="I382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83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91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13</v>
      </c>
      <c r="L6" s="20"/>
    </row>
    <row r="7" spans="2:12" s="1" customFormat="1" ht="16.5" customHeight="1">
      <c r="B7" s="20"/>
      <c r="E7" s="240" t="str">
        <f>'Rekapitulace stavby'!K6</f>
        <v>Výměna svítidel a výměna interiéru kanceláří ZČU - fakulta strojní</v>
      </c>
      <c r="F7" s="241"/>
      <c r="G7" s="241"/>
      <c r="H7" s="241"/>
      <c r="L7" s="20"/>
    </row>
    <row r="8" spans="1:31" s="2" customFormat="1" ht="12" customHeight="1">
      <c r="A8" s="29"/>
      <c r="B8" s="30"/>
      <c r="C8" s="29"/>
      <c r="D8" s="26" t="s">
        <v>92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17" t="s">
        <v>93</v>
      </c>
      <c r="F9" s="239"/>
      <c r="G9" s="239"/>
      <c r="H9" s="239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 t="str">
        <f>'Rekapitulace stavby'!AN8</f>
        <v>3. 11. 2023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'Rekapitulace stavby'!E14</f>
        <v xml:space="preserve"> </v>
      </c>
      <c r="F18" s="233"/>
      <c r="G18" s="233"/>
      <c r="H18" s="233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">
        <v>29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30</v>
      </c>
      <c r="F21" s="29"/>
      <c r="G21" s="29"/>
      <c r="H21" s="29"/>
      <c r="I21" s="26" t="s">
        <v>25</v>
      </c>
      <c r="J21" s="24" t="s">
        <v>31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32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35" t="s">
        <v>1</v>
      </c>
      <c r="F27" s="235"/>
      <c r="G27" s="235"/>
      <c r="H27" s="23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35</v>
      </c>
      <c r="E30" s="29"/>
      <c r="F30" s="29"/>
      <c r="G30" s="29"/>
      <c r="H30" s="29"/>
      <c r="I30" s="29"/>
      <c r="J30" s="68">
        <f>ROUND(J133,2)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39</v>
      </c>
      <c r="E33" s="26" t="s">
        <v>40</v>
      </c>
      <c r="F33" s="97">
        <f>ROUND((SUM(BE133:BE739)),2)</f>
        <v>0</v>
      </c>
      <c r="G33" s="29"/>
      <c r="H33" s="29"/>
      <c r="I33" s="98">
        <v>0.21</v>
      </c>
      <c r="J33" s="97">
        <f>ROUND(((SUM(BE133:BE739))*I33),2)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41</v>
      </c>
      <c r="F34" s="97">
        <f>ROUND((SUM(BF133:BF739)),2)</f>
        <v>0</v>
      </c>
      <c r="G34" s="29"/>
      <c r="H34" s="29"/>
      <c r="I34" s="98">
        <v>0.15</v>
      </c>
      <c r="J34" s="97">
        <f>ROUND(((SUM(BF133:BF739))*I34),2)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42</v>
      </c>
      <c r="F35" s="97">
        <f>ROUND((SUM(BG133:BG739)),2)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43</v>
      </c>
      <c r="F36" s="97">
        <f>ROUND((SUM(BH133:BH739)),2)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44</v>
      </c>
      <c r="F37" s="97">
        <f>ROUND((SUM(BI133:BI739)),2)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45</v>
      </c>
      <c r="E39" s="57"/>
      <c r="F39" s="57"/>
      <c r="G39" s="101" t="s">
        <v>46</v>
      </c>
      <c r="H39" s="102" t="s">
        <v>47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50</v>
      </c>
      <c r="E61" s="32"/>
      <c r="F61" s="105" t="s">
        <v>51</v>
      </c>
      <c r="G61" s="42" t="s">
        <v>50</v>
      </c>
      <c r="H61" s="32"/>
      <c r="I61" s="32"/>
      <c r="J61" s="106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50</v>
      </c>
      <c r="E76" s="32"/>
      <c r="F76" s="105" t="s">
        <v>51</v>
      </c>
      <c r="G76" s="42" t="s">
        <v>50</v>
      </c>
      <c r="H76" s="32"/>
      <c r="I76" s="32"/>
      <c r="J76" s="106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21" t="s">
        <v>94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40" t="str">
        <f>E7</f>
        <v>Výměna svítidel a výměna interiéru kanceláří ZČU - fakulta strojní</v>
      </c>
      <c r="F85" s="241"/>
      <c r="G85" s="241"/>
      <c r="H85" s="24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6" t="s">
        <v>92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217" t="str">
        <f>E9</f>
        <v xml:space="preserve">D.1. - Architektonicko-stavební řešení </v>
      </c>
      <c r="F87" s="239"/>
      <c r="G87" s="239"/>
      <c r="H87" s="239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6" t="s">
        <v>17</v>
      </c>
      <c r="D89" s="29"/>
      <c r="E89" s="29"/>
      <c r="F89" s="24" t="str">
        <f>F12</f>
        <v>Univerzitní 22</v>
      </c>
      <c r="G89" s="29"/>
      <c r="H89" s="29"/>
      <c r="I89" s="26" t="s">
        <v>19</v>
      </c>
      <c r="J89" s="52" t="str">
        <f>IF(J12="","",J12)</f>
        <v>3. 11. 2023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 hidden="1">
      <c r="A91" s="29"/>
      <c r="B91" s="30"/>
      <c r="C91" s="26" t="s">
        <v>21</v>
      </c>
      <c r="D91" s="29"/>
      <c r="E91" s="29"/>
      <c r="F91" s="24" t="str">
        <f>E15</f>
        <v>Západočeská univerzita v Plzni, Univerzitní 2732/8</v>
      </c>
      <c r="G91" s="29"/>
      <c r="H91" s="29"/>
      <c r="I91" s="26" t="s">
        <v>28</v>
      </c>
      <c r="J91" s="27" t="str">
        <f>E21</f>
        <v>Arterias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 hidden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7" t="s">
        <v>95</v>
      </c>
      <c r="D94" s="99"/>
      <c r="E94" s="99"/>
      <c r="F94" s="99"/>
      <c r="G94" s="99"/>
      <c r="H94" s="99"/>
      <c r="I94" s="99"/>
      <c r="J94" s="108" t="s">
        <v>96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hidden="1">
      <c r="A96" s="29"/>
      <c r="B96" s="30"/>
      <c r="C96" s="109" t="s">
        <v>97</v>
      </c>
      <c r="D96" s="29"/>
      <c r="E96" s="29"/>
      <c r="F96" s="29"/>
      <c r="G96" s="29"/>
      <c r="H96" s="29"/>
      <c r="I96" s="29"/>
      <c r="J96" s="68">
        <f>J133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98</v>
      </c>
    </row>
    <row r="97" spans="2:12" s="9" customFormat="1" ht="24.95" customHeight="1" hidden="1">
      <c r="B97" s="110"/>
      <c r="D97" s="111" t="s">
        <v>99</v>
      </c>
      <c r="E97" s="112"/>
      <c r="F97" s="112"/>
      <c r="G97" s="112"/>
      <c r="H97" s="112"/>
      <c r="I97" s="112"/>
      <c r="J97" s="113">
        <f>J134</f>
        <v>0</v>
      </c>
      <c r="L97" s="110"/>
    </row>
    <row r="98" spans="2:12" s="10" customFormat="1" ht="19.9" customHeight="1" hidden="1">
      <c r="B98" s="114"/>
      <c r="D98" s="115" t="s">
        <v>100</v>
      </c>
      <c r="E98" s="116"/>
      <c r="F98" s="116"/>
      <c r="G98" s="116"/>
      <c r="H98" s="116"/>
      <c r="I98" s="116"/>
      <c r="J98" s="117">
        <f>J135</f>
        <v>0</v>
      </c>
      <c r="L98" s="114"/>
    </row>
    <row r="99" spans="2:12" s="10" customFormat="1" ht="19.9" customHeight="1" hidden="1">
      <c r="B99" s="114"/>
      <c r="D99" s="115" t="s">
        <v>101</v>
      </c>
      <c r="E99" s="116"/>
      <c r="F99" s="116"/>
      <c r="G99" s="116"/>
      <c r="H99" s="116"/>
      <c r="I99" s="116"/>
      <c r="J99" s="117">
        <f>J232</f>
        <v>0</v>
      </c>
      <c r="L99" s="114"/>
    </row>
    <row r="100" spans="2:12" s="10" customFormat="1" ht="19.9" customHeight="1" hidden="1">
      <c r="B100" s="114"/>
      <c r="D100" s="115" t="s">
        <v>102</v>
      </c>
      <c r="E100" s="116"/>
      <c r="F100" s="116"/>
      <c r="G100" s="116"/>
      <c r="H100" s="116"/>
      <c r="I100" s="116"/>
      <c r="J100" s="117">
        <f>J289</f>
        <v>0</v>
      </c>
      <c r="L100" s="114"/>
    </row>
    <row r="101" spans="2:12" s="10" customFormat="1" ht="19.9" customHeight="1" hidden="1">
      <c r="B101" s="114"/>
      <c r="D101" s="115" t="s">
        <v>103</v>
      </c>
      <c r="E101" s="116"/>
      <c r="F101" s="116"/>
      <c r="G101" s="116"/>
      <c r="H101" s="116"/>
      <c r="I101" s="116"/>
      <c r="J101" s="117">
        <f>J306</f>
        <v>0</v>
      </c>
      <c r="L101" s="114"/>
    </row>
    <row r="102" spans="2:12" s="9" customFormat="1" ht="24.95" customHeight="1" hidden="1">
      <c r="B102" s="110"/>
      <c r="D102" s="111" t="s">
        <v>104</v>
      </c>
      <c r="E102" s="112"/>
      <c r="F102" s="112"/>
      <c r="G102" s="112"/>
      <c r="H102" s="112"/>
      <c r="I102" s="112"/>
      <c r="J102" s="113">
        <f>J311</f>
        <v>0</v>
      </c>
      <c r="L102" s="110"/>
    </row>
    <row r="103" spans="2:12" s="10" customFormat="1" ht="19.9" customHeight="1" hidden="1">
      <c r="B103" s="114"/>
      <c r="D103" s="115" t="s">
        <v>105</v>
      </c>
      <c r="E103" s="116"/>
      <c r="F103" s="116"/>
      <c r="G103" s="116"/>
      <c r="H103" s="116"/>
      <c r="I103" s="116"/>
      <c r="J103" s="117">
        <f>J312</f>
        <v>0</v>
      </c>
      <c r="L103" s="114"/>
    </row>
    <row r="104" spans="2:12" s="10" customFormat="1" ht="19.9" customHeight="1" hidden="1">
      <c r="B104" s="114"/>
      <c r="D104" s="115" t="s">
        <v>106</v>
      </c>
      <c r="E104" s="116"/>
      <c r="F104" s="116"/>
      <c r="G104" s="116"/>
      <c r="H104" s="116"/>
      <c r="I104" s="116"/>
      <c r="J104" s="117">
        <f>J318</f>
        <v>0</v>
      </c>
      <c r="L104" s="114"/>
    </row>
    <row r="105" spans="2:12" s="10" customFormat="1" ht="19.9" customHeight="1" hidden="1">
      <c r="B105" s="114"/>
      <c r="D105" s="115" t="s">
        <v>107</v>
      </c>
      <c r="E105" s="116"/>
      <c r="F105" s="116"/>
      <c r="G105" s="116"/>
      <c r="H105" s="116"/>
      <c r="I105" s="116"/>
      <c r="J105" s="117">
        <f>J326</f>
        <v>0</v>
      </c>
      <c r="L105" s="114"/>
    </row>
    <row r="106" spans="2:12" s="10" customFormat="1" ht="19.9" customHeight="1" hidden="1">
      <c r="B106" s="114"/>
      <c r="D106" s="115" t="s">
        <v>108</v>
      </c>
      <c r="E106" s="116"/>
      <c r="F106" s="116"/>
      <c r="G106" s="116"/>
      <c r="H106" s="116"/>
      <c r="I106" s="116"/>
      <c r="J106" s="117">
        <f>J359</f>
        <v>0</v>
      </c>
      <c r="L106" s="114"/>
    </row>
    <row r="107" spans="2:12" s="10" customFormat="1" ht="19.9" customHeight="1" hidden="1">
      <c r="B107" s="114"/>
      <c r="D107" s="115" t="s">
        <v>109</v>
      </c>
      <c r="E107" s="116"/>
      <c r="F107" s="116"/>
      <c r="G107" s="116"/>
      <c r="H107" s="116"/>
      <c r="I107" s="116"/>
      <c r="J107" s="117">
        <f>J479</f>
        <v>0</v>
      </c>
      <c r="L107" s="114"/>
    </row>
    <row r="108" spans="2:12" s="10" customFormat="1" ht="19.9" customHeight="1" hidden="1">
      <c r="B108" s="114"/>
      <c r="D108" s="115" t="s">
        <v>110</v>
      </c>
      <c r="E108" s="116"/>
      <c r="F108" s="116"/>
      <c r="G108" s="116"/>
      <c r="H108" s="116"/>
      <c r="I108" s="116"/>
      <c r="J108" s="117">
        <f>J507</f>
        <v>0</v>
      </c>
      <c r="L108" s="114"/>
    </row>
    <row r="109" spans="2:12" s="10" customFormat="1" ht="19.9" customHeight="1" hidden="1">
      <c r="B109" s="114"/>
      <c r="D109" s="115" t="s">
        <v>111</v>
      </c>
      <c r="E109" s="116"/>
      <c r="F109" s="116"/>
      <c r="G109" s="116"/>
      <c r="H109" s="116"/>
      <c r="I109" s="116"/>
      <c r="J109" s="117">
        <f>J519</f>
        <v>0</v>
      </c>
      <c r="L109" s="114"/>
    </row>
    <row r="110" spans="2:12" s="10" customFormat="1" ht="19.9" customHeight="1" hidden="1">
      <c r="B110" s="114"/>
      <c r="D110" s="115" t="s">
        <v>112</v>
      </c>
      <c r="E110" s="116"/>
      <c r="F110" s="116"/>
      <c r="G110" s="116"/>
      <c r="H110" s="116"/>
      <c r="I110" s="116"/>
      <c r="J110" s="117">
        <f>J568</f>
        <v>0</v>
      </c>
      <c r="L110" s="114"/>
    </row>
    <row r="111" spans="2:12" s="10" customFormat="1" ht="19.9" customHeight="1" hidden="1">
      <c r="B111" s="114"/>
      <c r="D111" s="115" t="s">
        <v>113</v>
      </c>
      <c r="E111" s="116"/>
      <c r="F111" s="116"/>
      <c r="G111" s="116"/>
      <c r="H111" s="116"/>
      <c r="I111" s="116"/>
      <c r="J111" s="117">
        <f>J663</f>
        <v>0</v>
      </c>
      <c r="L111" s="114"/>
    </row>
    <row r="112" spans="2:12" s="10" customFormat="1" ht="19.9" customHeight="1" hidden="1">
      <c r="B112" s="114"/>
      <c r="D112" s="115" t="s">
        <v>114</v>
      </c>
      <c r="E112" s="116"/>
      <c r="F112" s="116"/>
      <c r="G112" s="116"/>
      <c r="H112" s="116"/>
      <c r="I112" s="116"/>
      <c r="J112" s="117">
        <f>J708</f>
        <v>0</v>
      </c>
      <c r="L112" s="114"/>
    </row>
    <row r="113" spans="2:12" s="9" customFormat="1" ht="24.95" customHeight="1" hidden="1">
      <c r="B113" s="110"/>
      <c r="D113" s="111" t="s">
        <v>115</v>
      </c>
      <c r="E113" s="112"/>
      <c r="F113" s="112"/>
      <c r="G113" s="112"/>
      <c r="H113" s="112"/>
      <c r="I113" s="112"/>
      <c r="J113" s="113">
        <f>J728</f>
        <v>0</v>
      </c>
      <c r="L113" s="110"/>
    </row>
    <row r="114" spans="1:31" s="2" customFormat="1" ht="21.75" customHeight="1" hidden="1">
      <c r="A114" s="29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 hidden="1">
      <c r="A115" s="29"/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ht="12" hidden="1"/>
    <row r="117" ht="12" hidden="1"/>
    <row r="118" ht="12" hidden="1"/>
    <row r="119" spans="1:31" s="2" customFormat="1" ht="6.95" customHeight="1">
      <c r="A119" s="29"/>
      <c r="B119" s="46"/>
      <c r="C119" s="47"/>
      <c r="D119" s="47"/>
      <c r="E119" s="47"/>
      <c r="F119" s="47"/>
      <c r="G119" s="47"/>
      <c r="H119" s="47"/>
      <c r="I119" s="47"/>
      <c r="J119" s="47"/>
      <c r="K119" s="47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24.95" customHeight="1">
      <c r="A120" s="29"/>
      <c r="B120" s="30"/>
      <c r="C120" s="21" t="s">
        <v>116</v>
      </c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31" s="2" customFormat="1" ht="12" customHeight="1">
      <c r="A122" s="29"/>
      <c r="B122" s="30"/>
      <c r="C122" s="26" t="s">
        <v>13</v>
      </c>
      <c r="D122" s="29"/>
      <c r="E122" s="29"/>
      <c r="F122" s="29"/>
      <c r="G122" s="29"/>
      <c r="H122" s="29"/>
      <c r="I122" s="29"/>
      <c r="J122" s="29"/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31" s="2" customFormat="1" ht="16.5" customHeight="1">
      <c r="A123" s="29"/>
      <c r="B123" s="30"/>
      <c r="C123" s="29"/>
      <c r="D123" s="29"/>
      <c r="E123" s="240" t="str">
        <f>E7</f>
        <v>Výměna svítidel a výměna interiéru kanceláří ZČU - fakulta strojní</v>
      </c>
      <c r="F123" s="241"/>
      <c r="G123" s="241"/>
      <c r="H123" s="241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12" customHeight="1">
      <c r="A124" s="29"/>
      <c r="B124" s="30"/>
      <c r="C124" s="26" t="s">
        <v>92</v>
      </c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31" s="2" customFormat="1" ht="16.5" customHeight="1">
      <c r="A125" s="29"/>
      <c r="B125" s="30"/>
      <c r="C125" s="29"/>
      <c r="D125" s="29"/>
      <c r="E125" s="217" t="str">
        <f>E9</f>
        <v xml:space="preserve">D.1. - Architektonicko-stavební řešení </v>
      </c>
      <c r="F125" s="239"/>
      <c r="G125" s="239"/>
      <c r="H125" s="239"/>
      <c r="I125" s="29"/>
      <c r="J125" s="29"/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31" s="2" customFormat="1" ht="6.95" customHeight="1">
      <c r="A126" s="29"/>
      <c r="B126" s="30"/>
      <c r="C126" s="29"/>
      <c r="D126" s="29"/>
      <c r="E126" s="29"/>
      <c r="F126" s="29"/>
      <c r="G126" s="29"/>
      <c r="H126" s="29"/>
      <c r="I126" s="29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31" s="2" customFormat="1" ht="12" customHeight="1">
      <c r="A127" s="29"/>
      <c r="B127" s="30"/>
      <c r="C127" s="26" t="s">
        <v>17</v>
      </c>
      <c r="D127" s="29"/>
      <c r="E127" s="29"/>
      <c r="F127" s="24" t="str">
        <f>F12</f>
        <v>Univerzitní 22</v>
      </c>
      <c r="G127" s="29"/>
      <c r="H127" s="29"/>
      <c r="I127" s="26" t="s">
        <v>19</v>
      </c>
      <c r="J127" s="52" t="str">
        <f>IF(J12="","",J12)</f>
        <v>3. 11. 2023</v>
      </c>
      <c r="K127" s="29"/>
      <c r="L127" s="3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</row>
    <row r="128" spans="1:31" s="2" customFormat="1" ht="6.95" customHeight="1">
      <c r="A128" s="29"/>
      <c r="B128" s="30"/>
      <c r="C128" s="29"/>
      <c r="D128" s="29"/>
      <c r="E128" s="29"/>
      <c r="F128" s="29"/>
      <c r="G128" s="29"/>
      <c r="H128" s="29"/>
      <c r="I128" s="29"/>
      <c r="J128" s="29"/>
      <c r="K128" s="29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31" s="2" customFormat="1" ht="15.2" customHeight="1">
      <c r="A129" s="29"/>
      <c r="B129" s="30"/>
      <c r="C129" s="26" t="s">
        <v>21</v>
      </c>
      <c r="D129" s="29"/>
      <c r="E129" s="29"/>
      <c r="F129" s="24" t="str">
        <f>E15</f>
        <v>Západočeská univerzita v Plzni, Univerzitní 2732/8</v>
      </c>
      <c r="G129" s="29"/>
      <c r="H129" s="29"/>
      <c r="I129" s="26" t="s">
        <v>28</v>
      </c>
      <c r="J129" s="27" t="str">
        <f>E21</f>
        <v>Arterias s.r.o.</v>
      </c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31" s="2" customFormat="1" ht="15.2" customHeight="1">
      <c r="A130" s="29"/>
      <c r="B130" s="30"/>
      <c r="C130" s="26" t="s">
        <v>26</v>
      </c>
      <c r="D130" s="29"/>
      <c r="E130" s="29"/>
      <c r="F130" s="24" t="str">
        <f>IF(E18="","",E18)</f>
        <v xml:space="preserve"> </v>
      </c>
      <c r="G130" s="29"/>
      <c r="H130" s="29"/>
      <c r="I130" s="26" t="s">
        <v>32</v>
      </c>
      <c r="J130" s="27" t="str">
        <f>E24</f>
        <v xml:space="preserve"> </v>
      </c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31" s="2" customFormat="1" ht="10.35" customHeight="1">
      <c r="A131" s="29"/>
      <c r="B131" s="30"/>
      <c r="C131" s="29"/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1" s="11" customFormat="1" ht="29.25" customHeight="1">
      <c r="A132" s="118"/>
      <c r="B132" s="119"/>
      <c r="C132" s="120" t="s">
        <v>117</v>
      </c>
      <c r="D132" s="121" t="s">
        <v>60</v>
      </c>
      <c r="E132" s="121" t="s">
        <v>56</v>
      </c>
      <c r="F132" s="121" t="s">
        <v>57</v>
      </c>
      <c r="G132" s="121" t="s">
        <v>118</v>
      </c>
      <c r="H132" s="121" t="s">
        <v>119</v>
      </c>
      <c r="I132" s="121" t="s">
        <v>120</v>
      </c>
      <c r="J132" s="121" t="s">
        <v>96</v>
      </c>
      <c r="K132" s="122" t="s">
        <v>121</v>
      </c>
      <c r="L132" s="123"/>
      <c r="M132" s="59" t="s">
        <v>1</v>
      </c>
      <c r="N132" s="60" t="s">
        <v>39</v>
      </c>
      <c r="O132" s="60" t="s">
        <v>122</v>
      </c>
      <c r="P132" s="60" t="s">
        <v>123</v>
      </c>
      <c r="Q132" s="60" t="s">
        <v>124</v>
      </c>
      <c r="R132" s="60" t="s">
        <v>125</v>
      </c>
      <c r="S132" s="60" t="s">
        <v>126</v>
      </c>
      <c r="T132" s="61" t="s">
        <v>127</v>
      </c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</row>
    <row r="133" spans="1:63" s="2" customFormat="1" ht="22.9" customHeight="1">
      <c r="A133" s="29"/>
      <c r="B133" s="30"/>
      <c r="C133" s="66" t="s">
        <v>128</v>
      </c>
      <c r="D133" s="29"/>
      <c r="E133" s="29"/>
      <c r="F133" s="29"/>
      <c r="G133" s="29"/>
      <c r="H133" s="29"/>
      <c r="I133" s="29"/>
      <c r="J133" s="124">
        <f>BK133</f>
        <v>0</v>
      </c>
      <c r="K133" s="29"/>
      <c r="L133" s="30"/>
      <c r="M133" s="62"/>
      <c r="N133" s="53"/>
      <c r="O133" s="63"/>
      <c r="P133" s="125">
        <f>P134+P311+P728</f>
        <v>1172.07603197431</v>
      </c>
      <c r="Q133" s="63"/>
      <c r="R133" s="125">
        <f>R134+R311+R728</f>
        <v>13.536716741614798</v>
      </c>
      <c r="S133" s="63"/>
      <c r="T133" s="126">
        <f>T134+T311+T728</f>
        <v>10.5203478655672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T133" s="17" t="s">
        <v>74</v>
      </c>
      <c r="AU133" s="17" t="s">
        <v>98</v>
      </c>
      <c r="BK133" s="127">
        <f>BK134+BK311+BK728</f>
        <v>0</v>
      </c>
    </row>
    <row r="134" spans="2:63" s="12" customFormat="1" ht="25.9" customHeight="1">
      <c r="B134" s="128"/>
      <c r="D134" s="129" t="s">
        <v>74</v>
      </c>
      <c r="E134" s="130" t="s">
        <v>129</v>
      </c>
      <c r="F134" s="130" t="s">
        <v>130</v>
      </c>
      <c r="J134" s="131">
        <f>BK134</f>
        <v>0</v>
      </c>
      <c r="L134" s="128"/>
      <c r="M134" s="132"/>
      <c r="N134" s="133"/>
      <c r="O134" s="133"/>
      <c r="P134" s="134">
        <f>P135+P232+P289+P306</f>
        <v>597.00184686145</v>
      </c>
      <c r="Q134" s="133"/>
      <c r="R134" s="134">
        <f>R135+R232+R289+R306</f>
        <v>10.685003925999998</v>
      </c>
      <c r="S134" s="133"/>
      <c r="T134" s="135">
        <f>T135+T232+T289+T306</f>
        <v>6.9027094600000005</v>
      </c>
      <c r="AR134" s="129" t="s">
        <v>82</v>
      </c>
      <c r="AT134" s="136" t="s">
        <v>74</v>
      </c>
      <c r="AU134" s="136" t="s">
        <v>11</v>
      </c>
      <c r="AY134" s="129" t="s">
        <v>131</v>
      </c>
      <c r="BK134" s="137">
        <f>BK135+BK232+BK289+BK306</f>
        <v>0</v>
      </c>
    </row>
    <row r="135" spans="2:63" s="12" customFormat="1" ht="22.9" customHeight="1">
      <c r="B135" s="128"/>
      <c r="D135" s="129" t="s">
        <v>74</v>
      </c>
      <c r="E135" s="138" t="s">
        <v>132</v>
      </c>
      <c r="F135" s="138" t="s">
        <v>133</v>
      </c>
      <c r="J135" s="139">
        <f>BK135</f>
        <v>0</v>
      </c>
      <c r="L135" s="128"/>
      <c r="M135" s="132"/>
      <c r="N135" s="133"/>
      <c r="O135" s="133"/>
      <c r="P135" s="134">
        <f>SUM(P136:P231)</f>
        <v>274.8857483</v>
      </c>
      <c r="Q135" s="133"/>
      <c r="R135" s="134">
        <f>SUM(R136:R231)</f>
        <v>10.627022025999999</v>
      </c>
      <c r="S135" s="133"/>
      <c r="T135" s="135">
        <f>SUM(T136:T231)</f>
        <v>0.68214</v>
      </c>
      <c r="AR135" s="129" t="s">
        <v>82</v>
      </c>
      <c r="AT135" s="136" t="s">
        <v>74</v>
      </c>
      <c r="AU135" s="136" t="s">
        <v>82</v>
      </c>
      <c r="AY135" s="129" t="s">
        <v>131</v>
      </c>
      <c r="BK135" s="137">
        <f>SUM(BK136:BK231)</f>
        <v>0</v>
      </c>
    </row>
    <row r="136" spans="1:65" s="2" customFormat="1" ht="24.2" customHeight="1">
      <c r="A136" s="29"/>
      <c r="B136" s="140"/>
      <c r="C136" s="141" t="s">
        <v>82</v>
      </c>
      <c r="D136" s="141" t="s">
        <v>134</v>
      </c>
      <c r="E136" s="142" t="s">
        <v>135</v>
      </c>
      <c r="F136" s="143" t="s">
        <v>136</v>
      </c>
      <c r="G136" s="144" t="s">
        <v>137</v>
      </c>
      <c r="H136" s="145">
        <v>84.1472</v>
      </c>
      <c r="I136" s="146"/>
      <c r="J136" s="146">
        <f>ROUND(I136*H136,2)</f>
        <v>0</v>
      </c>
      <c r="K136" s="143" t="s">
        <v>138</v>
      </c>
      <c r="L136" s="30"/>
      <c r="M136" s="147" t="s">
        <v>1</v>
      </c>
      <c r="N136" s="148" t="s">
        <v>40</v>
      </c>
      <c r="O136" s="149">
        <v>0.38</v>
      </c>
      <c r="P136" s="149">
        <f>O136*H136</f>
        <v>31.975936</v>
      </c>
      <c r="Q136" s="149">
        <v>0.0169</v>
      </c>
      <c r="R136" s="149">
        <f>Q136*H136</f>
        <v>1.4220876799999997</v>
      </c>
      <c r="S136" s="149">
        <v>0</v>
      </c>
      <c r="T136" s="150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1" t="s">
        <v>139</v>
      </c>
      <c r="AT136" s="151" t="s">
        <v>134</v>
      </c>
      <c r="AU136" s="151" t="s">
        <v>84</v>
      </c>
      <c r="AY136" s="17" t="s">
        <v>131</v>
      </c>
      <c r="BE136" s="152">
        <f>IF(N136="základní",J136,0)</f>
        <v>0</v>
      </c>
      <c r="BF136" s="152">
        <f>IF(N136="snížená",J136,0)</f>
        <v>0</v>
      </c>
      <c r="BG136" s="152">
        <f>IF(N136="zákl. přenesená",J136,0)</f>
        <v>0</v>
      </c>
      <c r="BH136" s="152">
        <f>IF(N136="sníž. přenesená",J136,0)</f>
        <v>0</v>
      </c>
      <c r="BI136" s="152">
        <f>IF(N136="nulová",J136,0)</f>
        <v>0</v>
      </c>
      <c r="BJ136" s="17" t="s">
        <v>82</v>
      </c>
      <c r="BK136" s="152">
        <f>ROUND(I136*H136,2)</f>
        <v>0</v>
      </c>
      <c r="BL136" s="17" t="s">
        <v>139</v>
      </c>
      <c r="BM136" s="151" t="s">
        <v>140</v>
      </c>
    </row>
    <row r="137" spans="1:47" s="2" customFormat="1" ht="19.5">
      <c r="A137" s="29"/>
      <c r="B137" s="30"/>
      <c r="C137" s="29"/>
      <c r="D137" s="153" t="s">
        <v>141</v>
      </c>
      <c r="E137" s="29"/>
      <c r="F137" s="154" t="s">
        <v>142</v>
      </c>
      <c r="G137" s="29"/>
      <c r="H137" s="29"/>
      <c r="I137" s="29"/>
      <c r="J137" s="29"/>
      <c r="K137" s="29"/>
      <c r="L137" s="30"/>
      <c r="M137" s="155"/>
      <c r="N137" s="156"/>
      <c r="O137" s="55"/>
      <c r="P137" s="55"/>
      <c r="Q137" s="55"/>
      <c r="R137" s="55"/>
      <c r="S137" s="55"/>
      <c r="T137" s="56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T137" s="17" t="s">
        <v>141</v>
      </c>
      <c r="AU137" s="17" t="s">
        <v>84</v>
      </c>
    </row>
    <row r="138" spans="2:51" s="13" customFormat="1" ht="12">
      <c r="B138" s="157"/>
      <c r="D138" s="153" t="s">
        <v>143</v>
      </c>
      <c r="E138" s="158" t="s">
        <v>1</v>
      </c>
      <c r="F138" s="159" t="s">
        <v>144</v>
      </c>
      <c r="H138" s="158" t="s">
        <v>1</v>
      </c>
      <c r="L138" s="157"/>
      <c r="M138" s="160"/>
      <c r="N138" s="161"/>
      <c r="O138" s="161"/>
      <c r="P138" s="161"/>
      <c r="Q138" s="161"/>
      <c r="R138" s="161"/>
      <c r="S138" s="161"/>
      <c r="T138" s="162"/>
      <c r="AT138" s="158" t="s">
        <v>143</v>
      </c>
      <c r="AU138" s="158" t="s">
        <v>84</v>
      </c>
      <c r="AV138" s="13" t="s">
        <v>82</v>
      </c>
      <c r="AW138" s="13" t="s">
        <v>33</v>
      </c>
      <c r="AX138" s="13" t="s">
        <v>11</v>
      </c>
      <c r="AY138" s="158" t="s">
        <v>131</v>
      </c>
    </row>
    <row r="139" spans="2:51" s="14" customFormat="1" ht="12">
      <c r="B139" s="163"/>
      <c r="D139" s="153" t="s">
        <v>143</v>
      </c>
      <c r="E139" s="164" t="s">
        <v>1</v>
      </c>
      <c r="F139" s="165" t="s">
        <v>145</v>
      </c>
      <c r="H139" s="166">
        <v>84.1472</v>
      </c>
      <c r="L139" s="163"/>
      <c r="M139" s="167"/>
      <c r="N139" s="168"/>
      <c r="O139" s="168"/>
      <c r="P139" s="168"/>
      <c r="Q139" s="168"/>
      <c r="R139" s="168"/>
      <c r="S139" s="168"/>
      <c r="T139" s="169"/>
      <c r="AT139" s="164" t="s">
        <v>143</v>
      </c>
      <c r="AU139" s="164" t="s">
        <v>84</v>
      </c>
      <c r="AV139" s="14" t="s">
        <v>84</v>
      </c>
      <c r="AW139" s="14" t="s">
        <v>33</v>
      </c>
      <c r="AX139" s="14" t="s">
        <v>82</v>
      </c>
      <c r="AY139" s="164" t="s">
        <v>131</v>
      </c>
    </row>
    <row r="140" spans="1:65" s="2" customFormat="1" ht="24.2" customHeight="1">
      <c r="A140" s="29"/>
      <c r="B140" s="140"/>
      <c r="C140" s="141" t="s">
        <v>84</v>
      </c>
      <c r="D140" s="141" t="s">
        <v>134</v>
      </c>
      <c r="E140" s="142" t="s">
        <v>146</v>
      </c>
      <c r="F140" s="143" t="s">
        <v>147</v>
      </c>
      <c r="G140" s="144" t="s">
        <v>137</v>
      </c>
      <c r="H140" s="145">
        <v>32.3121</v>
      </c>
      <c r="I140" s="146"/>
      <c r="J140" s="146">
        <f>ROUND(I140*H140,2)</f>
        <v>0</v>
      </c>
      <c r="K140" s="143" t="s">
        <v>138</v>
      </c>
      <c r="L140" s="30"/>
      <c r="M140" s="147" t="s">
        <v>1</v>
      </c>
      <c r="N140" s="148" t="s">
        <v>40</v>
      </c>
      <c r="O140" s="149">
        <v>0.104</v>
      </c>
      <c r="P140" s="149">
        <f>O140*H140</f>
        <v>3.3604583999999997</v>
      </c>
      <c r="Q140" s="149">
        <v>0.00026</v>
      </c>
      <c r="R140" s="149">
        <f>Q140*H140</f>
        <v>0.008401146</v>
      </c>
      <c r="S140" s="149">
        <v>0</v>
      </c>
      <c r="T140" s="150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1" t="s">
        <v>139</v>
      </c>
      <c r="AT140" s="151" t="s">
        <v>134</v>
      </c>
      <c r="AU140" s="151" t="s">
        <v>84</v>
      </c>
      <c r="AY140" s="17" t="s">
        <v>131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7" t="s">
        <v>82</v>
      </c>
      <c r="BK140" s="152">
        <f>ROUND(I140*H140,2)</f>
        <v>0</v>
      </c>
      <c r="BL140" s="17" t="s">
        <v>139</v>
      </c>
      <c r="BM140" s="151" t="s">
        <v>148</v>
      </c>
    </row>
    <row r="141" spans="1:47" s="2" customFormat="1" ht="19.5">
      <c r="A141" s="29"/>
      <c r="B141" s="30"/>
      <c r="C141" s="29"/>
      <c r="D141" s="153" t="s">
        <v>141</v>
      </c>
      <c r="E141" s="29"/>
      <c r="F141" s="154" t="s">
        <v>149</v>
      </c>
      <c r="G141" s="29"/>
      <c r="H141" s="29"/>
      <c r="I141" s="29"/>
      <c r="J141" s="29"/>
      <c r="K141" s="29"/>
      <c r="L141" s="30"/>
      <c r="M141" s="155"/>
      <c r="N141" s="156"/>
      <c r="O141" s="55"/>
      <c r="P141" s="55"/>
      <c r="Q141" s="55"/>
      <c r="R141" s="55"/>
      <c r="S141" s="55"/>
      <c r="T141" s="56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T141" s="17" t="s">
        <v>141</v>
      </c>
      <c r="AU141" s="17" t="s">
        <v>84</v>
      </c>
    </row>
    <row r="142" spans="2:51" s="13" customFormat="1" ht="12">
      <c r="B142" s="157"/>
      <c r="D142" s="153" t="s">
        <v>143</v>
      </c>
      <c r="E142" s="158" t="s">
        <v>1</v>
      </c>
      <c r="F142" s="159" t="s">
        <v>150</v>
      </c>
      <c r="H142" s="158" t="s">
        <v>1</v>
      </c>
      <c r="L142" s="157"/>
      <c r="M142" s="160"/>
      <c r="N142" s="161"/>
      <c r="O142" s="161"/>
      <c r="P142" s="161"/>
      <c r="Q142" s="161"/>
      <c r="R142" s="161"/>
      <c r="S142" s="161"/>
      <c r="T142" s="162"/>
      <c r="AT142" s="158" t="s">
        <v>143</v>
      </c>
      <c r="AU142" s="158" t="s">
        <v>84</v>
      </c>
      <c r="AV142" s="13" t="s">
        <v>82</v>
      </c>
      <c r="AW142" s="13" t="s">
        <v>33</v>
      </c>
      <c r="AX142" s="13" t="s">
        <v>11</v>
      </c>
      <c r="AY142" s="158" t="s">
        <v>131</v>
      </c>
    </row>
    <row r="143" spans="2:51" s="14" customFormat="1" ht="12">
      <c r="B143" s="163"/>
      <c r="D143" s="153" t="s">
        <v>143</v>
      </c>
      <c r="E143" s="164" t="s">
        <v>1</v>
      </c>
      <c r="F143" s="165" t="s">
        <v>151</v>
      </c>
      <c r="H143" s="166">
        <v>32.3121</v>
      </c>
      <c r="L143" s="163"/>
      <c r="M143" s="167"/>
      <c r="N143" s="168"/>
      <c r="O143" s="168"/>
      <c r="P143" s="168"/>
      <c r="Q143" s="168"/>
      <c r="R143" s="168"/>
      <c r="S143" s="168"/>
      <c r="T143" s="169"/>
      <c r="AT143" s="164" t="s">
        <v>143</v>
      </c>
      <c r="AU143" s="164" t="s">
        <v>84</v>
      </c>
      <c r="AV143" s="14" t="s">
        <v>84</v>
      </c>
      <c r="AW143" s="14" t="s">
        <v>33</v>
      </c>
      <c r="AX143" s="14" t="s">
        <v>82</v>
      </c>
      <c r="AY143" s="164" t="s">
        <v>131</v>
      </c>
    </row>
    <row r="144" spans="1:65" s="2" customFormat="1" ht="21.75" customHeight="1">
      <c r="A144" s="29"/>
      <c r="B144" s="140"/>
      <c r="C144" s="141" t="s">
        <v>152</v>
      </c>
      <c r="D144" s="141" t="s">
        <v>134</v>
      </c>
      <c r="E144" s="142" t="s">
        <v>153</v>
      </c>
      <c r="F144" s="143" t="s">
        <v>154</v>
      </c>
      <c r="G144" s="144" t="s">
        <v>137</v>
      </c>
      <c r="H144" s="145">
        <v>28.9419</v>
      </c>
      <c r="I144" s="146"/>
      <c r="J144" s="146">
        <f>ROUND(I144*H144,2)</f>
        <v>0</v>
      </c>
      <c r="K144" s="143" t="s">
        <v>138</v>
      </c>
      <c r="L144" s="30"/>
      <c r="M144" s="147" t="s">
        <v>1</v>
      </c>
      <c r="N144" s="148" t="s">
        <v>40</v>
      </c>
      <c r="O144" s="149">
        <v>0.27</v>
      </c>
      <c r="P144" s="149">
        <f>O144*H144</f>
        <v>7.814313</v>
      </c>
      <c r="Q144" s="149">
        <v>0.00546</v>
      </c>
      <c r="R144" s="149">
        <f>Q144*H144</f>
        <v>0.15802277399999998</v>
      </c>
      <c r="S144" s="149">
        <v>0</v>
      </c>
      <c r="T144" s="150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1" t="s">
        <v>139</v>
      </c>
      <c r="AT144" s="151" t="s">
        <v>134</v>
      </c>
      <c r="AU144" s="151" t="s">
        <v>84</v>
      </c>
      <c r="AY144" s="17" t="s">
        <v>131</v>
      </c>
      <c r="BE144" s="152">
        <f>IF(N144="základní",J144,0)</f>
        <v>0</v>
      </c>
      <c r="BF144" s="152">
        <f>IF(N144="snížená",J144,0)</f>
        <v>0</v>
      </c>
      <c r="BG144" s="152">
        <f>IF(N144="zákl. přenesená",J144,0)</f>
        <v>0</v>
      </c>
      <c r="BH144" s="152">
        <f>IF(N144="sníž. přenesená",J144,0)</f>
        <v>0</v>
      </c>
      <c r="BI144" s="152">
        <f>IF(N144="nulová",J144,0)</f>
        <v>0</v>
      </c>
      <c r="BJ144" s="17" t="s">
        <v>82</v>
      </c>
      <c r="BK144" s="152">
        <f>ROUND(I144*H144,2)</f>
        <v>0</v>
      </c>
      <c r="BL144" s="17" t="s">
        <v>139</v>
      </c>
      <c r="BM144" s="151" t="s">
        <v>155</v>
      </c>
    </row>
    <row r="145" spans="1:47" s="2" customFormat="1" ht="19.5">
      <c r="A145" s="29"/>
      <c r="B145" s="30"/>
      <c r="C145" s="29"/>
      <c r="D145" s="153" t="s">
        <v>141</v>
      </c>
      <c r="E145" s="29"/>
      <c r="F145" s="154" t="s">
        <v>156</v>
      </c>
      <c r="G145" s="29"/>
      <c r="H145" s="29"/>
      <c r="I145" s="29"/>
      <c r="J145" s="29"/>
      <c r="K145" s="29"/>
      <c r="L145" s="30"/>
      <c r="M145" s="155"/>
      <c r="N145" s="156"/>
      <c r="O145" s="55"/>
      <c r="P145" s="55"/>
      <c r="Q145" s="55"/>
      <c r="R145" s="55"/>
      <c r="S145" s="55"/>
      <c r="T145" s="56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T145" s="17" t="s">
        <v>141</v>
      </c>
      <c r="AU145" s="17" t="s">
        <v>84</v>
      </c>
    </row>
    <row r="146" spans="2:51" s="13" customFormat="1" ht="12">
      <c r="B146" s="157"/>
      <c r="D146" s="153" t="s">
        <v>143</v>
      </c>
      <c r="E146" s="158" t="s">
        <v>1</v>
      </c>
      <c r="F146" s="159" t="s">
        <v>157</v>
      </c>
      <c r="H146" s="158" t="s">
        <v>1</v>
      </c>
      <c r="L146" s="157"/>
      <c r="M146" s="160"/>
      <c r="N146" s="161"/>
      <c r="O146" s="161"/>
      <c r="P146" s="161"/>
      <c r="Q146" s="161"/>
      <c r="R146" s="161"/>
      <c r="S146" s="161"/>
      <c r="T146" s="162"/>
      <c r="AT146" s="158" t="s">
        <v>143</v>
      </c>
      <c r="AU146" s="158" t="s">
        <v>84</v>
      </c>
      <c r="AV146" s="13" t="s">
        <v>82</v>
      </c>
      <c r="AW146" s="13" t="s">
        <v>33</v>
      </c>
      <c r="AX146" s="13" t="s">
        <v>11</v>
      </c>
      <c r="AY146" s="158" t="s">
        <v>131</v>
      </c>
    </row>
    <row r="147" spans="2:51" s="13" customFormat="1" ht="12">
      <c r="B147" s="157"/>
      <c r="D147" s="153" t="s">
        <v>143</v>
      </c>
      <c r="E147" s="158" t="s">
        <v>1</v>
      </c>
      <c r="F147" s="159" t="s">
        <v>158</v>
      </c>
      <c r="H147" s="158" t="s">
        <v>1</v>
      </c>
      <c r="L147" s="157"/>
      <c r="M147" s="160"/>
      <c r="N147" s="161"/>
      <c r="O147" s="161"/>
      <c r="P147" s="161"/>
      <c r="Q147" s="161"/>
      <c r="R147" s="161"/>
      <c r="S147" s="161"/>
      <c r="T147" s="162"/>
      <c r="AT147" s="158" t="s">
        <v>143</v>
      </c>
      <c r="AU147" s="158" t="s">
        <v>84</v>
      </c>
      <c r="AV147" s="13" t="s">
        <v>82</v>
      </c>
      <c r="AW147" s="13" t="s">
        <v>33</v>
      </c>
      <c r="AX147" s="13" t="s">
        <v>11</v>
      </c>
      <c r="AY147" s="158" t="s">
        <v>131</v>
      </c>
    </row>
    <row r="148" spans="2:51" s="14" customFormat="1" ht="12">
      <c r="B148" s="163"/>
      <c r="D148" s="153" t="s">
        <v>143</v>
      </c>
      <c r="E148" s="164" t="s">
        <v>1</v>
      </c>
      <c r="F148" s="165" t="s">
        <v>159</v>
      </c>
      <c r="H148" s="166">
        <v>3.9975</v>
      </c>
      <c r="L148" s="163"/>
      <c r="M148" s="167"/>
      <c r="N148" s="168"/>
      <c r="O148" s="168"/>
      <c r="P148" s="168"/>
      <c r="Q148" s="168"/>
      <c r="R148" s="168"/>
      <c r="S148" s="168"/>
      <c r="T148" s="169"/>
      <c r="AT148" s="164" t="s">
        <v>143</v>
      </c>
      <c r="AU148" s="164" t="s">
        <v>84</v>
      </c>
      <c r="AV148" s="14" t="s">
        <v>84</v>
      </c>
      <c r="AW148" s="14" t="s">
        <v>33</v>
      </c>
      <c r="AX148" s="14" t="s">
        <v>11</v>
      </c>
      <c r="AY148" s="164" t="s">
        <v>131</v>
      </c>
    </row>
    <row r="149" spans="2:51" s="13" customFormat="1" ht="12">
      <c r="B149" s="157"/>
      <c r="D149" s="153" t="s">
        <v>143</v>
      </c>
      <c r="E149" s="158" t="s">
        <v>1</v>
      </c>
      <c r="F149" s="159" t="s">
        <v>160</v>
      </c>
      <c r="H149" s="158" t="s">
        <v>1</v>
      </c>
      <c r="L149" s="157"/>
      <c r="M149" s="160"/>
      <c r="N149" s="161"/>
      <c r="O149" s="161"/>
      <c r="P149" s="161"/>
      <c r="Q149" s="161"/>
      <c r="R149" s="161"/>
      <c r="S149" s="161"/>
      <c r="T149" s="162"/>
      <c r="AT149" s="158" t="s">
        <v>143</v>
      </c>
      <c r="AU149" s="158" t="s">
        <v>84</v>
      </c>
      <c r="AV149" s="13" t="s">
        <v>82</v>
      </c>
      <c r="AW149" s="13" t="s">
        <v>33</v>
      </c>
      <c r="AX149" s="13" t="s">
        <v>11</v>
      </c>
      <c r="AY149" s="158" t="s">
        <v>131</v>
      </c>
    </row>
    <row r="150" spans="2:51" s="14" customFormat="1" ht="12">
      <c r="B150" s="163"/>
      <c r="D150" s="153" t="s">
        <v>143</v>
      </c>
      <c r="E150" s="164" t="s">
        <v>1</v>
      </c>
      <c r="F150" s="165" t="s">
        <v>159</v>
      </c>
      <c r="H150" s="166">
        <v>3.9975</v>
      </c>
      <c r="L150" s="163"/>
      <c r="M150" s="167"/>
      <c r="N150" s="168"/>
      <c r="O150" s="168"/>
      <c r="P150" s="168"/>
      <c r="Q150" s="168"/>
      <c r="R150" s="168"/>
      <c r="S150" s="168"/>
      <c r="T150" s="169"/>
      <c r="AT150" s="164" t="s">
        <v>143</v>
      </c>
      <c r="AU150" s="164" t="s">
        <v>84</v>
      </c>
      <c r="AV150" s="14" t="s">
        <v>84</v>
      </c>
      <c r="AW150" s="14" t="s">
        <v>33</v>
      </c>
      <c r="AX150" s="14" t="s">
        <v>11</v>
      </c>
      <c r="AY150" s="164" t="s">
        <v>131</v>
      </c>
    </row>
    <row r="151" spans="2:51" s="13" customFormat="1" ht="12">
      <c r="B151" s="157"/>
      <c r="D151" s="153" t="s">
        <v>143</v>
      </c>
      <c r="E151" s="158" t="s">
        <v>1</v>
      </c>
      <c r="F151" s="159" t="s">
        <v>161</v>
      </c>
      <c r="H151" s="158" t="s">
        <v>1</v>
      </c>
      <c r="L151" s="157"/>
      <c r="M151" s="160"/>
      <c r="N151" s="161"/>
      <c r="O151" s="161"/>
      <c r="P151" s="161"/>
      <c r="Q151" s="161"/>
      <c r="R151" s="161"/>
      <c r="S151" s="161"/>
      <c r="T151" s="162"/>
      <c r="AT151" s="158" t="s">
        <v>143</v>
      </c>
      <c r="AU151" s="158" t="s">
        <v>84</v>
      </c>
      <c r="AV151" s="13" t="s">
        <v>82</v>
      </c>
      <c r="AW151" s="13" t="s">
        <v>33</v>
      </c>
      <c r="AX151" s="13" t="s">
        <v>11</v>
      </c>
      <c r="AY151" s="158" t="s">
        <v>131</v>
      </c>
    </row>
    <row r="152" spans="2:51" s="14" customFormat="1" ht="12">
      <c r="B152" s="163"/>
      <c r="D152" s="153" t="s">
        <v>143</v>
      </c>
      <c r="E152" s="164" t="s">
        <v>1</v>
      </c>
      <c r="F152" s="165" t="s">
        <v>159</v>
      </c>
      <c r="H152" s="166">
        <v>3.9975</v>
      </c>
      <c r="L152" s="163"/>
      <c r="M152" s="167"/>
      <c r="N152" s="168"/>
      <c r="O152" s="168"/>
      <c r="P152" s="168"/>
      <c r="Q152" s="168"/>
      <c r="R152" s="168"/>
      <c r="S152" s="168"/>
      <c r="T152" s="169"/>
      <c r="AT152" s="164" t="s">
        <v>143</v>
      </c>
      <c r="AU152" s="164" t="s">
        <v>84</v>
      </c>
      <c r="AV152" s="14" t="s">
        <v>84</v>
      </c>
      <c r="AW152" s="14" t="s">
        <v>33</v>
      </c>
      <c r="AX152" s="14" t="s">
        <v>11</v>
      </c>
      <c r="AY152" s="164" t="s">
        <v>131</v>
      </c>
    </row>
    <row r="153" spans="2:51" s="13" customFormat="1" ht="12">
      <c r="B153" s="157"/>
      <c r="D153" s="153" t="s">
        <v>143</v>
      </c>
      <c r="E153" s="158" t="s">
        <v>1</v>
      </c>
      <c r="F153" s="159" t="s">
        <v>162</v>
      </c>
      <c r="H153" s="158" t="s">
        <v>1</v>
      </c>
      <c r="L153" s="157"/>
      <c r="M153" s="160"/>
      <c r="N153" s="161"/>
      <c r="O153" s="161"/>
      <c r="P153" s="161"/>
      <c r="Q153" s="161"/>
      <c r="R153" s="161"/>
      <c r="S153" s="161"/>
      <c r="T153" s="162"/>
      <c r="AT153" s="158" t="s">
        <v>143</v>
      </c>
      <c r="AU153" s="158" t="s">
        <v>84</v>
      </c>
      <c r="AV153" s="13" t="s">
        <v>82</v>
      </c>
      <c r="AW153" s="13" t="s">
        <v>33</v>
      </c>
      <c r="AX153" s="13" t="s">
        <v>11</v>
      </c>
      <c r="AY153" s="158" t="s">
        <v>131</v>
      </c>
    </row>
    <row r="154" spans="2:51" s="14" customFormat="1" ht="12">
      <c r="B154" s="163"/>
      <c r="D154" s="153" t="s">
        <v>143</v>
      </c>
      <c r="E154" s="164" t="s">
        <v>1</v>
      </c>
      <c r="F154" s="165" t="s">
        <v>163</v>
      </c>
      <c r="H154" s="166">
        <v>1.23</v>
      </c>
      <c r="L154" s="163"/>
      <c r="M154" s="167"/>
      <c r="N154" s="168"/>
      <c r="O154" s="168"/>
      <c r="P154" s="168"/>
      <c r="Q154" s="168"/>
      <c r="R154" s="168"/>
      <c r="S154" s="168"/>
      <c r="T154" s="169"/>
      <c r="AT154" s="164" t="s">
        <v>143</v>
      </c>
      <c r="AU154" s="164" t="s">
        <v>84</v>
      </c>
      <c r="AV154" s="14" t="s">
        <v>84</v>
      </c>
      <c r="AW154" s="14" t="s">
        <v>33</v>
      </c>
      <c r="AX154" s="14" t="s">
        <v>11</v>
      </c>
      <c r="AY154" s="164" t="s">
        <v>131</v>
      </c>
    </row>
    <row r="155" spans="2:51" s="14" customFormat="1" ht="12">
      <c r="B155" s="163"/>
      <c r="D155" s="153" t="s">
        <v>143</v>
      </c>
      <c r="E155" s="164" t="s">
        <v>1</v>
      </c>
      <c r="F155" s="165" t="s">
        <v>164</v>
      </c>
      <c r="H155" s="166">
        <v>1.491375</v>
      </c>
      <c r="L155" s="163"/>
      <c r="M155" s="167"/>
      <c r="N155" s="168"/>
      <c r="O155" s="168"/>
      <c r="P155" s="168"/>
      <c r="Q155" s="168"/>
      <c r="R155" s="168"/>
      <c r="S155" s="168"/>
      <c r="T155" s="169"/>
      <c r="AT155" s="164" t="s">
        <v>143</v>
      </c>
      <c r="AU155" s="164" t="s">
        <v>84</v>
      </c>
      <c r="AV155" s="14" t="s">
        <v>84</v>
      </c>
      <c r="AW155" s="14" t="s">
        <v>33</v>
      </c>
      <c r="AX155" s="14" t="s">
        <v>11</v>
      </c>
      <c r="AY155" s="164" t="s">
        <v>131</v>
      </c>
    </row>
    <row r="156" spans="2:51" s="14" customFormat="1" ht="12">
      <c r="B156" s="163"/>
      <c r="D156" s="153" t="s">
        <v>143</v>
      </c>
      <c r="E156" s="164" t="s">
        <v>1</v>
      </c>
      <c r="F156" s="165" t="s">
        <v>163</v>
      </c>
      <c r="H156" s="166">
        <v>1.23</v>
      </c>
      <c r="L156" s="163"/>
      <c r="M156" s="167"/>
      <c r="N156" s="168"/>
      <c r="O156" s="168"/>
      <c r="P156" s="168"/>
      <c r="Q156" s="168"/>
      <c r="R156" s="168"/>
      <c r="S156" s="168"/>
      <c r="T156" s="169"/>
      <c r="AT156" s="164" t="s">
        <v>143</v>
      </c>
      <c r="AU156" s="164" t="s">
        <v>84</v>
      </c>
      <c r="AV156" s="14" t="s">
        <v>84</v>
      </c>
      <c r="AW156" s="14" t="s">
        <v>33</v>
      </c>
      <c r="AX156" s="14" t="s">
        <v>11</v>
      </c>
      <c r="AY156" s="164" t="s">
        <v>131</v>
      </c>
    </row>
    <row r="157" spans="2:51" s="14" customFormat="1" ht="12">
      <c r="B157" s="163"/>
      <c r="D157" s="153" t="s">
        <v>143</v>
      </c>
      <c r="E157" s="164" t="s">
        <v>1</v>
      </c>
      <c r="F157" s="165" t="s">
        <v>165</v>
      </c>
      <c r="H157" s="166">
        <v>1.99875</v>
      </c>
      <c r="L157" s="163"/>
      <c r="M157" s="167"/>
      <c r="N157" s="168"/>
      <c r="O157" s="168"/>
      <c r="P157" s="168"/>
      <c r="Q157" s="168"/>
      <c r="R157" s="168"/>
      <c r="S157" s="168"/>
      <c r="T157" s="169"/>
      <c r="AT157" s="164" t="s">
        <v>143</v>
      </c>
      <c r="AU157" s="164" t="s">
        <v>84</v>
      </c>
      <c r="AV157" s="14" t="s">
        <v>84</v>
      </c>
      <c r="AW157" s="14" t="s">
        <v>33</v>
      </c>
      <c r="AX157" s="14" t="s">
        <v>11</v>
      </c>
      <c r="AY157" s="164" t="s">
        <v>131</v>
      </c>
    </row>
    <row r="158" spans="2:51" s="13" customFormat="1" ht="12">
      <c r="B158" s="157"/>
      <c r="D158" s="153" t="s">
        <v>143</v>
      </c>
      <c r="E158" s="158" t="s">
        <v>1</v>
      </c>
      <c r="F158" s="159" t="s">
        <v>166</v>
      </c>
      <c r="H158" s="158" t="s">
        <v>1</v>
      </c>
      <c r="L158" s="157"/>
      <c r="M158" s="160"/>
      <c r="N158" s="161"/>
      <c r="O158" s="161"/>
      <c r="P158" s="161"/>
      <c r="Q158" s="161"/>
      <c r="R158" s="161"/>
      <c r="S158" s="161"/>
      <c r="T158" s="162"/>
      <c r="AT158" s="158" t="s">
        <v>143</v>
      </c>
      <c r="AU158" s="158" t="s">
        <v>84</v>
      </c>
      <c r="AV158" s="13" t="s">
        <v>82</v>
      </c>
      <c r="AW158" s="13" t="s">
        <v>33</v>
      </c>
      <c r="AX158" s="13" t="s">
        <v>11</v>
      </c>
      <c r="AY158" s="158" t="s">
        <v>131</v>
      </c>
    </row>
    <row r="159" spans="2:51" s="14" customFormat="1" ht="12">
      <c r="B159" s="163"/>
      <c r="D159" s="153" t="s">
        <v>143</v>
      </c>
      <c r="E159" s="164" t="s">
        <v>1</v>
      </c>
      <c r="F159" s="165" t="s">
        <v>165</v>
      </c>
      <c r="H159" s="166">
        <v>1.99875</v>
      </c>
      <c r="L159" s="163"/>
      <c r="M159" s="167"/>
      <c r="N159" s="168"/>
      <c r="O159" s="168"/>
      <c r="P159" s="168"/>
      <c r="Q159" s="168"/>
      <c r="R159" s="168"/>
      <c r="S159" s="168"/>
      <c r="T159" s="169"/>
      <c r="AT159" s="164" t="s">
        <v>143</v>
      </c>
      <c r="AU159" s="164" t="s">
        <v>84</v>
      </c>
      <c r="AV159" s="14" t="s">
        <v>84</v>
      </c>
      <c r="AW159" s="14" t="s">
        <v>33</v>
      </c>
      <c r="AX159" s="14" t="s">
        <v>11</v>
      </c>
      <c r="AY159" s="164" t="s">
        <v>131</v>
      </c>
    </row>
    <row r="160" spans="2:51" s="14" customFormat="1" ht="12">
      <c r="B160" s="163"/>
      <c r="D160" s="153" t="s">
        <v>143</v>
      </c>
      <c r="E160" s="164" t="s">
        <v>1</v>
      </c>
      <c r="F160" s="165" t="s">
        <v>167</v>
      </c>
      <c r="H160" s="166">
        <v>1.5375</v>
      </c>
      <c r="L160" s="163"/>
      <c r="M160" s="167"/>
      <c r="N160" s="168"/>
      <c r="O160" s="168"/>
      <c r="P160" s="168"/>
      <c r="Q160" s="168"/>
      <c r="R160" s="168"/>
      <c r="S160" s="168"/>
      <c r="T160" s="169"/>
      <c r="AT160" s="164" t="s">
        <v>143</v>
      </c>
      <c r="AU160" s="164" t="s">
        <v>84</v>
      </c>
      <c r="AV160" s="14" t="s">
        <v>84</v>
      </c>
      <c r="AW160" s="14" t="s">
        <v>33</v>
      </c>
      <c r="AX160" s="14" t="s">
        <v>11</v>
      </c>
      <c r="AY160" s="164" t="s">
        <v>131</v>
      </c>
    </row>
    <row r="161" spans="2:51" s="14" customFormat="1" ht="12">
      <c r="B161" s="163"/>
      <c r="D161" s="153" t="s">
        <v>143</v>
      </c>
      <c r="E161" s="164" t="s">
        <v>1</v>
      </c>
      <c r="F161" s="165" t="s">
        <v>168</v>
      </c>
      <c r="H161" s="166">
        <v>5.464275</v>
      </c>
      <c r="L161" s="163"/>
      <c r="M161" s="167"/>
      <c r="N161" s="168"/>
      <c r="O161" s="168"/>
      <c r="P161" s="168"/>
      <c r="Q161" s="168"/>
      <c r="R161" s="168"/>
      <c r="S161" s="168"/>
      <c r="T161" s="169"/>
      <c r="AT161" s="164" t="s">
        <v>143</v>
      </c>
      <c r="AU161" s="164" t="s">
        <v>84</v>
      </c>
      <c r="AV161" s="14" t="s">
        <v>84</v>
      </c>
      <c r="AW161" s="14" t="s">
        <v>33</v>
      </c>
      <c r="AX161" s="14" t="s">
        <v>11</v>
      </c>
      <c r="AY161" s="164" t="s">
        <v>131</v>
      </c>
    </row>
    <row r="162" spans="2:51" s="13" customFormat="1" ht="12">
      <c r="B162" s="157"/>
      <c r="D162" s="153" t="s">
        <v>143</v>
      </c>
      <c r="E162" s="158" t="s">
        <v>1</v>
      </c>
      <c r="F162" s="159" t="s">
        <v>169</v>
      </c>
      <c r="H162" s="158" t="s">
        <v>1</v>
      </c>
      <c r="L162" s="157"/>
      <c r="M162" s="160"/>
      <c r="N162" s="161"/>
      <c r="O162" s="161"/>
      <c r="P162" s="161"/>
      <c r="Q162" s="161"/>
      <c r="R162" s="161"/>
      <c r="S162" s="161"/>
      <c r="T162" s="162"/>
      <c r="AT162" s="158" t="s">
        <v>143</v>
      </c>
      <c r="AU162" s="158" t="s">
        <v>84</v>
      </c>
      <c r="AV162" s="13" t="s">
        <v>82</v>
      </c>
      <c r="AW162" s="13" t="s">
        <v>33</v>
      </c>
      <c r="AX162" s="13" t="s">
        <v>11</v>
      </c>
      <c r="AY162" s="158" t="s">
        <v>131</v>
      </c>
    </row>
    <row r="163" spans="2:51" s="14" customFormat="1" ht="12">
      <c r="B163" s="163"/>
      <c r="D163" s="153" t="s">
        <v>143</v>
      </c>
      <c r="E163" s="164" t="s">
        <v>1</v>
      </c>
      <c r="F163" s="165" t="s">
        <v>170</v>
      </c>
      <c r="H163" s="166">
        <v>1.99875</v>
      </c>
      <c r="L163" s="163"/>
      <c r="M163" s="167"/>
      <c r="N163" s="168"/>
      <c r="O163" s="168"/>
      <c r="P163" s="168"/>
      <c r="Q163" s="168"/>
      <c r="R163" s="168"/>
      <c r="S163" s="168"/>
      <c r="T163" s="169"/>
      <c r="AT163" s="164" t="s">
        <v>143</v>
      </c>
      <c r="AU163" s="164" t="s">
        <v>84</v>
      </c>
      <c r="AV163" s="14" t="s">
        <v>84</v>
      </c>
      <c r="AW163" s="14" t="s">
        <v>33</v>
      </c>
      <c r="AX163" s="14" t="s">
        <v>11</v>
      </c>
      <c r="AY163" s="164" t="s">
        <v>131</v>
      </c>
    </row>
    <row r="164" spans="2:51" s="15" customFormat="1" ht="12">
      <c r="B164" s="170"/>
      <c r="D164" s="153" t="s">
        <v>143</v>
      </c>
      <c r="E164" s="171" t="s">
        <v>1</v>
      </c>
      <c r="F164" s="172" t="s">
        <v>171</v>
      </c>
      <c r="H164" s="173">
        <v>28.9419</v>
      </c>
      <c r="L164" s="170"/>
      <c r="M164" s="174"/>
      <c r="N164" s="175"/>
      <c r="O164" s="175"/>
      <c r="P164" s="175"/>
      <c r="Q164" s="175"/>
      <c r="R164" s="175"/>
      <c r="S164" s="175"/>
      <c r="T164" s="176"/>
      <c r="AT164" s="171" t="s">
        <v>143</v>
      </c>
      <c r="AU164" s="171" t="s">
        <v>84</v>
      </c>
      <c r="AV164" s="15" t="s">
        <v>139</v>
      </c>
      <c r="AW164" s="15" t="s">
        <v>33</v>
      </c>
      <c r="AX164" s="15" t="s">
        <v>82</v>
      </c>
      <c r="AY164" s="171" t="s">
        <v>131</v>
      </c>
    </row>
    <row r="165" spans="1:65" s="2" customFormat="1" ht="24.2" customHeight="1">
      <c r="A165" s="29"/>
      <c r="B165" s="140"/>
      <c r="C165" s="141" t="s">
        <v>139</v>
      </c>
      <c r="D165" s="141" t="s">
        <v>134</v>
      </c>
      <c r="E165" s="142" t="s">
        <v>172</v>
      </c>
      <c r="F165" s="143" t="s">
        <v>173</v>
      </c>
      <c r="G165" s="144" t="s">
        <v>137</v>
      </c>
      <c r="H165" s="145">
        <v>86.8257</v>
      </c>
      <c r="I165" s="146"/>
      <c r="J165" s="146">
        <f>ROUND(I165*H165,2)</f>
        <v>0</v>
      </c>
      <c r="K165" s="143" t="s">
        <v>138</v>
      </c>
      <c r="L165" s="30"/>
      <c r="M165" s="147" t="s">
        <v>1</v>
      </c>
      <c r="N165" s="148" t="s">
        <v>40</v>
      </c>
      <c r="O165" s="149">
        <v>0.055</v>
      </c>
      <c r="P165" s="149">
        <f>O165*H165</f>
        <v>4.7754135</v>
      </c>
      <c r="Q165" s="149">
        <v>0.0021</v>
      </c>
      <c r="R165" s="149">
        <f>Q165*H165</f>
        <v>0.18233396999999998</v>
      </c>
      <c r="S165" s="149">
        <v>0</v>
      </c>
      <c r="T165" s="15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1" t="s">
        <v>139</v>
      </c>
      <c r="AT165" s="151" t="s">
        <v>134</v>
      </c>
      <c r="AU165" s="151" t="s">
        <v>84</v>
      </c>
      <c r="AY165" s="17" t="s">
        <v>131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7" t="s">
        <v>82</v>
      </c>
      <c r="BK165" s="152">
        <f>ROUND(I165*H165,2)</f>
        <v>0</v>
      </c>
      <c r="BL165" s="17" t="s">
        <v>139</v>
      </c>
      <c r="BM165" s="151" t="s">
        <v>174</v>
      </c>
    </row>
    <row r="166" spans="1:47" s="2" customFormat="1" ht="29.25">
      <c r="A166" s="29"/>
      <c r="B166" s="30"/>
      <c r="C166" s="29"/>
      <c r="D166" s="153" t="s">
        <v>141</v>
      </c>
      <c r="E166" s="29"/>
      <c r="F166" s="154" t="s">
        <v>175</v>
      </c>
      <c r="G166" s="29"/>
      <c r="H166" s="29"/>
      <c r="I166" s="29"/>
      <c r="J166" s="29"/>
      <c r="K166" s="29"/>
      <c r="L166" s="30"/>
      <c r="M166" s="155"/>
      <c r="N166" s="156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141</v>
      </c>
      <c r="AU166" s="17" t="s">
        <v>84</v>
      </c>
    </row>
    <row r="167" spans="2:51" s="14" customFormat="1" ht="12">
      <c r="B167" s="163"/>
      <c r="D167" s="153" t="s">
        <v>143</v>
      </c>
      <c r="E167" s="164" t="s">
        <v>1</v>
      </c>
      <c r="F167" s="165" t="s">
        <v>176</v>
      </c>
      <c r="H167" s="166">
        <v>86.8257</v>
      </c>
      <c r="L167" s="163"/>
      <c r="M167" s="167"/>
      <c r="N167" s="168"/>
      <c r="O167" s="168"/>
      <c r="P167" s="168"/>
      <c r="Q167" s="168"/>
      <c r="R167" s="168"/>
      <c r="S167" s="168"/>
      <c r="T167" s="169"/>
      <c r="AT167" s="164" t="s">
        <v>143</v>
      </c>
      <c r="AU167" s="164" t="s">
        <v>84</v>
      </c>
      <c r="AV167" s="14" t="s">
        <v>84</v>
      </c>
      <c r="AW167" s="14" t="s">
        <v>33</v>
      </c>
      <c r="AX167" s="14" t="s">
        <v>82</v>
      </c>
      <c r="AY167" s="164" t="s">
        <v>131</v>
      </c>
    </row>
    <row r="168" spans="1:65" s="2" customFormat="1" ht="24.2" customHeight="1">
      <c r="A168" s="29"/>
      <c r="B168" s="140"/>
      <c r="C168" s="141" t="s">
        <v>177</v>
      </c>
      <c r="D168" s="141" t="s">
        <v>134</v>
      </c>
      <c r="E168" s="142" t="s">
        <v>178</v>
      </c>
      <c r="F168" s="143" t="s">
        <v>179</v>
      </c>
      <c r="G168" s="144" t="s">
        <v>137</v>
      </c>
      <c r="H168" s="145">
        <v>64.6242</v>
      </c>
      <c r="I168" s="146"/>
      <c r="J168" s="146">
        <f>ROUND(I168*H168,2)</f>
        <v>0</v>
      </c>
      <c r="K168" s="143" t="s">
        <v>138</v>
      </c>
      <c r="L168" s="30"/>
      <c r="M168" s="147" t="s">
        <v>1</v>
      </c>
      <c r="N168" s="148" t="s">
        <v>40</v>
      </c>
      <c r="O168" s="149">
        <v>0.36</v>
      </c>
      <c r="P168" s="149">
        <f>O168*H168</f>
        <v>23.264712</v>
      </c>
      <c r="Q168" s="149">
        <v>0.00438</v>
      </c>
      <c r="R168" s="149">
        <f>Q168*H168</f>
        <v>0.28305399600000003</v>
      </c>
      <c r="S168" s="149">
        <v>0</v>
      </c>
      <c r="T168" s="150">
        <f>S168*H168</f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51" t="s">
        <v>139</v>
      </c>
      <c r="AT168" s="151" t="s">
        <v>134</v>
      </c>
      <c r="AU168" s="151" t="s">
        <v>84</v>
      </c>
      <c r="AY168" s="17" t="s">
        <v>131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7" t="s">
        <v>82</v>
      </c>
      <c r="BK168" s="152">
        <f>ROUND(I168*H168,2)</f>
        <v>0</v>
      </c>
      <c r="BL168" s="17" t="s">
        <v>139</v>
      </c>
      <c r="BM168" s="151" t="s">
        <v>180</v>
      </c>
    </row>
    <row r="169" spans="1:47" s="2" customFormat="1" ht="19.5">
      <c r="A169" s="29"/>
      <c r="B169" s="30"/>
      <c r="C169" s="29"/>
      <c r="D169" s="153" t="s">
        <v>141</v>
      </c>
      <c r="E169" s="29"/>
      <c r="F169" s="154" t="s">
        <v>181</v>
      </c>
      <c r="G169" s="29"/>
      <c r="H169" s="29"/>
      <c r="I169" s="29"/>
      <c r="J169" s="29"/>
      <c r="K169" s="29"/>
      <c r="L169" s="30"/>
      <c r="M169" s="155"/>
      <c r="N169" s="156"/>
      <c r="O169" s="55"/>
      <c r="P169" s="55"/>
      <c r="Q169" s="55"/>
      <c r="R169" s="55"/>
      <c r="S169" s="55"/>
      <c r="T169" s="56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T169" s="17" t="s">
        <v>141</v>
      </c>
      <c r="AU169" s="17" t="s">
        <v>84</v>
      </c>
    </row>
    <row r="170" spans="1:47" s="2" customFormat="1" ht="19.5">
      <c r="A170" s="29"/>
      <c r="B170" s="30"/>
      <c r="C170" s="29"/>
      <c r="D170" s="153" t="s">
        <v>182</v>
      </c>
      <c r="E170" s="29"/>
      <c r="F170" s="177" t="s">
        <v>183</v>
      </c>
      <c r="G170" s="29"/>
      <c r="H170" s="29"/>
      <c r="I170" s="29"/>
      <c r="J170" s="29"/>
      <c r="K170" s="29"/>
      <c r="L170" s="30"/>
      <c r="M170" s="155"/>
      <c r="N170" s="156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182</v>
      </c>
      <c r="AU170" s="17" t="s">
        <v>84</v>
      </c>
    </row>
    <row r="171" spans="2:51" s="13" customFormat="1" ht="12">
      <c r="B171" s="157"/>
      <c r="D171" s="153" t="s">
        <v>143</v>
      </c>
      <c r="E171" s="158" t="s">
        <v>1</v>
      </c>
      <c r="F171" s="159" t="s">
        <v>184</v>
      </c>
      <c r="H171" s="158" t="s">
        <v>1</v>
      </c>
      <c r="L171" s="157"/>
      <c r="M171" s="160"/>
      <c r="N171" s="161"/>
      <c r="O171" s="161"/>
      <c r="P171" s="161"/>
      <c r="Q171" s="161"/>
      <c r="R171" s="161"/>
      <c r="S171" s="161"/>
      <c r="T171" s="162"/>
      <c r="AT171" s="158" t="s">
        <v>143</v>
      </c>
      <c r="AU171" s="158" t="s">
        <v>84</v>
      </c>
      <c r="AV171" s="13" t="s">
        <v>82</v>
      </c>
      <c r="AW171" s="13" t="s">
        <v>33</v>
      </c>
      <c r="AX171" s="13" t="s">
        <v>11</v>
      </c>
      <c r="AY171" s="158" t="s">
        <v>131</v>
      </c>
    </row>
    <row r="172" spans="2:51" s="14" customFormat="1" ht="12">
      <c r="B172" s="163"/>
      <c r="D172" s="153" t="s">
        <v>143</v>
      </c>
      <c r="E172" s="164" t="s">
        <v>1</v>
      </c>
      <c r="F172" s="165" t="s">
        <v>185</v>
      </c>
      <c r="H172" s="166">
        <v>64.6242</v>
      </c>
      <c r="L172" s="163"/>
      <c r="M172" s="167"/>
      <c r="N172" s="168"/>
      <c r="O172" s="168"/>
      <c r="P172" s="168"/>
      <c r="Q172" s="168"/>
      <c r="R172" s="168"/>
      <c r="S172" s="168"/>
      <c r="T172" s="169"/>
      <c r="AT172" s="164" t="s">
        <v>143</v>
      </c>
      <c r="AU172" s="164" t="s">
        <v>84</v>
      </c>
      <c r="AV172" s="14" t="s">
        <v>84</v>
      </c>
      <c r="AW172" s="14" t="s">
        <v>33</v>
      </c>
      <c r="AX172" s="14" t="s">
        <v>82</v>
      </c>
      <c r="AY172" s="164" t="s">
        <v>131</v>
      </c>
    </row>
    <row r="173" spans="1:65" s="2" customFormat="1" ht="24.2" customHeight="1">
      <c r="A173" s="29"/>
      <c r="B173" s="140"/>
      <c r="C173" s="141" t="s">
        <v>132</v>
      </c>
      <c r="D173" s="141" t="s">
        <v>134</v>
      </c>
      <c r="E173" s="142" t="s">
        <v>186</v>
      </c>
      <c r="F173" s="143" t="s">
        <v>187</v>
      </c>
      <c r="G173" s="144" t="s">
        <v>137</v>
      </c>
      <c r="H173" s="145">
        <v>32.3121</v>
      </c>
      <c r="I173" s="146"/>
      <c r="J173" s="146">
        <f>ROUND(I173*H173,2)</f>
        <v>0</v>
      </c>
      <c r="K173" s="143" t="s">
        <v>138</v>
      </c>
      <c r="L173" s="30"/>
      <c r="M173" s="147" t="s">
        <v>1</v>
      </c>
      <c r="N173" s="148" t="s">
        <v>40</v>
      </c>
      <c r="O173" s="149">
        <v>0.272</v>
      </c>
      <c r="P173" s="149">
        <f>O173*H173</f>
        <v>8.7888912</v>
      </c>
      <c r="Q173" s="149">
        <v>0.004</v>
      </c>
      <c r="R173" s="149">
        <f>Q173*H173</f>
        <v>0.1292484</v>
      </c>
      <c r="S173" s="149">
        <v>0</v>
      </c>
      <c r="T173" s="150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1" t="s">
        <v>139</v>
      </c>
      <c r="AT173" s="151" t="s">
        <v>134</v>
      </c>
      <c r="AU173" s="151" t="s">
        <v>84</v>
      </c>
      <c r="AY173" s="17" t="s">
        <v>131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7" t="s">
        <v>82</v>
      </c>
      <c r="BK173" s="152">
        <f>ROUND(I173*H173,2)</f>
        <v>0</v>
      </c>
      <c r="BL173" s="17" t="s">
        <v>139</v>
      </c>
      <c r="BM173" s="151" t="s">
        <v>188</v>
      </c>
    </row>
    <row r="174" spans="1:47" s="2" customFormat="1" ht="19.5">
      <c r="A174" s="29"/>
      <c r="B174" s="30"/>
      <c r="C174" s="29"/>
      <c r="D174" s="153" t="s">
        <v>141</v>
      </c>
      <c r="E174" s="29"/>
      <c r="F174" s="154" t="s">
        <v>189</v>
      </c>
      <c r="G174" s="29"/>
      <c r="H174" s="29"/>
      <c r="I174" s="29"/>
      <c r="J174" s="29"/>
      <c r="K174" s="29"/>
      <c r="L174" s="30"/>
      <c r="M174" s="155"/>
      <c r="N174" s="156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141</v>
      </c>
      <c r="AU174" s="17" t="s">
        <v>84</v>
      </c>
    </row>
    <row r="175" spans="2:51" s="13" customFormat="1" ht="12">
      <c r="B175" s="157"/>
      <c r="D175" s="153" t="s">
        <v>143</v>
      </c>
      <c r="E175" s="158" t="s">
        <v>1</v>
      </c>
      <c r="F175" s="159" t="s">
        <v>150</v>
      </c>
      <c r="H175" s="158" t="s">
        <v>1</v>
      </c>
      <c r="L175" s="157"/>
      <c r="M175" s="160"/>
      <c r="N175" s="161"/>
      <c r="O175" s="161"/>
      <c r="P175" s="161"/>
      <c r="Q175" s="161"/>
      <c r="R175" s="161"/>
      <c r="S175" s="161"/>
      <c r="T175" s="162"/>
      <c r="AT175" s="158" t="s">
        <v>143</v>
      </c>
      <c r="AU175" s="158" t="s">
        <v>84</v>
      </c>
      <c r="AV175" s="13" t="s">
        <v>82</v>
      </c>
      <c r="AW175" s="13" t="s">
        <v>33</v>
      </c>
      <c r="AX175" s="13" t="s">
        <v>11</v>
      </c>
      <c r="AY175" s="158" t="s">
        <v>131</v>
      </c>
    </row>
    <row r="176" spans="2:51" s="14" customFormat="1" ht="12">
      <c r="B176" s="163"/>
      <c r="D176" s="153" t="s">
        <v>143</v>
      </c>
      <c r="E176" s="164" t="s">
        <v>1</v>
      </c>
      <c r="F176" s="165" t="s">
        <v>151</v>
      </c>
      <c r="H176" s="166">
        <v>32.3121</v>
      </c>
      <c r="L176" s="163"/>
      <c r="M176" s="167"/>
      <c r="N176" s="168"/>
      <c r="O176" s="168"/>
      <c r="P176" s="168"/>
      <c r="Q176" s="168"/>
      <c r="R176" s="168"/>
      <c r="S176" s="168"/>
      <c r="T176" s="169"/>
      <c r="AT176" s="164" t="s">
        <v>143</v>
      </c>
      <c r="AU176" s="164" t="s">
        <v>84</v>
      </c>
      <c r="AV176" s="14" t="s">
        <v>84</v>
      </c>
      <c r="AW176" s="14" t="s">
        <v>33</v>
      </c>
      <c r="AX176" s="14" t="s">
        <v>82</v>
      </c>
      <c r="AY176" s="164" t="s">
        <v>131</v>
      </c>
    </row>
    <row r="177" spans="1:65" s="2" customFormat="1" ht="24.2" customHeight="1">
      <c r="A177" s="29"/>
      <c r="B177" s="140"/>
      <c r="C177" s="141" t="s">
        <v>190</v>
      </c>
      <c r="D177" s="141" t="s">
        <v>134</v>
      </c>
      <c r="E177" s="142" t="s">
        <v>191</v>
      </c>
      <c r="F177" s="143" t="s">
        <v>192</v>
      </c>
      <c r="G177" s="144" t="s">
        <v>137</v>
      </c>
      <c r="H177" s="145">
        <v>529.5086</v>
      </c>
      <c r="I177" s="146"/>
      <c r="J177" s="146">
        <f>ROUND(I177*H177,2)</f>
        <v>0</v>
      </c>
      <c r="K177" s="143" t="s">
        <v>138</v>
      </c>
      <c r="L177" s="30"/>
      <c r="M177" s="147" t="s">
        <v>1</v>
      </c>
      <c r="N177" s="148" t="s">
        <v>40</v>
      </c>
      <c r="O177" s="149">
        <v>0.297</v>
      </c>
      <c r="P177" s="149">
        <f>O177*H177</f>
        <v>157.2640542</v>
      </c>
      <c r="Q177" s="149">
        <v>0.0156</v>
      </c>
      <c r="R177" s="149">
        <f>Q177*H177</f>
        <v>8.26033416</v>
      </c>
      <c r="S177" s="149">
        <v>0</v>
      </c>
      <c r="T177" s="150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1" t="s">
        <v>139</v>
      </c>
      <c r="AT177" s="151" t="s">
        <v>134</v>
      </c>
      <c r="AU177" s="151" t="s">
        <v>84</v>
      </c>
      <c r="AY177" s="17" t="s">
        <v>131</v>
      </c>
      <c r="BE177" s="152">
        <f>IF(N177="základní",J177,0)</f>
        <v>0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7" t="s">
        <v>82</v>
      </c>
      <c r="BK177" s="152">
        <f>ROUND(I177*H177,2)</f>
        <v>0</v>
      </c>
      <c r="BL177" s="17" t="s">
        <v>139</v>
      </c>
      <c r="BM177" s="151" t="s">
        <v>193</v>
      </c>
    </row>
    <row r="178" spans="1:47" s="2" customFormat="1" ht="19.5">
      <c r="A178" s="29"/>
      <c r="B178" s="30"/>
      <c r="C178" s="29"/>
      <c r="D178" s="153" t="s">
        <v>141</v>
      </c>
      <c r="E178" s="29"/>
      <c r="F178" s="154" t="s">
        <v>194</v>
      </c>
      <c r="G178" s="29"/>
      <c r="H178" s="29"/>
      <c r="I178" s="29"/>
      <c r="J178" s="29"/>
      <c r="K178" s="29"/>
      <c r="L178" s="30"/>
      <c r="M178" s="155"/>
      <c r="N178" s="156"/>
      <c r="O178" s="55"/>
      <c r="P178" s="55"/>
      <c r="Q178" s="55"/>
      <c r="R178" s="55"/>
      <c r="S178" s="55"/>
      <c r="T178" s="56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T178" s="17" t="s">
        <v>141</v>
      </c>
      <c r="AU178" s="17" t="s">
        <v>84</v>
      </c>
    </row>
    <row r="179" spans="2:51" s="13" customFormat="1" ht="12">
      <c r="B179" s="157"/>
      <c r="D179" s="153" t="s">
        <v>143</v>
      </c>
      <c r="E179" s="158" t="s">
        <v>1</v>
      </c>
      <c r="F179" s="159" t="s">
        <v>195</v>
      </c>
      <c r="H179" s="158" t="s">
        <v>1</v>
      </c>
      <c r="L179" s="157"/>
      <c r="M179" s="160"/>
      <c r="N179" s="161"/>
      <c r="O179" s="161"/>
      <c r="P179" s="161"/>
      <c r="Q179" s="161"/>
      <c r="R179" s="161"/>
      <c r="S179" s="161"/>
      <c r="T179" s="162"/>
      <c r="AT179" s="158" t="s">
        <v>143</v>
      </c>
      <c r="AU179" s="158" t="s">
        <v>84</v>
      </c>
      <c r="AV179" s="13" t="s">
        <v>82</v>
      </c>
      <c r="AW179" s="13" t="s">
        <v>33</v>
      </c>
      <c r="AX179" s="13" t="s">
        <v>11</v>
      </c>
      <c r="AY179" s="158" t="s">
        <v>131</v>
      </c>
    </row>
    <row r="180" spans="2:51" s="13" customFormat="1" ht="12">
      <c r="B180" s="157"/>
      <c r="D180" s="153" t="s">
        <v>143</v>
      </c>
      <c r="E180" s="158" t="s">
        <v>1</v>
      </c>
      <c r="F180" s="159" t="s">
        <v>158</v>
      </c>
      <c r="H180" s="158" t="s">
        <v>1</v>
      </c>
      <c r="L180" s="157"/>
      <c r="M180" s="160"/>
      <c r="N180" s="161"/>
      <c r="O180" s="161"/>
      <c r="P180" s="161"/>
      <c r="Q180" s="161"/>
      <c r="R180" s="161"/>
      <c r="S180" s="161"/>
      <c r="T180" s="162"/>
      <c r="AT180" s="158" t="s">
        <v>143</v>
      </c>
      <c r="AU180" s="158" t="s">
        <v>84</v>
      </c>
      <c r="AV180" s="13" t="s">
        <v>82</v>
      </c>
      <c r="AW180" s="13" t="s">
        <v>33</v>
      </c>
      <c r="AX180" s="13" t="s">
        <v>11</v>
      </c>
      <c r="AY180" s="158" t="s">
        <v>131</v>
      </c>
    </row>
    <row r="181" spans="2:51" s="14" customFormat="1" ht="12">
      <c r="B181" s="163"/>
      <c r="D181" s="153" t="s">
        <v>143</v>
      </c>
      <c r="E181" s="164" t="s">
        <v>1</v>
      </c>
      <c r="F181" s="165" t="s">
        <v>151</v>
      </c>
      <c r="H181" s="166">
        <v>32.3121</v>
      </c>
      <c r="L181" s="163"/>
      <c r="M181" s="167"/>
      <c r="N181" s="168"/>
      <c r="O181" s="168"/>
      <c r="P181" s="168"/>
      <c r="Q181" s="168"/>
      <c r="R181" s="168"/>
      <c r="S181" s="168"/>
      <c r="T181" s="169"/>
      <c r="AT181" s="164" t="s">
        <v>143</v>
      </c>
      <c r="AU181" s="164" t="s">
        <v>84</v>
      </c>
      <c r="AV181" s="14" t="s">
        <v>84</v>
      </c>
      <c r="AW181" s="14" t="s">
        <v>33</v>
      </c>
      <c r="AX181" s="14" t="s">
        <v>11</v>
      </c>
      <c r="AY181" s="164" t="s">
        <v>131</v>
      </c>
    </row>
    <row r="182" spans="2:51" s="14" customFormat="1" ht="12">
      <c r="B182" s="163"/>
      <c r="D182" s="153" t="s">
        <v>143</v>
      </c>
      <c r="E182" s="164" t="s">
        <v>1</v>
      </c>
      <c r="F182" s="165" t="s">
        <v>196</v>
      </c>
      <c r="H182" s="166">
        <v>22.807275</v>
      </c>
      <c r="L182" s="163"/>
      <c r="M182" s="167"/>
      <c r="N182" s="168"/>
      <c r="O182" s="168"/>
      <c r="P182" s="168"/>
      <c r="Q182" s="168"/>
      <c r="R182" s="168"/>
      <c r="S182" s="168"/>
      <c r="T182" s="169"/>
      <c r="AT182" s="164" t="s">
        <v>143</v>
      </c>
      <c r="AU182" s="164" t="s">
        <v>84</v>
      </c>
      <c r="AV182" s="14" t="s">
        <v>84</v>
      </c>
      <c r="AW182" s="14" t="s">
        <v>33</v>
      </c>
      <c r="AX182" s="14" t="s">
        <v>11</v>
      </c>
      <c r="AY182" s="164" t="s">
        <v>131</v>
      </c>
    </row>
    <row r="183" spans="2:51" s="13" customFormat="1" ht="12">
      <c r="B183" s="157"/>
      <c r="D183" s="153" t="s">
        <v>143</v>
      </c>
      <c r="E183" s="158" t="s">
        <v>1</v>
      </c>
      <c r="F183" s="159" t="s">
        <v>160</v>
      </c>
      <c r="H183" s="158" t="s">
        <v>1</v>
      </c>
      <c r="L183" s="157"/>
      <c r="M183" s="160"/>
      <c r="N183" s="161"/>
      <c r="O183" s="161"/>
      <c r="P183" s="161"/>
      <c r="Q183" s="161"/>
      <c r="R183" s="161"/>
      <c r="S183" s="161"/>
      <c r="T183" s="162"/>
      <c r="AT183" s="158" t="s">
        <v>143</v>
      </c>
      <c r="AU183" s="158" t="s">
        <v>84</v>
      </c>
      <c r="AV183" s="13" t="s">
        <v>82</v>
      </c>
      <c r="AW183" s="13" t="s">
        <v>33</v>
      </c>
      <c r="AX183" s="13" t="s">
        <v>11</v>
      </c>
      <c r="AY183" s="158" t="s">
        <v>131</v>
      </c>
    </row>
    <row r="184" spans="2:51" s="14" customFormat="1" ht="12">
      <c r="B184" s="163"/>
      <c r="D184" s="153" t="s">
        <v>143</v>
      </c>
      <c r="E184" s="164" t="s">
        <v>1</v>
      </c>
      <c r="F184" s="165" t="s">
        <v>151</v>
      </c>
      <c r="H184" s="166">
        <v>32.3121</v>
      </c>
      <c r="L184" s="163"/>
      <c r="M184" s="167"/>
      <c r="N184" s="168"/>
      <c r="O184" s="168"/>
      <c r="P184" s="168"/>
      <c r="Q184" s="168"/>
      <c r="R184" s="168"/>
      <c r="S184" s="168"/>
      <c r="T184" s="169"/>
      <c r="AT184" s="164" t="s">
        <v>143</v>
      </c>
      <c r="AU184" s="164" t="s">
        <v>84</v>
      </c>
      <c r="AV184" s="14" t="s">
        <v>84</v>
      </c>
      <c r="AW184" s="14" t="s">
        <v>33</v>
      </c>
      <c r="AX184" s="14" t="s">
        <v>11</v>
      </c>
      <c r="AY184" s="164" t="s">
        <v>131</v>
      </c>
    </row>
    <row r="185" spans="2:51" s="14" customFormat="1" ht="12">
      <c r="B185" s="163"/>
      <c r="D185" s="153" t="s">
        <v>143</v>
      </c>
      <c r="E185" s="164" t="s">
        <v>1</v>
      </c>
      <c r="F185" s="165" t="s">
        <v>197</v>
      </c>
      <c r="H185" s="166">
        <v>11.3283</v>
      </c>
      <c r="L185" s="163"/>
      <c r="M185" s="167"/>
      <c r="N185" s="168"/>
      <c r="O185" s="168"/>
      <c r="P185" s="168"/>
      <c r="Q185" s="168"/>
      <c r="R185" s="168"/>
      <c r="S185" s="168"/>
      <c r="T185" s="169"/>
      <c r="AT185" s="164" t="s">
        <v>143</v>
      </c>
      <c r="AU185" s="164" t="s">
        <v>84</v>
      </c>
      <c r="AV185" s="14" t="s">
        <v>84</v>
      </c>
      <c r="AW185" s="14" t="s">
        <v>33</v>
      </c>
      <c r="AX185" s="14" t="s">
        <v>11</v>
      </c>
      <c r="AY185" s="164" t="s">
        <v>131</v>
      </c>
    </row>
    <row r="186" spans="2:51" s="13" customFormat="1" ht="12">
      <c r="B186" s="157"/>
      <c r="D186" s="153" t="s">
        <v>143</v>
      </c>
      <c r="E186" s="158" t="s">
        <v>1</v>
      </c>
      <c r="F186" s="159" t="s">
        <v>161</v>
      </c>
      <c r="H186" s="158" t="s">
        <v>1</v>
      </c>
      <c r="L186" s="157"/>
      <c r="M186" s="160"/>
      <c r="N186" s="161"/>
      <c r="O186" s="161"/>
      <c r="P186" s="161"/>
      <c r="Q186" s="161"/>
      <c r="R186" s="161"/>
      <c r="S186" s="161"/>
      <c r="T186" s="162"/>
      <c r="AT186" s="158" t="s">
        <v>143</v>
      </c>
      <c r="AU186" s="158" t="s">
        <v>84</v>
      </c>
      <c r="AV186" s="13" t="s">
        <v>82</v>
      </c>
      <c r="AW186" s="13" t="s">
        <v>33</v>
      </c>
      <c r="AX186" s="13" t="s">
        <v>11</v>
      </c>
      <c r="AY186" s="158" t="s">
        <v>131</v>
      </c>
    </row>
    <row r="187" spans="2:51" s="14" customFormat="1" ht="12">
      <c r="B187" s="163"/>
      <c r="D187" s="153" t="s">
        <v>143</v>
      </c>
      <c r="E187" s="164" t="s">
        <v>1</v>
      </c>
      <c r="F187" s="165" t="s">
        <v>151</v>
      </c>
      <c r="H187" s="166">
        <v>32.3121</v>
      </c>
      <c r="L187" s="163"/>
      <c r="M187" s="167"/>
      <c r="N187" s="168"/>
      <c r="O187" s="168"/>
      <c r="P187" s="168"/>
      <c r="Q187" s="168"/>
      <c r="R187" s="168"/>
      <c r="S187" s="168"/>
      <c r="T187" s="169"/>
      <c r="AT187" s="164" t="s">
        <v>143</v>
      </c>
      <c r="AU187" s="164" t="s">
        <v>84</v>
      </c>
      <c r="AV187" s="14" t="s">
        <v>84</v>
      </c>
      <c r="AW187" s="14" t="s">
        <v>33</v>
      </c>
      <c r="AX187" s="14" t="s">
        <v>11</v>
      </c>
      <c r="AY187" s="164" t="s">
        <v>131</v>
      </c>
    </row>
    <row r="188" spans="2:51" s="14" customFormat="1" ht="12">
      <c r="B188" s="163"/>
      <c r="D188" s="153" t="s">
        <v>143</v>
      </c>
      <c r="E188" s="164" t="s">
        <v>1</v>
      </c>
      <c r="F188" s="165" t="s">
        <v>198</v>
      </c>
      <c r="H188" s="166">
        <v>11.1561</v>
      </c>
      <c r="L188" s="163"/>
      <c r="M188" s="167"/>
      <c r="N188" s="168"/>
      <c r="O188" s="168"/>
      <c r="P188" s="168"/>
      <c r="Q188" s="168"/>
      <c r="R188" s="168"/>
      <c r="S188" s="168"/>
      <c r="T188" s="169"/>
      <c r="AT188" s="164" t="s">
        <v>143</v>
      </c>
      <c r="AU188" s="164" t="s">
        <v>84</v>
      </c>
      <c r="AV188" s="14" t="s">
        <v>84</v>
      </c>
      <c r="AW188" s="14" t="s">
        <v>33</v>
      </c>
      <c r="AX188" s="14" t="s">
        <v>11</v>
      </c>
      <c r="AY188" s="164" t="s">
        <v>131</v>
      </c>
    </row>
    <row r="189" spans="2:51" s="13" customFormat="1" ht="12">
      <c r="B189" s="157"/>
      <c r="D189" s="153" t="s">
        <v>143</v>
      </c>
      <c r="E189" s="158" t="s">
        <v>1</v>
      </c>
      <c r="F189" s="159" t="s">
        <v>162</v>
      </c>
      <c r="H189" s="158" t="s">
        <v>1</v>
      </c>
      <c r="L189" s="157"/>
      <c r="M189" s="160"/>
      <c r="N189" s="161"/>
      <c r="O189" s="161"/>
      <c r="P189" s="161"/>
      <c r="Q189" s="161"/>
      <c r="R189" s="161"/>
      <c r="S189" s="161"/>
      <c r="T189" s="162"/>
      <c r="AT189" s="158" t="s">
        <v>143</v>
      </c>
      <c r="AU189" s="158" t="s">
        <v>84</v>
      </c>
      <c r="AV189" s="13" t="s">
        <v>82</v>
      </c>
      <c r="AW189" s="13" t="s">
        <v>33</v>
      </c>
      <c r="AX189" s="13" t="s">
        <v>11</v>
      </c>
      <c r="AY189" s="158" t="s">
        <v>131</v>
      </c>
    </row>
    <row r="190" spans="2:51" s="14" customFormat="1" ht="12">
      <c r="B190" s="163"/>
      <c r="D190" s="153" t="s">
        <v>143</v>
      </c>
      <c r="E190" s="164" t="s">
        <v>1</v>
      </c>
      <c r="F190" s="165" t="s">
        <v>151</v>
      </c>
      <c r="H190" s="166">
        <v>32.3121</v>
      </c>
      <c r="L190" s="163"/>
      <c r="M190" s="167"/>
      <c r="N190" s="168"/>
      <c r="O190" s="168"/>
      <c r="P190" s="168"/>
      <c r="Q190" s="168"/>
      <c r="R190" s="168"/>
      <c r="S190" s="168"/>
      <c r="T190" s="169"/>
      <c r="AT190" s="164" t="s">
        <v>143</v>
      </c>
      <c r="AU190" s="164" t="s">
        <v>84</v>
      </c>
      <c r="AV190" s="14" t="s">
        <v>84</v>
      </c>
      <c r="AW190" s="14" t="s">
        <v>33</v>
      </c>
      <c r="AX190" s="14" t="s">
        <v>11</v>
      </c>
      <c r="AY190" s="164" t="s">
        <v>131</v>
      </c>
    </row>
    <row r="191" spans="2:51" s="14" customFormat="1" ht="12">
      <c r="B191" s="163"/>
      <c r="D191" s="153" t="s">
        <v>143</v>
      </c>
      <c r="E191" s="164" t="s">
        <v>1</v>
      </c>
      <c r="F191" s="165" t="s">
        <v>199</v>
      </c>
      <c r="H191" s="166">
        <v>11.306775</v>
      </c>
      <c r="L191" s="163"/>
      <c r="M191" s="167"/>
      <c r="N191" s="168"/>
      <c r="O191" s="168"/>
      <c r="P191" s="168"/>
      <c r="Q191" s="168"/>
      <c r="R191" s="168"/>
      <c r="S191" s="168"/>
      <c r="T191" s="169"/>
      <c r="AT191" s="164" t="s">
        <v>143</v>
      </c>
      <c r="AU191" s="164" t="s">
        <v>84</v>
      </c>
      <c r="AV191" s="14" t="s">
        <v>84</v>
      </c>
      <c r="AW191" s="14" t="s">
        <v>33</v>
      </c>
      <c r="AX191" s="14" t="s">
        <v>11</v>
      </c>
      <c r="AY191" s="164" t="s">
        <v>131</v>
      </c>
    </row>
    <row r="192" spans="2:51" s="13" customFormat="1" ht="12">
      <c r="B192" s="157"/>
      <c r="D192" s="153" t="s">
        <v>143</v>
      </c>
      <c r="E192" s="158" t="s">
        <v>1</v>
      </c>
      <c r="F192" s="159" t="s">
        <v>166</v>
      </c>
      <c r="H192" s="158" t="s">
        <v>1</v>
      </c>
      <c r="L192" s="157"/>
      <c r="M192" s="160"/>
      <c r="N192" s="161"/>
      <c r="O192" s="161"/>
      <c r="P192" s="161"/>
      <c r="Q192" s="161"/>
      <c r="R192" s="161"/>
      <c r="S192" s="161"/>
      <c r="T192" s="162"/>
      <c r="AT192" s="158" t="s">
        <v>143</v>
      </c>
      <c r="AU192" s="158" t="s">
        <v>84</v>
      </c>
      <c r="AV192" s="13" t="s">
        <v>82</v>
      </c>
      <c r="AW192" s="13" t="s">
        <v>33</v>
      </c>
      <c r="AX192" s="13" t="s">
        <v>11</v>
      </c>
      <c r="AY192" s="158" t="s">
        <v>131</v>
      </c>
    </row>
    <row r="193" spans="2:51" s="14" customFormat="1" ht="12">
      <c r="B193" s="163"/>
      <c r="D193" s="153" t="s">
        <v>143</v>
      </c>
      <c r="E193" s="164" t="s">
        <v>1</v>
      </c>
      <c r="F193" s="165" t="s">
        <v>151</v>
      </c>
      <c r="H193" s="166">
        <v>32.3121</v>
      </c>
      <c r="L193" s="163"/>
      <c r="M193" s="167"/>
      <c r="N193" s="168"/>
      <c r="O193" s="168"/>
      <c r="P193" s="168"/>
      <c r="Q193" s="168"/>
      <c r="R193" s="168"/>
      <c r="S193" s="168"/>
      <c r="T193" s="169"/>
      <c r="AT193" s="164" t="s">
        <v>143</v>
      </c>
      <c r="AU193" s="164" t="s">
        <v>84</v>
      </c>
      <c r="AV193" s="14" t="s">
        <v>84</v>
      </c>
      <c r="AW193" s="14" t="s">
        <v>33</v>
      </c>
      <c r="AX193" s="14" t="s">
        <v>11</v>
      </c>
      <c r="AY193" s="164" t="s">
        <v>131</v>
      </c>
    </row>
    <row r="194" spans="2:51" s="14" customFormat="1" ht="12">
      <c r="B194" s="163"/>
      <c r="D194" s="153" t="s">
        <v>143</v>
      </c>
      <c r="E194" s="164" t="s">
        <v>1</v>
      </c>
      <c r="F194" s="165" t="s">
        <v>200</v>
      </c>
      <c r="H194" s="166">
        <v>10.85475</v>
      </c>
      <c r="L194" s="163"/>
      <c r="M194" s="167"/>
      <c r="N194" s="168"/>
      <c r="O194" s="168"/>
      <c r="P194" s="168"/>
      <c r="Q194" s="168"/>
      <c r="R194" s="168"/>
      <c r="S194" s="168"/>
      <c r="T194" s="169"/>
      <c r="AT194" s="164" t="s">
        <v>143</v>
      </c>
      <c r="AU194" s="164" t="s">
        <v>84</v>
      </c>
      <c r="AV194" s="14" t="s">
        <v>84</v>
      </c>
      <c r="AW194" s="14" t="s">
        <v>33</v>
      </c>
      <c r="AX194" s="14" t="s">
        <v>11</v>
      </c>
      <c r="AY194" s="164" t="s">
        <v>131</v>
      </c>
    </row>
    <row r="195" spans="2:51" s="13" customFormat="1" ht="12">
      <c r="B195" s="157"/>
      <c r="D195" s="153" t="s">
        <v>143</v>
      </c>
      <c r="E195" s="158" t="s">
        <v>1</v>
      </c>
      <c r="F195" s="159" t="s">
        <v>201</v>
      </c>
      <c r="H195" s="158" t="s">
        <v>1</v>
      </c>
      <c r="L195" s="157"/>
      <c r="M195" s="160"/>
      <c r="N195" s="161"/>
      <c r="O195" s="161"/>
      <c r="P195" s="161"/>
      <c r="Q195" s="161"/>
      <c r="R195" s="161"/>
      <c r="S195" s="161"/>
      <c r="T195" s="162"/>
      <c r="AT195" s="158" t="s">
        <v>143</v>
      </c>
      <c r="AU195" s="158" t="s">
        <v>84</v>
      </c>
      <c r="AV195" s="13" t="s">
        <v>82</v>
      </c>
      <c r="AW195" s="13" t="s">
        <v>33</v>
      </c>
      <c r="AX195" s="13" t="s">
        <v>11</v>
      </c>
      <c r="AY195" s="158" t="s">
        <v>131</v>
      </c>
    </row>
    <row r="196" spans="2:51" s="14" customFormat="1" ht="12">
      <c r="B196" s="163"/>
      <c r="D196" s="153" t="s">
        <v>143</v>
      </c>
      <c r="E196" s="164" t="s">
        <v>1</v>
      </c>
      <c r="F196" s="165" t="s">
        <v>202</v>
      </c>
      <c r="H196" s="166">
        <v>56.088</v>
      </c>
      <c r="L196" s="163"/>
      <c r="M196" s="167"/>
      <c r="N196" s="168"/>
      <c r="O196" s="168"/>
      <c r="P196" s="168"/>
      <c r="Q196" s="168"/>
      <c r="R196" s="168"/>
      <c r="S196" s="168"/>
      <c r="T196" s="169"/>
      <c r="AT196" s="164" t="s">
        <v>143</v>
      </c>
      <c r="AU196" s="164" t="s">
        <v>84</v>
      </c>
      <c r="AV196" s="14" t="s">
        <v>84</v>
      </c>
      <c r="AW196" s="14" t="s">
        <v>33</v>
      </c>
      <c r="AX196" s="14" t="s">
        <v>11</v>
      </c>
      <c r="AY196" s="164" t="s">
        <v>131</v>
      </c>
    </row>
    <row r="197" spans="2:51" s="13" customFormat="1" ht="12">
      <c r="B197" s="157"/>
      <c r="D197" s="153" t="s">
        <v>143</v>
      </c>
      <c r="E197" s="158" t="s">
        <v>1</v>
      </c>
      <c r="F197" s="159" t="s">
        <v>169</v>
      </c>
      <c r="H197" s="158" t="s">
        <v>1</v>
      </c>
      <c r="L197" s="157"/>
      <c r="M197" s="160"/>
      <c r="N197" s="161"/>
      <c r="O197" s="161"/>
      <c r="P197" s="161"/>
      <c r="Q197" s="161"/>
      <c r="R197" s="161"/>
      <c r="S197" s="161"/>
      <c r="T197" s="162"/>
      <c r="AT197" s="158" t="s">
        <v>143</v>
      </c>
      <c r="AU197" s="158" t="s">
        <v>84</v>
      </c>
      <c r="AV197" s="13" t="s">
        <v>82</v>
      </c>
      <c r="AW197" s="13" t="s">
        <v>33</v>
      </c>
      <c r="AX197" s="13" t="s">
        <v>11</v>
      </c>
      <c r="AY197" s="158" t="s">
        <v>131</v>
      </c>
    </row>
    <row r="198" spans="2:51" s="14" customFormat="1" ht="12">
      <c r="B198" s="163"/>
      <c r="D198" s="153" t="s">
        <v>143</v>
      </c>
      <c r="E198" s="164" t="s">
        <v>1</v>
      </c>
      <c r="F198" s="165" t="s">
        <v>203</v>
      </c>
      <c r="H198" s="166">
        <v>88.93515</v>
      </c>
      <c r="L198" s="163"/>
      <c r="M198" s="167"/>
      <c r="N198" s="168"/>
      <c r="O198" s="168"/>
      <c r="P198" s="168"/>
      <c r="Q198" s="168"/>
      <c r="R198" s="168"/>
      <c r="S198" s="168"/>
      <c r="T198" s="169"/>
      <c r="AT198" s="164" t="s">
        <v>143</v>
      </c>
      <c r="AU198" s="164" t="s">
        <v>84</v>
      </c>
      <c r="AV198" s="14" t="s">
        <v>84</v>
      </c>
      <c r="AW198" s="14" t="s">
        <v>33</v>
      </c>
      <c r="AX198" s="14" t="s">
        <v>11</v>
      </c>
      <c r="AY198" s="164" t="s">
        <v>131</v>
      </c>
    </row>
    <row r="199" spans="2:51" s="13" customFormat="1" ht="12">
      <c r="B199" s="157"/>
      <c r="D199" s="153" t="s">
        <v>143</v>
      </c>
      <c r="E199" s="158" t="s">
        <v>1</v>
      </c>
      <c r="F199" s="159" t="s">
        <v>204</v>
      </c>
      <c r="H199" s="158" t="s">
        <v>1</v>
      </c>
      <c r="L199" s="157"/>
      <c r="M199" s="160"/>
      <c r="N199" s="161"/>
      <c r="O199" s="161"/>
      <c r="P199" s="161"/>
      <c r="Q199" s="161"/>
      <c r="R199" s="161"/>
      <c r="S199" s="161"/>
      <c r="T199" s="162"/>
      <c r="AT199" s="158" t="s">
        <v>143</v>
      </c>
      <c r="AU199" s="158" t="s">
        <v>84</v>
      </c>
      <c r="AV199" s="13" t="s">
        <v>82</v>
      </c>
      <c r="AW199" s="13" t="s">
        <v>33</v>
      </c>
      <c r="AX199" s="13" t="s">
        <v>11</v>
      </c>
      <c r="AY199" s="158" t="s">
        <v>131</v>
      </c>
    </row>
    <row r="200" spans="2:51" s="14" customFormat="1" ht="12">
      <c r="B200" s="163"/>
      <c r="D200" s="153" t="s">
        <v>143</v>
      </c>
      <c r="E200" s="164" t="s">
        <v>1</v>
      </c>
      <c r="F200" s="165" t="s">
        <v>205</v>
      </c>
      <c r="H200" s="166">
        <v>155.47175</v>
      </c>
      <c r="L200" s="163"/>
      <c r="M200" s="167"/>
      <c r="N200" s="168"/>
      <c r="O200" s="168"/>
      <c r="P200" s="168"/>
      <c r="Q200" s="168"/>
      <c r="R200" s="168"/>
      <c r="S200" s="168"/>
      <c r="T200" s="169"/>
      <c r="AT200" s="164" t="s">
        <v>143</v>
      </c>
      <c r="AU200" s="164" t="s">
        <v>84</v>
      </c>
      <c r="AV200" s="14" t="s">
        <v>84</v>
      </c>
      <c r="AW200" s="14" t="s">
        <v>33</v>
      </c>
      <c r="AX200" s="14" t="s">
        <v>11</v>
      </c>
      <c r="AY200" s="164" t="s">
        <v>131</v>
      </c>
    </row>
    <row r="201" spans="2:51" s="15" customFormat="1" ht="12">
      <c r="B201" s="170"/>
      <c r="D201" s="153" t="s">
        <v>143</v>
      </c>
      <c r="E201" s="171" t="s">
        <v>1</v>
      </c>
      <c r="F201" s="172" t="s">
        <v>171</v>
      </c>
      <c r="H201" s="173">
        <v>529.5086</v>
      </c>
      <c r="L201" s="170"/>
      <c r="M201" s="174"/>
      <c r="N201" s="175"/>
      <c r="O201" s="175"/>
      <c r="P201" s="175"/>
      <c r="Q201" s="175"/>
      <c r="R201" s="175"/>
      <c r="S201" s="175"/>
      <c r="T201" s="176"/>
      <c r="AT201" s="171" t="s">
        <v>143</v>
      </c>
      <c r="AU201" s="171" t="s">
        <v>84</v>
      </c>
      <c r="AV201" s="15" t="s">
        <v>139</v>
      </c>
      <c r="AW201" s="15" t="s">
        <v>33</v>
      </c>
      <c r="AX201" s="15" t="s">
        <v>82</v>
      </c>
      <c r="AY201" s="171" t="s">
        <v>131</v>
      </c>
    </row>
    <row r="202" spans="1:65" s="2" customFormat="1" ht="24.2" customHeight="1">
      <c r="A202" s="29"/>
      <c r="B202" s="140"/>
      <c r="C202" s="141" t="s">
        <v>206</v>
      </c>
      <c r="D202" s="141" t="s">
        <v>134</v>
      </c>
      <c r="E202" s="142" t="s">
        <v>207</v>
      </c>
      <c r="F202" s="143" t="s">
        <v>208</v>
      </c>
      <c r="G202" s="144" t="s">
        <v>209</v>
      </c>
      <c r="H202" s="145">
        <v>11.3</v>
      </c>
      <c r="I202" s="146"/>
      <c r="J202" s="146">
        <f>ROUND(I202*H202,2)</f>
        <v>0</v>
      </c>
      <c r="K202" s="143" t="s">
        <v>138</v>
      </c>
      <c r="L202" s="30"/>
      <c r="M202" s="147" t="s">
        <v>1</v>
      </c>
      <c r="N202" s="148" t="s">
        <v>40</v>
      </c>
      <c r="O202" s="149">
        <v>0.37</v>
      </c>
      <c r="P202" s="149">
        <f>O202*H202</f>
        <v>4.181</v>
      </c>
      <c r="Q202" s="149">
        <v>0.0015</v>
      </c>
      <c r="R202" s="149">
        <f>Q202*H202</f>
        <v>0.01695</v>
      </c>
      <c r="S202" s="149">
        <v>0</v>
      </c>
      <c r="T202" s="150">
        <f>S202*H202</f>
        <v>0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51" t="s">
        <v>139</v>
      </c>
      <c r="AT202" s="151" t="s">
        <v>134</v>
      </c>
      <c r="AU202" s="151" t="s">
        <v>84</v>
      </c>
      <c r="AY202" s="17" t="s">
        <v>131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7" t="s">
        <v>82</v>
      </c>
      <c r="BK202" s="152">
        <f>ROUND(I202*H202,2)</f>
        <v>0</v>
      </c>
      <c r="BL202" s="17" t="s">
        <v>139</v>
      </c>
      <c r="BM202" s="151" t="s">
        <v>210</v>
      </c>
    </row>
    <row r="203" spans="1:47" s="2" customFormat="1" ht="19.5">
      <c r="A203" s="29"/>
      <c r="B203" s="30"/>
      <c r="C203" s="29"/>
      <c r="D203" s="153" t="s">
        <v>141</v>
      </c>
      <c r="E203" s="29"/>
      <c r="F203" s="154" t="s">
        <v>211</v>
      </c>
      <c r="G203" s="29"/>
      <c r="H203" s="29"/>
      <c r="I203" s="29"/>
      <c r="J203" s="29"/>
      <c r="K203" s="29"/>
      <c r="L203" s="30"/>
      <c r="M203" s="155"/>
      <c r="N203" s="156"/>
      <c r="O203" s="55"/>
      <c r="P203" s="55"/>
      <c r="Q203" s="55"/>
      <c r="R203" s="55"/>
      <c r="S203" s="55"/>
      <c r="T203" s="56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T203" s="17" t="s">
        <v>141</v>
      </c>
      <c r="AU203" s="17" t="s">
        <v>84</v>
      </c>
    </row>
    <row r="204" spans="2:51" s="13" customFormat="1" ht="12">
      <c r="B204" s="157"/>
      <c r="D204" s="153" t="s">
        <v>143</v>
      </c>
      <c r="E204" s="158" t="s">
        <v>1</v>
      </c>
      <c r="F204" s="159" t="s">
        <v>201</v>
      </c>
      <c r="H204" s="158" t="s">
        <v>1</v>
      </c>
      <c r="L204" s="157"/>
      <c r="M204" s="160"/>
      <c r="N204" s="161"/>
      <c r="O204" s="161"/>
      <c r="P204" s="161"/>
      <c r="Q204" s="161"/>
      <c r="R204" s="161"/>
      <c r="S204" s="161"/>
      <c r="T204" s="162"/>
      <c r="AT204" s="158" t="s">
        <v>143</v>
      </c>
      <c r="AU204" s="158" t="s">
        <v>84</v>
      </c>
      <c r="AV204" s="13" t="s">
        <v>82</v>
      </c>
      <c r="AW204" s="13" t="s">
        <v>33</v>
      </c>
      <c r="AX204" s="13" t="s">
        <v>11</v>
      </c>
      <c r="AY204" s="158" t="s">
        <v>131</v>
      </c>
    </row>
    <row r="205" spans="2:51" s="14" customFormat="1" ht="12">
      <c r="B205" s="163"/>
      <c r="D205" s="153" t="s">
        <v>143</v>
      </c>
      <c r="E205" s="164" t="s">
        <v>1</v>
      </c>
      <c r="F205" s="165" t="s">
        <v>212</v>
      </c>
      <c r="H205" s="166">
        <v>11.3</v>
      </c>
      <c r="L205" s="163"/>
      <c r="M205" s="167"/>
      <c r="N205" s="168"/>
      <c r="O205" s="168"/>
      <c r="P205" s="168"/>
      <c r="Q205" s="168"/>
      <c r="R205" s="168"/>
      <c r="S205" s="168"/>
      <c r="T205" s="169"/>
      <c r="AT205" s="164" t="s">
        <v>143</v>
      </c>
      <c r="AU205" s="164" t="s">
        <v>84</v>
      </c>
      <c r="AV205" s="14" t="s">
        <v>84</v>
      </c>
      <c r="AW205" s="14" t="s">
        <v>33</v>
      </c>
      <c r="AX205" s="14" t="s">
        <v>82</v>
      </c>
      <c r="AY205" s="164" t="s">
        <v>131</v>
      </c>
    </row>
    <row r="206" spans="1:65" s="2" customFormat="1" ht="24.2" customHeight="1">
      <c r="A206" s="29"/>
      <c r="B206" s="140"/>
      <c r="C206" s="141" t="s">
        <v>213</v>
      </c>
      <c r="D206" s="141" t="s">
        <v>134</v>
      </c>
      <c r="E206" s="142" t="s">
        <v>214</v>
      </c>
      <c r="F206" s="143" t="s">
        <v>215</v>
      </c>
      <c r="G206" s="144" t="s">
        <v>216</v>
      </c>
      <c r="H206" s="145">
        <v>1</v>
      </c>
      <c r="I206" s="146"/>
      <c r="J206" s="146">
        <f>ROUND(I206*H206,2)</f>
        <v>0</v>
      </c>
      <c r="K206" s="143" t="s">
        <v>1</v>
      </c>
      <c r="L206" s="30"/>
      <c r="M206" s="147" t="s">
        <v>1</v>
      </c>
      <c r="N206" s="148" t="s">
        <v>40</v>
      </c>
      <c r="O206" s="149">
        <v>0</v>
      </c>
      <c r="P206" s="149">
        <f>O206*H206</f>
        <v>0</v>
      </c>
      <c r="Q206" s="149">
        <v>0</v>
      </c>
      <c r="R206" s="149">
        <f>Q206*H206</f>
        <v>0</v>
      </c>
      <c r="S206" s="149">
        <v>0</v>
      </c>
      <c r="T206" s="150">
        <f>S206*H206</f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51" t="s">
        <v>139</v>
      </c>
      <c r="AT206" s="151" t="s">
        <v>134</v>
      </c>
      <c r="AU206" s="151" t="s">
        <v>84</v>
      </c>
      <c r="AY206" s="17" t="s">
        <v>131</v>
      </c>
      <c r="BE206" s="152">
        <f>IF(N206="základní",J206,0)</f>
        <v>0</v>
      </c>
      <c r="BF206" s="152">
        <f>IF(N206="snížená",J206,0)</f>
        <v>0</v>
      </c>
      <c r="BG206" s="152">
        <f>IF(N206="zákl. přenesená",J206,0)</f>
        <v>0</v>
      </c>
      <c r="BH206" s="152">
        <f>IF(N206="sníž. přenesená",J206,0)</f>
        <v>0</v>
      </c>
      <c r="BI206" s="152">
        <f>IF(N206="nulová",J206,0)</f>
        <v>0</v>
      </c>
      <c r="BJ206" s="17" t="s">
        <v>82</v>
      </c>
      <c r="BK206" s="152">
        <f>ROUND(I206*H206,2)</f>
        <v>0</v>
      </c>
      <c r="BL206" s="17" t="s">
        <v>139</v>
      </c>
      <c r="BM206" s="151" t="s">
        <v>217</v>
      </c>
    </row>
    <row r="207" spans="1:47" s="2" customFormat="1" ht="12">
      <c r="A207" s="29"/>
      <c r="B207" s="30"/>
      <c r="C207" s="29"/>
      <c r="D207" s="153" t="s">
        <v>141</v>
      </c>
      <c r="E207" s="29"/>
      <c r="F207" s="154" t="s">
        <v>215</v>
      </c>
      <c r="G207" s="29"/>
      <c r="H207" s="29"/>
      <c r="I207" s="29"/>
      <c r="J207" s="29"/>
      <c r="K207" s="29"/>
      <c r="L207" s="30"/>
      <c r="M207" s="155"/>
      <c r="N207" s="156"/>
      <c r="O207" s="55"/>
      <c r="P207" s="55"/>
      <c r="Q207" s="55"/>
      <c r="R207" s="55"/>
      <c r="S207" s="55"/>
      <c r="T207" s="56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T207" s="17" t="s">
        <v>141</v>
      </c>
      <c r="AU207" s="17" t="s">
        <v>84</v>
      </c>
    </row>
    <row r="208" spans="1:65" s="2" customFormat="1" ht="24.2" customHeight="1">
      <c r="A208" s="29"/>
      <c r="B208" s="140"/>
      <c r="C208" s="141" t="s">
        <v>218</v>
      </c>
      <c r="D208" s="141" t="s">
        <v>134</v>
      </c>
      <c r="E208" s="142" t="s">
        <v>219</v>
      </c>
      <c r="F208" s="143" t="s">
        <v>220</v>
      </c>
      <c r="G208" s="144" t="s">
        <v>137</v>
      </c>
      <c r="H208" s="145">
        <v>341.07</v>
      </c>
      <c r="I208" s="146"/>
      <c r="J208" s="146">
        <f>ROUND(I208*H208,2)</f>
        <v>0</v>
      </c>
      <c r="K208" s="143" t="s">
        <v>138</v>
      </c>
      <c r="L208" s="30"/>
      <c r="M208" s="147" t="s">
        <v>1</v>
      </c>
      <c r="N208" s="148" t="s">
        <v>40</v>
      </c>
      <c r="O208" s="149">
        <v>0.091</v>
      </c>
      <c r="P208" s="149">
        <f>O208*H208</f>
        <v>31.03737</v>
      </c>
      <c r="Q208" s="149">
        <v>0.00022</v>
      </c>
      <c r="R208" s="149">
        <f>Q208*H208</f>
        <v>0.0750354</v>
      </c>
      <c r="S208" s="149">
        <v>0.002</v>
      </c>
      <c r="T208" s="150">
        <f>S208*H208</f>
        <v>0.68214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51" t="s">
        <v>139</v>
      </c>
      <c r="AT208" s="151" t="s">
        <v>134</v>
      </c>
      <c r="AU208" s="151" t="s">
        <v>84</v>
      </c>
      <c r="AY208" s="17" t="s">
        <v>131</v>
      </c>
      <c r="BE208" s="152">
        <f>IF(N208="základní",J208,0)</f>
        <v>0</v>
      </c>
      <c r="BF208" s="152">
        <f>IF(N208="snížená",J208,0)</f>
        <v>0</v>
      </c>
      <c r="BG208" s="152">
        <f>IF(N208="zákl. přenesená",J208,0)</f>
        <v>0</v>
      </c>
      <c r="BH208" s="152">
        <f>IF(N208="sníž. přenesená",J208,0)</f>
        <v>0</v>
      </c>
      <c r="BI208" s="152">
        <f>IF(N208="nulová",J208,0)</f>
        <v>0</v>
      </c>
      <c r="BJ208" s="17" t="s">
        <v>82</v>
      </c>
      <c r="BK208" s="152">
        <f>ROUND(I208*H208,2)</f>
        <v>0</v>
      </c>
      <c r="BL208" s="17" t="s">
        <v>139</v>
      </c>
      <c r="BM208" s="151" t="s">
        <v>221</v>
      </c>
    </row>
    <row r="209" spans="1:47" s="2" customFormat="1" ht="29.25">
      <c r="A209" s="29"/>
      <c r="B209" s="30"/>
      <c r="C209" s="29"/>
      <c r="D209" s="153" t="s">
        <v>141</v>
      </c>
      <c r="E209" s="29"/>
      <c r="F209" s="154" t="s">
        <v>222</v>
      </c>
      <c r="G209" s="29"/>
      <c r="H209" s="29"/>
      <c r="I209" s="29"/>
      <c r="J209" s="29"/>
      <c r="K209" s="29"/>
      <c r="L209" s="30"/>
      <c r="M209" s="155"/>
      <c r="N209" s="156"/>
      <c r="O209" s="55"/>
      <c r="P209" s="55"/>
      <c r="Q209" s="55"/>
      <c r="R209" s="55"/>
      <c r="S209" s="55"/>
      <c r="T209" s="56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T209" s="17" t="s">
        <v>141</v>
      </c>
      <c r="AU209" s="17" t="s">
        <v>84</v>
      </c>
    </row>
    <row r="210" spans="2:51" s="13" customFormat="1" ht="12">
      <c r="B210" s="157"/>
      <c r="D210" s="153" t="s">
        <v>143</v>
      </c>
      <c r="E210" s="158" t="s">
        <v>1</v>
      </c>
      <c r="F210" s="159" t="s">
        <v>223</v>
      </c>
      <c r="H210" s="158" t="s">
        <v>1</v>
      </c>
      <c r="L210" s="157"/>
      <c r="M210" s="160"/>
      <c r="N210" s="161"/>
      <c r="O210" s="161"/>
      <c r="P210" s="161"/>
      <c r="Q210" s="161"/>
      <c r="R210" s="161"/>
      <c r="S210" s="161"/>
      <c r="T210" s="162"/>
      <c r="AT210" s="158" t="s">
        <v>143</v>
      </c>
      <c r="AU210" s="158" t="s">
        <v>84</v>
      </c>
      <c r="AV210" s="13" t="s">
        <v>82</v>
      </c>
      <c r="AW210" s="13" t="s">
        <v>33</v>
      </c>
      <c r="AX210" s="13" t="s">
        <v>11</v>
      </c>
      <c r="AY210" s="158" t="s">
        <v>131</v>
      </c>
    </row>
    <row r="211" spans="2:51" s="14" customFormat="1" ht="12">
      <c r="B211" s="163"/>
      <c r="D211" s="153" t="s">
        <v>143</v>
      </c>
      <c r="E211" s="164" t="s">
        <v>1</v>
      </c>
      <c r="F211" s="165" t="s">
        <v>224</v>
      </c>
      <c r="H211" s="166">
        <v>36.86</v>
      </c>
      <c r="L211" s="163"/>
      <c r="M211" s="167"/>
      <c r="N211" s="168"/>
      <c r="O211" s="168"/>
      <c r="P211" s="168"/>
      <c r="Q211" s="168"/>
      <c r="R211" s="168"/>
      <c r="S211" s="168"/>
      <c r="T211" s="169"/>
      <c r="AT211" s="164" t="s">
        <v>143</v>
      </c>
      <c r="AU211" s="164" t="s">
        <v>84</v>
      </c>
      <c r="AV211" s="14" t="s">
        <v>84</v>
      </c>
      <c r="AW211" s="14" t="s">
        <v>33</v>
      </c>
      <c r="AX211" s="14" t="s">
        <v>11</v>
      </c>
      <c r="AY211" s="164" t="s">
        <v>131</v>
      </c>
    </row>
    <row r="212" spans="2:51" s="14" customFormat="1" ht="12">
      <c r="B212" s="163"/>
      <c r="D212" s="153" t="s">
        <v>143</v>
      </c>
      <c r="E212" s="164" t="s">
        <v>1</v>
      </c>
      <c r="F212" s="165" t="s">
        <v>225</v>
      </c>
      <c r="H212" s="166">
        <v>18.25</v>
      </c>
      <c r="L212" s="163"/>
      <c r="M212" s="167"/>
      <c r="N212" s="168"/>
      <c r="O212" s="168"/>
      <c r="P212" s="168"/>
      <c r="Q212" s="168"/>
      <c r="R212" s="168"/>
      <c r="S212" s="168"/>
      <c r="T212" s="169"/>
      <c r="AT212" s="164" t="s">
        <v>143</v>
      </c>
      <c r="AU212" s="164" t="s">
        <v>84</v>
      </c>
      <c r="AV212" s="14" t="s">
        <v>84</v>
      </c>
      <c r="AW212" s="14" t="s">
        <v>33</v>
      </c>
      <c r="AX212" s="14" t="s">
        <v>11</v>
      </c>
      <c r="AY212" s="164" t="s">
        <v>131</v>
      </c>
    </row>
    <row r="213" spans="2:51" s="14" customFormat="1" ht="12">
      <c r="B213" s="163"/>
      <c r="D213" s="153" t="s">
        <v>143</v>
      </c>
      <c r="E213" s="164" t="s">
        <v>1</v>
      </c>
      <c r="F213" s="165" t="s">
        <v>226</v>
      </c>
      <c r="H213" s="166">
        <v>18.05</v>
      </c>
      <c r="L213" s="163"/>
      <c r="M213" s="167"/>
      <c r="N213" s="168"/>
      <c r="O213" s="168"/>
      <c r="P213" s="168"/>
      <c r="Q213" s="168"/>
      <c r="R213" s="168"/>
      <c r="S213" s="168"/>
      <c r="T213" s="169"/>
      <c r="AT213" s="164" t="s">
        <v>143</v>
      </c>
      <c r="AU213" s="164" t="s">
        <v>84</v>
      </c>
      <c r="AV213" s="14" t="s">
        <v>84</v>
      </c>
      <c r="AW213" s="14" t="s">
        <v>33</v>
      </c>
      <c r="AX213" s="14" t="s">
        <v>11</v>
      </c>
      <c r="AY213" s="164" t="s">
        <v>131</v>
      </c>
    </row>
    <row r="214" spans="2:51" s="14" customFormat="1" ht="12">
      <c r="B214" s="163"/>
      <c r="D214" s="153" t="s">
        <v>143</v>
      </c>
      <c r="E214" s="164" t="s">
        <v>1</v>
      </c>
      <c r="F214" s="165" t="s">
        <v>227</v>
      </c>
      <c r="H214" s="166">
        <v>18.09</v>
      </c>
      <c r="L214" s="163"/>
      <c r="M214" s="167"/>
      <c r="N214" s="168"/>
      <c r="O214" s="168"/>
      <c r="P214" s="168"/>
      <c r="Q214" s="168"/>
      <c r="R214" s="168"/>
      <c r="S214" s="168"/>
      <c r="T214" s="169"/>
      <c r="AT214" s="164" t="s">
        <v>143</v>
      </c>
      <c r="AU214" s="164" t="s">
        <v>84</v>
      </c>
      <c r="AV214" s="14" t="s">
        <v>84</v>
      </c>
      <c r="AW214" s="14" t="s">
        <v>33</v>
      </c>
      <c r="AX214" s="14" t="s">
        <v>11</v>
      </c>
      <c r="AY214" s="164" t="s">
        <v>131</v>
      </c>
    </row>
    <row r="215" spans="2:51" s="14" customFormat="1" ht="12">
      <c r="B215" s="163"/>
      <c r="D215" s="153" t="s">
        <v>143</v>
      </c>
      <c r="E215" s="164" t="s">
        <v>1</v>
      </c>
      <c r="F215" s="165" t="s">
        <v>228</v>
      </c>
      <c r="H215" s="166">
        <v>16.58</v>
      </c>
      <c r="L215" s="163"/>
      <c r="M215" s="167"/>
      <c r="N215" s="168"/>
      <c r="O215" s="168"/>
      <c r="P215" s="168"/>
      <c r="Q215" s="168"/>
      <c r="R215" s="168"/>
      <c r="S215" s="168"/>
      <c r="T215" s="169"/>
      <c r="AT215" s="164" t="s">
        <v>143</v>
      </c>
      <c r="AU215" s="164" t="s">
        <v>84</v>
      </c>
      <c r="AV215" s="14" t="s">
        <v>84</v>
      </c>
      <c r="AW215" s="14" t="s">
        <v>33</v>
      </c>
      <c r="AX215" s="14" t="s">
        <v>11</v>
      </c>
      <c r="AY215" s="164" t="s">
        <v>131</v>
      </c>
    </row>
    <row r="216" spans="2:51" s="14" customFormat="1" ht="12">
      <c r="B216" s="163"/>
      <c r="D216" s="153" t="s">
        <v>143</v>
      </c>
      <c r="E216" s="164" t="s">
        <v>1</v>
      </c>
      <c r="F216" s="165" t="s">
        <v>229</v>
      </c>
      <c r="H216" s="166">
        <v>158.56</v>
      </c>
      <c r="L216" s="163"/>
      <c r="M216" s="167"/>
      <c r="N216" s="168"/>
      <c r="O216" s="168"/>
      <c r="P216" s="168"/>
      <c r="Q216" s="168"/>
      <c r="R216" s="168"/>
      <c r="S216" s="168"/>
      <c r="T216" s="169"/>
      <c r="AT216" s="164" t="s">
        <v>143</v>
      </c>
      <c r="AU216" s="164" t="s">
        <v>84</v>
      </c>
      <c r="AV216" s="14" t="s">
        <v>84</v>
      </c>
      <c r="AW216" s="14" t="s">
        <v>33</v>
      </c>
      <c r="AX216" s="14" t="s">
        <v>11</v>
      </c>
      <c r="AY216" s="164" t="s">
        <v>131</v>
      </c>
    </row>
    <row r="217" spans="2:51" s="14" customFormat="1" ht="12">
      <c r="B217" s="163"/>
      <c r="D217" s="153" t="s">
        <v>143</v>
      </c>
      <c r="E217" s="164" t="s">
        <v>1</v>
      </c>
      <c r="F217" s="165" t="s">
        <v>230</v>
      </c>
      <c r="H217" s="166">
        <v>28.99</v>
      </c>
      <c r="L217" s="163"/>
      <c r="M217" s="167"/>
      <c r="N217" s="168"/>
      <c r="O217" s="168"/>
      <c r="P217" s="168"/>
      <c r="Q217" s="168"/>
      <c r="R217" s="168"/>
      <c r="S217" s="168"/>
      <c r="T217" s="169"/>
      <c r="AT217" s="164" t="s">
        <v>143</v>
      </c>
      <c r="AU217" s="164" t="s">
        <v>84</v>
      </c>
      <c r="AV217" s="14" t="s">
        <v>84</v>
      </c>
      <c r="AW217" s="14" t="s">
        <v>33</v>
      </c>
      <c r="AX217" s="14" t="s">
        <v>11</v>
      </c>
      <c r="AY217" s="164" t="s">
        <v>131</v>
      </c>
    </row>
    <row r="218" spans="2:51" s="14" customFormat="1" ht="12">
      <c r="B218" s="163"/>
      <c r="D218" s="153" t="s">
        <v>143</v>
      </c>
      <c r="E218" s="164" t="s">
        <v>1</v>
      </c>
      <c r="F218" s="165" t="s">
        <v>231</v>
      </c>
      <c r="H218" s="166">
        <v>45.69</v>
      </c>
      <c r="L218" s="163"/>
      <c r="M218" s="167"/>
      <c r="N218" s="168"/>
      <c r="O218" s="168"/>
      <c r="P218" s="168"/>
      <c r="Q218" s="168"/>
      <c r="R218" s="168"/>
      <c r="S218" s="168"/>
      <c r="T218" s="169"/>
      <c r="AT218" s="164" t="s">
        <v>143</v>
      </c>
      <c r="AU218" s="164" t="s">
        <v>84</v>
      </c>
      <c r="AV218" s="14" t="s">
        <v>84</v>
      </c>
      <c r="AW218" s="14" t="s">
        <v>33</v>
      </c>
      <c r="AX218" s="14" t="s">
        <v>11</v>
      </c>
      <c r="AY218" s="164" t="s">
        <v>131</v>
      </c>
    </row>
    <row r="219" spans="2:51" s="15" customFormat="1" ht="12">
      <c r="B219" s="170"/>
      <c r="D219" s="153" t="s">
        <v>143</v>
      </c>
      <c r="E219" s="171" t="s">
        <v>1</v>
      </c>
      <c r="F219" s="172" t="s">
        <v>171</v>
      </c>
      <c r="H219" s="173">
        <v>341.07</v>
      </c>
      <c r="L219" s="170"/>
      <c r="M219" s="174"/>
      <c r="N219" s="175"/>
      <c r="O219" s="175"/>
      <c r="P219" s="175"/>
      <c r="Q219" s="175"/>
      <c r="R219" s="175"/>
      <c r="S219" s="175"/>
      <c r="T219" s="176"/>
      <c r="AT219" s="171" t="s">
        <v>143</v>
      </c>
      <c r="AU219" s="171" t="s">
        <v>84</v>
      </c>
      <c r="AV219" s="15" t="s">
        <v>139</v>
      </c>
      <c r="AW219" s="15" t="s">
        <v>33</v>
      </c>
      <c r="AX219" s="15" t="s">
        <v>82</v>
      </c>
      <c r="AY219" s="171" t="s">
        <v>131</v>
      </c>
    </row>
    <row r="220" spans="1:65" s="2" customFormat="1" ht="24.2" customHeight="1">
      <c r="A220" s="29"/>
      <c r="B220" s="140"/>
      <c r="C220" s="141" t="s">
        <v>232</v>
      </c>
      <c r="D220" s="141" t="s">
        <v>134</v>
      </c>
      <c r="E220" s="142" t="s">
        <v>233</v>
      </c>
      <c r="F220" s="143" t="s">
        <v>234</v>
      </c>
      <c r="G220" s="144" t="s">
        <v>209</v>
      </c>
      <c r="H220" s="145">
        <v>3.075</v>
      </c>
      <c r="I220" s="146"/>
      <c r="J220" s="146">
        <f>ROUND(I220*H220,2)</f>
        <v>0</v>
      </c>
      <c r="K220" s="143" t="s">
        <v>138</v>
      </c>
      <c r="L220" s="30"/>
      <c r="M220" s="147" t="s">
        <v>1</v>
      </c>
      <c r="N220" s="148" t="s">
        <v>40</v>
      </c>
      <c r="O220" s="149">
        <v>0.128</v>
      </c>
      <c r="P220" s="149">
        <f>O220*H220</f>
        <v>0.3936</v>
      </c>
      <c r="Q220" s="149">
        <v>0.00046</v>
      </c>
      <c r="R220" s="149">
        <f>Q220*H220</f>
        <v>0.0014145000000000002</v>
      </c>
      <c r="S220" s="149">
        <v>0</v>
      </c>
      <c r="T220" s="150">
        <f>S220*H220</f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51" t="s">
        <v>139</v>
      </c>
      <c r="AT220" s="151" t="s">
        <v>134</v>
      </c>
      <c r="AU220" s="151" t="s">
        <v>84</v>
      </c>
      <c r="AY220" s="17" t="s">
        <v>131</v>
      </c>
      <c r="BE220" s="152">
        <f>IF(N220="základní",J220,0)</f>
        <v>0</v>
      </c>
      <c r="BF220" s="152">
        <f>IF(N220="snížená",J220,0)</f>
        <v>0</v>
      </c>
      <c r="BG220" s="152">
        <f>IF(N220="zákl. přenesená",J220,0)</f>
        <v>0</v>
      </c>
      <c r="BH220" s="152">
        <f>IF(N220="sníž. přenesená",J220,0)</f>
        <v>0</v>
      </c>
      <c r="BI220" s="152">
        <f>IF(N220="nulová",J220,0)</f>
        <v>0</v>
      </c>
      <c r="BJ220" s="17" t="s">
        <v>82</v>
      </c>
      <c r="BK220" s="152">
        <f>ROUND(I220*H220,2)</f>
        <v>0</v>
      </c>
      <c r="BL220" s="17" t="s">
        <v>139</v>
      </c>
      <c r="BM220" s="151" t="s">
        <v>235</v>
      </c>
    </row>
    <row r="221" spans="1:47" s="2" customFormat="1" ht="29.25">
      <c r="A221" s="29"/>
      <c r="B221" s="30"/>
      <c r="C221" s="29"/>
      <c r="D221" s="153" t="s">
        <v>141</v>
      </c>
      <c r="E221" s="29"/>
      <c r="F221" s="154" t="s">
        <v>236</v>
      </c>
      <c r="G221" s="29"/>
      <c r="H221" s="29"/>
      <c r="I221" s="29"/>
      <c r="J221" s="29"/>
      <c r="K221" s="29"/>
      <c r="L221" s="30"/>
      <c r="M221" s="155"/>
      <c r="N221" s="156"/>
      <c r="O221" s="55"/>
      <c r="P221" s="55"/>
      <c r="Q221" s="55"/>
      <c r="R221" s="55"/>
      <c r="S221" s="55"/>
      <c r="T221" s="56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T221" s="17" t="s">
        <v>141</v>
      </c>
      <c r="AU221" s="17" t="s">
        <v>84</v>
      </c>
    </row>
    <row r="222" spans="2:51" s="13" customFormat="1" ht="12">
      <c r="B222" s="157"/>
      <c r="D222" s="153" t="s">
        <v>143</v>
      </c>
      <c r="E222" s="158" t="s">
        <v>1</v>
      </c>
      <c r="F222" s="159" t="s">
        <v>237</v>
      </c>
      <c r="H222" s="158" t="s">
        <v>1</v>
      </c>
      <c r="L222" s="157"/>
      <c r="M222" s="160"/>
      <c r="N222" s="161"/>
      <c r="O222" s="161"/>
      <c r="P222" s="161"/>
      <c r="Q222" s="161"/>
      <c r="R222" s="161"/>
      <c r="S222" s="161"/>
      <c r="T222" s="162"/>
      <c r="AT222" s="158" t="s">
        <v>143</v>
      </c>
      <c r="AU222" s="158" t="s">
        <v>84</v>
      </c>
      <c r="AV222" s="13" t="s">
        <v>82</v>
      </c>
      <c r="AW222" s="13" t="s">
        <v>33</v>
      </c>
      <c r="AX222" s="13" t="s">
        <v>11</v>
      </c>
      <c r="AY222" s="158" t="s">
        <v>131</v>
      </c>
    </row>
    <row r="223" spans="2:51" s="14" customFormat="1" ht="12">
      <c r="B223" s="163"/>
      <c r="D223" s="153" t="s">
        <v>143</v>
      </c>
      <c r="E223" s="164" t="s">
        <v>1</v>
      </c>
      <c r="F223" s="165" t="s">
        <v>238</v>
      </c>
      <c r="H223" s="166">
        <v>3.075</v>
      </c>
      <c r="L223" s="163"/>
      <c r="M223" s="167"/>
      <c r="N223" s="168"/>
      <c r="O223" s="168"/>
      <c r="P223" s="168"/>
      <c r="Q223" s="168"/>
      <c r="R223" s="168"/>
      <c r="S223" s="168"/>
      <c r="T223" s="169"/>
      <c r="AT223" s="164" t="s">
        <v>143</v>
      </c>
      <c r="AU223" s="164" t="s">
        <v>84</v>
      </c>
      <c r="AV223" s="14" t="s">
        <v>84</v>
      </c>
      <c r="AW223" s="14" t="s">
        <v>33</v>
      </c>
      <c r="AX223" s="14" t="s">
        <v>82</v>
      </c>
      <c r="AY223" s="164" t="s">
        <v>131</v>
      </c>
    </row>
    <row r="224" spans="1:65" s="2" customFormat="1" ht="21.75" customHeight="1">
      <c r="A224" s="29"/>
      <c r="B224" s="140"/>
      <c r="C224" s="141" t="s">
        <v>239</v>
      </c>
      <c r="D224" s="141" t="s">
        <v>134</v>
      </c>
      <c r="E224" s="142" t="s">
        <v>240</v>
      </c>
      <c r="F224" s="143" t="s">
        <v>241</v>
      </c>
      <c r="G224" s="144" t="s">
        <v>242</v>
      </c>
      <c r="H224" s="145">
        <v>1</v>
      </c>
      <c r="I224" s="146"/>
      <c r="J224" s="146">
        <f>ROUND(I224*H224,2)</f>
        <v>0</v>
      </c>
      <c r="K224" s="143" t="s">
        <v>138</v>
      </c>
      <c r="L224" s="30"/>
      <c r="M224" s="147" t="s">
        <v>1</v>
      </c>
      <c r="N224" s="148" t="s">
        <v>40</v>
      </c>
      <c r="O224" s="149">
        <v>2.03</v>
      </c>
      <c r="P224" s="149">
        <f>O224*H224</f>
        <v>2.03</v>
      </c>
      <c r="Q224" s="149">
        <v>0.07146</v>
      </c>
      <c r="R224" s="149">
        <f>Q224*H224</f>
        <v>0.07146</v>
      </c>
      <c r="S224" s="149">
        <v>0</v>
      </c>
      <c r="T224" s="150">
        <f>S224*H224</f>
        <v>0</v>
      </c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R224" s="151" t="s">
        <v>139</v>
      </c>
      <c r="AT224" s="151" t="s">
        <v>134</v>
      </c>
      <c r="AU224" s="151" t="s">
        <v>84</v>
      </c>
      <c r="AY224" s="17" t="s">
        <v>131</v>
      </c>
      <c r="BE224" s="152">
        <f>IF(N224="základní",J224,0)</f>
        <v>0</v>
      </c>
      <c r="BF224" s="152">
        <f>IF(N224="snížená",J224,0)</f>
        <v>0</v>
      </c>
      <c r="BG224" s="152">
        <f>IF(N224="zákl. přenesená",J224,0)</f>
        <v>0</v>
      </c>
      <c r="BH224" s="152">
        <f>IF(N224="sníž. přenesená",J224,0)</f>
        <v>0</v>
      </c>
      <c r="BI224" s="152">
        <f>IF(N224="nulová",J224,0)</f>
        <v>0</v>
      </c>
      <c r="BJ224" s="17" t="s">
        <v>82</v>
      </c>
      <c r="BK224" s="152">
        <f>ROUND(I224*H224,2)</f>
        <v>0</v>
      </c>
      <c r="BL224" s="17" t="s">
        <v>139</v>
      </c>
      <c r="BM224" s="151" t="s">
        <v>243</v>
      </c>
    </row>
    <row r="225" spans="1:47" s="2" customFormat="1" ht="19.5">
      <c r="A225" s="29"/>
      <c r="B225" s="30"/>
      <c r="C225" s="29"/>
      <c r="D225" s="153" t="s">
        <v>141</v>
      </c>
      <c r="E225" s="29"/>
      <c r="F225" s="154" t="s">
        <v>244</v>
      </c>
      <c r="G225" s="29"/>
      <c r="H225" s="29"/>
      <c r="I225" s="29"/>
      <c r="J225" s="29"/>
      <c r="K225" s="29"/>
      <c r="L225" s="30"/>
      <c r="M225" s="155"/>
      <c r="N225" s="156"/>
      <c r="O225" s="55"/>
      <c r="P225" s="55"/>
      <c r="Q225" s="55"/>
      <c r="R225" s="55"/>
      <c r="S225" s="55"/>
      <c r="T225" s="56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T225" s="17" t="s">
        <v>141</v>
      </c>
      <c r="AU225" s="17" t="s">
        <v>84</v>
      </c>
    </row>
    <row r="226" spans="1:47" s="2" customFormat="1" ht="19.5">
      <c r="A226" s="29"/>
      <c r="B226" s="30"/>
      <c r="C226" s="29"/>
      <c r="D226" s="153" t="s">
        <v>182</v>
      </c>
      <c r="E226" s="29"/>
      <c r="F226" s="177" t="s">
        <v>245</v>
      </c>
      <c r="G226" s="29"/>
      <c r="H226" s="29"/>
      <c r="I226" s="29"/>
      <c r="J226" s="29"/>
      <c r="K226" s="29"/>
      <c r="L226" s="30"/>
      <c r="M226" s="155"/>
      <c r="N226" s="156"/>
      <c r="O226" s="55"/>
      <c r="P226" s="55"/>
      <c r="Q226" s="55"/>
      <c r="R226" s="55"/>
      <c r="S226" s="55"/>
      <c r="T226" s="56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T226" s="17" t="s">
        <v>182</v>
      </c>
      <c r="AU226" s="17" t="s">
        <v>84</v>
      </c>
    </row>
    <row r="227" spans="2:51" s="13" customFormat="1" ht="12">
      <c r="B227" s="157"/>
      <c r="D227" s="153" t="s">
        <v>143</v>
      </c>
      <c r="E227" s="158" t="s">
        <v>1</v>
      </c>
      <c r="F227" s="159" t="s">
        <v>201</v>
      </c>
      <c r="H227" s="158" t="s">
        <v>1</v>
      </c>
      <c r="L227" s="157"/>
      <c r="M227" s="160"/>
      <c r="N227" s="161"/>
      <c r="O227" s="161"/>
      <c r="P227" s="161"/>
      <c r="Q227" s="161"/>
      <c r="R227" s="161"/>
      <c r="S227" s="161"/>
      <c r="T227" s="162"/>
      <c r="AT227" s="158" t="s">
        <v>143</v>
      </c>
      <c r="AU227" s="158" t="s">
        <v>84</v>
      </c>
      <c r="AV227" s="13" t="s">
        <v>82</v>
      </c>
      <c r="AW227" s="13" t="s">
        <v>33</v>
      </c>
      <c r="AX227" s="13" t="s">
        <v>11</v>
      </c>
      <c r="AY227" s="158" t="s">
        <v>131</v>
      </c>
    </row>
    <row r="228" spans="2:51" s="14" customFormat="1" ht="12">
      <c r="B228" s="163"/>
      <c r="D228" s="153" t="s">
        <v>143</v>
      </c>
      <c r="E228" s="164" t="s">
        <v>1</v>
      </c>
      <c r="F228" s="165" t="s">
        <v>82</v>
      </c>
      <c r="H228" s="166">
        <v>1</v>
      </c>
      <c r="L228" s="163"/>
      <c r="M228" s="167"/>
      <c r="N228" s="168"/>
      <c r="O228" s="168"/>
      <c r="P228" s="168"/>
      <c r="Q228" s="168"/>
      <c r="R228" s="168"/>
      <c r="S228" s="168"/>
      <c r="T228" s="169"/>
      <c r="AT228" s="164" t="s">
        <v>143</v>
      </c>
      <c r="AU228" s="164" t="s">
        <v>84</v>
      </c>
      <c r="AV228" s="14" t="s">
        <v>84</v>
      </c>
      <c r="AW228" s="14" t="s">
        <v>33</v>
      </c>
      <c r="AX228" s="14" t="s">
        <v>82</v>
      </c>
      <c r="AY228" s="164" t="s">
        <v>131</v>
      </c>
    </row>
    <row r="229" spans="1:65" s="2" customFormat="1" ht="33" customHeight="1">
      <c r="A229" s="29"/>
      <c r="B229" s="140"/>
      <c r="C229" s="178" t="s">
        <v>246</v>
      </c>
      <c r="D229" s="178" t="s">
        <v>247</v>
      </c>
      <c r="E229" s="179" t="s">
        <v>248</v>
      </c>
      <c r="F229" s="180" t="s">
        <v>249</v>
      </c>
      <c r="G229" s="181" t="s">
        <v>242</v>
      </c>
      <c r="H229" s="182">
        <v>1</v>
      </c>
      <c r="I229" s="183"/>
      <c r="J229" s="183">
        <f>ROUND(I229*H229,2)</f>
        <v>0</v>
      </c>
      <c r="K229" s="180" t="s">
        <v>1</v>
      </c>
      <c r="L229" s="184"/>
      <c r="M229" s="185" t="s">
        <v>1</v>
      </c>
      <c r="N229" s="186" t="s">
        <v>40</v>
      </c>
      <c r="O229" s="149">
        <v>0</v>
      </c>
      <c r="P229" s="149">
        <f>O229*H229</f>
        <v>0</v>
      </c>
      <c r="Q229" s="149">
        <v>0.01868</v>
      </c>
      <c r="R229" s="149">
        <f>Q229*H229</f>
        <v>0.01868</v>
      </c>
      <c r="S229" s="149">
        <v>0</v>
      </c>
      <c r="T229" s="150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1" t="s">
        <v>206</v>
      </c>
      <c r="AT229" s="151" t="s">
        <v>247</v>
      </c>
      <c r="AU229" s="151" t="s">
        <v>84</v>
      </c>
      <c r="AY229" s="17" t="s">
        <v>131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7" t="s">
        <v>82</v>
      </c>
      <c r="BK229" s="152">
        <f>ROUND(I229*H229,2)</f>
        <v>0</v>
      </c>
      <c r="BL229" s="17" t="s">
        <v>139</v>
      </c>
      <c r="BM229" s="151" t="s">
        <v>250</v>
      </c>
    </row>
    <row r="230" spans="1:47" s="2" customFormat="1" ht="19.5">
      <c r="A230" s="29"/>
      <c r="B230" s="30"/>
      <c r="C230" s="29"/>
      <c r="D230" s="153" t="s">
        <v>141</v>
      </c>
      <c r="E230" s="29"/>
      <c r="F230" s="154" t="s">
        <v>249</v>
      </c>
      <c r="G230" s="29"/>
      <c r="H230" s="29"/>
      <c r="I230" s="29"/>
      <c r="J230" s="29"/>
      <c r="K230" s="29"/>
      <c r="L230" s="30"/>
      <c r="M230" s="155"/>
      <c r="N230" s="156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7" t="s">
        <v>141</v>
      </c>
      <c r="AU230" s="17" t="s">
        <v>84</v>
      </c>
    </row>
    <row r="231" spans="1:47" s="2" customFormat="1" ht="19.5">
      <c r="A231" s="29"/>
      <c r="B231" s="30"/>
      <c r="C231" s="29"/>
      <c r="D231" s="153" t="s">
        <v>182</v>
      </c>
      <c r="E231" s="29"/>
      <c r="F231" s="177" t="s">
        <v>245</v>
      </c>
      <c r="G231" s="29"/>
      <c r="H231" s="29"/>
      <c r="I231" s="29"/>
      <c r="J231" s="29"/>
      <c r="K231" s="29"/>
      <c r="L231" s="30"/>
      <c r="M231" s="155"/>
      <c r="N231" s="156"/>
      <c r="O231" s="55"/>
      <c r="P231" s="55"/>
      <c r="Q231" s="55"/>
      <c r="R231" s="55"/>
      <c r="S231" s="55"/>
      <c r="T231" s="56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T231" s="17" t="s">
        <v>182</v>
      </c>
      <c r="AU231" s="17" t="s">
        <v>84</v>
      </c>
    </row>
    <row r="232" spans="2:63" s="12" customFormat="1" ht="22.9" customHeight="1">
      <c r="B232" s="128"/>
      <c r="D232" s="129" t="s">
        <v>74</v>
      </c>
      <c r="E232" s="138" t="s">
        <v>213</v>
      </c>
      <c r="F232" s="138" t="s">
        <v>251</v>
      </c>
      <c r="J232" s="139">
        <f>BK232</f>
        <v>0</v>
      </c>
      <c r="L232" s="128"/>
      <c r="M232" s="132"/>
      <c r="N232" s="133"/>
      <c r="O232" s="133"/>
      <c r="P232" s="134">
        <f>SUM(P233:P288)</f>
        <v>201.330948</v>
      </c>
      <c r="Q232" s="133"/>
      <c r="R232" s="134">
        <f>SUM(R233:R288)</f>
        <v>0.05798189999999999</v>
      </c>
      <c r="S232" s="133"/>
      <c r="T232" s="135">
        <f>SUM(T233:T288)</f>
        <v>6.220569460000001</v>
      </c>
      <c r="AR232" s="129" t="s">
        <v>82</v>
      </c>
      <c r="AT232" s="136" t="s">
        <v>74</v>
      </c>
      <c r="AU232" s="136" t="s">
        <v>82</v>
      </c>
      <c r="AY232" s="129" t="s">
        <v>131</v>
      </c>
      <c r="BK232" s="137">
        <f>SUM(BK233:BK288)</f>
        <v>0</v>
      </c>
    </row>
    <row r="233" spans="1:65" s="2" customFormat="1" ht="33" customHeight="1">
      <c r="A233" s="29"/>
      <c r="B233" s="140"/>
      <c r="C233" s="141" t="s">
        <v>252</v>
      </c>
      <c r="D233" s="141" t="s">
        <v>134</v>
      </c>
      <c r="E233" s="142" t="s">
        <v>253</v>
      </c>
      <c r="F233" s="143" t="s">
        <v>254</v>
      </c>
      <c r="G233" s="144" t="s">
        <v>137</v>
      </c>
      <c r="H233" s="145">
        <v>341.07</v>
      </c>
      <c r="I233" s="146"/>
      <c r="J233" s="146">
        <f>ROUND(I233*H233,2)</f>
        <v>0</v>
      </c>
      <c r="K233" s="143" t="s">
        <v>138</v>
      </c>
      <c r="L233" s="30"/>
      <c r="M233" s="147" t="s">
        <v>1</v>
      </c>
      <c r="N233" s="148" t="s">
        <v>40</v>
      </c>
      <c r="O233" s="149">
        <v>0.105</v>
      </c>
      <c r="P233" s="149">
        <f>O233*H233</f>
        <v>35.812349999999995</v>
      </c>
      <c r="Q233" s="149">
        <v>0.00013</v>
      </c>
      <c r="R233" s="149">
        <f>Q233*H233</f>
        <v>0.04433909999999999</v>
      </c>
      <c r="S233" s="149">
        <v>0</v>
      </c>
      <c r="T233" s="150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1" t="s">
        <v>139</v>
      </c>
      <c r="AT233" s="151" t="s">
        <v>134</v>
      </c>
      <c r="AU233" s="151" t="s">
        <v>84</v>
      </c>
      <c r="AY233" s="17" t="s">
        <v>131</v>
      </c>
      <c r="BE233" s="152">
        <f>IF(N233="základní",J233,0)</f>
        <v>0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7" t="s">
        <v>82</v>
      </c>
      <c r="BK233" s="152">
        <f>ROUND(I233*H233,2)</f>
        <v>0</v>
      </c>
      <c r="BL233" s="17" t="s">
        <v>139</v>
      </c>
      <c r="BM233" s="151" t="s">
        <v>255</v>
      </c>
    </row>
    <row r="234" spans="1:47" s="2" customFormat="1" ht="19.5">
      <c r="A234" s="29"/>
      <c r="B234" s="30"/>
      <c r="C234" s="29"/>
      <c r="D234" s="153" t="s">
        <v>141</v>
      </c>
      <c r="E234" s="29"/>
      <c r="F234" s="154" t="s">
        <v>256</v>
      </c>
      <c r="G234" s="29"/>
      <c r="H234" s="29"/>
      <c r="I234" s="29"/>
      <c r="J234" s="29"/>
      <c r="K234" s="29"/>
      <c r="L234" s="30"/>
      <c r="M234" s="155"/>
      <c r="N234" s="156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7" t="s">
        <v>141</v>
      </c>
      <c r="AU234" s="17" t="s">
        <v>84</v>
      </c>
    </row>
    <row r="235" spans="2:51" s="13" customFormat="1" ht="12">
      <c r="B235" s="157"/>
      <c r="D235" s="153" t="s">
        <v>143</v>
      </c>
      <c r="E235" s="158" t="s">
        <v>1</v>
      </c>
      <c r="F235" s="159" t="s">
        <v>223</v>
      </c>
      <c r="H235" s="158" t="s">
        <v>1</v>
      </c>
      <c r="L235" s="157"/>
      <c r="M235" s="160"/>
      <c r="N235" s="161"/>
      <c r="O235" s="161"/>
      <c r="P235" s="161"/>
      <c r="Q235" s="161"/>
      <c r="R235" s="161"/>
      <c r="S235" s="161"/>
      <c r="T235" s="162"/>
      <c r="AT235" s="158" t="s">
        <v>143</v>
      </c>
      <c r="AU235" s="158" t="s">
        <v>84</v>
      </c>
      <c r="AV235" s="13" t="s">
        <v>82</v>
      </c>
      <c r="AW235" s="13" t="s">
        <v>33</v>
      </c>
      <c r="AX235" s="13" t="s">
        <v>11</v>
      </c>
      <c r="AY235" s="158" t="s">
        <v>131</v>
      </c>
    </row>
    <row r="236" spans="2:51" s="14" customFormat="1" ht="12">
      <c r="B236" s="163"/>
      <c r="D236" s="153" t="s">
        <v>143</v>
      </c>
      <c r="E236" s="164" t="s">
        <v>1</v>
      </c>
      <c r="F236" s="165" t="s">
        <v>224</v>
      </c>
      <c r="H236" s="166">
        <v>36.86</v>
      </c>
      <c r="L236" s="163"/>
      <c r="M236" s="167"/>
      <c r="N236" s="168"/>
      <c r="O236" s="168"/>
      <c r="P236" s="168"/>
      <c r="Q236" s="168"/>
      <c r="R236" s="168"/>
      <c r="S236" s="168"/>
      <c r="T236" s="169"/>
      <c r="AT236" s="164" t="s">
        <v>143</v>
      </c>
      <c r="AU236" s="164" t="s">
        <v>84</v>
      </c>
      <c r="AV236" s="14" t="s">
        <v>84</v>
      </c>
      <c r="AW236" s="14" t="s">
        <v>33</v>
      </c>
      <c r="AX236" s="14" t="s">
        <v>11</v>
      </c>
      <c r="AY236" s="164" t="s">
        <v>131</v>
      </c>
    </row>
    <row r="237" spans="2:51" s="14" customFormat="1" ht="12">
      <c r="B237" s="163"/>
      <c r="D237" s="153" t="s">
        <v>143</v>
      </c>
      <c r="E237" s="164" t="s">
        <v>1</v>
      </c>
      <c r="F237" s="165" t="s">
        <v>225</v>
      </c>
      <c r="H237" s="166">
        <v>18.25</v>
      </c>
      <c r="L237" s="163"/>
      <c r="M237" s="167"/>
      <c r="N237" s="168"/>
      <c r="O237" s="168"/>
      <c r="P237" s="168"/>
      <c r="Q237" s="168"/>
      <c r="R237" s="168"/>
      <c r="S237" s="168"/>
      <c r="T237" s="169"/>
      <c r="AT237" s="164" t="s">
        <v>143</v>
      </c>
      <c r="AU237" s="164" t="s">
        <v>84</v>
      </c>
      <c r="AV237" s="14" t="s">
        <v>84</v>
      </c>
      <c r="AW237" s="14" t="s">
        <v>33</v>
      </c>
      <c r="AX237" s="14" t="s">
        <v>11</v>
      </c>
      <c r="AY237" s="164" t="s">
        <v>131</v>
      </c>
    </row>
    <row r="238" spans="2:51" s="14" customFormat="1" ht="12">
      <c r="B238" s="163"/>
      <c r="D238" s="153" t="s">
        <v>143</v>
      </c>
      <c r="E238" s="164" t="s">
        <v>1</v>
      </c>
      <c r="F238" s="165" t="s">
        <v>226</v>
      </c>
      <c r="H238" s="166">
        <v>18.05</v>
      </c>
      <c r="L238" s="163"/>
      <c r="M238" s="167"/>
      <c r="N238" s="168"/>
      <c r="O238" s="168"/>
      <c r="P238" s="168"/>
      <c r="Q238" s="168"/>
      <c r="R238" s="168"/>
      <c r="S238" s="168"/>
      <c r="T238" s="169"/>
      <c r="AT238" s="164" t="s">
        <v>143</v>
      </c>
      <c r="AU238" s="164" t="s">
        <v>84</v>
      </c>
      <c r="AV238" s="14" t="s">
        <v>84</v>
      </c>
      <c r="AW238" s="14" t="s">
        <v>33</v>
      </c>
      <c r="AX238" s="14" t="s">
        <v>11</v>
      </c>
      <c r="AY238" s="164" t="s">
        <v>131</v>
      </c>
    </row>
    <row r="239" spans="2:51" s="14" customFormat="1" ht="12">
      <c r="B239" s="163"/>
      <c r="D239" s="153" t="s">
        <v>143</v>
      </c>
      <c r="E239" s="164" t="s">
        <v>1</v>
      </c>
      <c r="F239" s="165" t="s">
        <v>227</v>
      </c>
      <c r="H239" s="166">
        <v>18.09</v>
      </c>
      <c r="L239" s="163"/>
      <c r="M239" s="167"/>
      <c r="N239" s="168"/>
      <c r="O239" s="168"/>
      <c r="P239" s="168"/>
      <c r="Q239" s="168"/>
      <c r="R239" s="168"/>
      <c r="S239" s="168"/>
      <c r="T239" s="169"/>
      <c r="AT239" s="164" t="s">
        <v>143</v>
      </c>
      <c r="AU239" s="164" t="s">
        <v>84</v>
      </c>
      <c r="AV239" s="14" t="s">
        <v>84</v>
      </c>
      <c r="AW239" s="14" t="s">
        <v>33</v>
      </c>
      <c r="AX239" s="14" t="s">
        <v>11</v>
      </c>
      <c r="AY239" s="164" t="s">
        <v>131</v>
      </c>
    </row>
    <row r="240" spans="2:51" s="14" customFormat="1" ht="12">
      <c r="B240" s="163"/>
      <c r="D240" s="153" t="s">
        <v>143</v>
      </c>
      <c r="E240" s="164" t="s">
        <v>1</v>
      </c>
      <c r="F240" s="165" t="s">
        <v>228</v>
      </c>
      <c r="H240" s="166">
        <v>16.58</v>
      </c>
      <c r="L240" s="163"/>
      <c r="M240" s="167"/>
      <c r="N240" s="168"/>
      <c r="O240" s="168"/>
      <c r="P240" s="168"/>
      <c r="Q240" s="168"/>
      <c r="R240" s="168"/>
      <c r="S240" s="168"/>
      <c r="T240" s="169"/>
      <c r="AT240" s="164" t="s">
        <v>143</v>
      </c>
      <c r="AU240" s="164" t="s">
        <v>84</v>
      </c>
      <c r="AV240" s="14" t="s">
        <v>84</v>
      </c>
      <c r="AW240" s="14" t="s">
        <v>33</v>
      </c>
      <c r="AX240" s="14" t="s">
        <v>11</v>
      </c>
      <c r="AY240" s="164" t="s">
        <v>131</v>
      </c>
    </row>
    <row r="241" spans="2:51" s="14" customFormat="1" ht="12">
      <c r="B241" s="163"/>
      <c r="D241" s="153" t="s">
        <v>143</v>
      </c>
      <c r="E241" s="164" t="s">
        <v>1</v>
      </c>
      <c r="F241" s="165" t="s">
        <v>229</v>
      </c>
      <c r="H241" s="166">
        <v>158.56</v>
      </c>
      <c r="L241" s="163"/>
      <c r="M241" s="167"/>
      <c r="N241" s="168"/>
      <c r="O241" s="168"/>
      <c r="P241" s="168"/>
      <c r="Q241" s="168"/>
      <c r="R241" s="168"/>
      <c r="S241" s="168"/>
      <c r="T241" s="169"/>
      <c r="AT241" s="164" t="s">
        <v>143</v>
      </c>
      <c r="AU241" s="164" t="s">
        <v>84</v>
      </c>
      <c r="AV241" s="14" t="s">
        <v>84</v>
      </c>
      <c r="AW241" s="14" t="s">
        <v>33</v>
      </c>
      <c r="AX241" s="14" t="s">
        <v>11</v>
      </c>
      <c r="AY241" s="164" t="s">
        <v>131</v>
      </c>
    </row>
    <row r="242" spans="2:51" s="14" customFormat="1" ht="12">
      <c r="B242" s="163"/>
      <c r="D242" s="153" t="s">
        <v>143</v>
      </c>
      <c r="E242" s="164" t="s">
        <v>1</v>
      </c>
      <c r="F242" s="165" t="s">
        <v>230</v>
      </c>
      <c r="H242" s="166">
        <v>28.99</v>
      </c>
      <c r="L242" s="163"/>
      <c r="M242" s="167"/>
      <c r="N242" s="168"/>
      <c r="O242" s="168"/>
      <c r="P242" s="168"/>
      <c r="Q242" s="168"/>
      <c r="R242" s="168"/>
      <c r="S242" s="168"/>
      <c r="T242" s="169"/>
      <c r="AT242" s="164" t="s">
        <v>143</v>
      </c>
      <c r="AU242" s="164" t="s">
        <v>84</v>
      </c>
      <c r="AV242" s="14" t="s">
        <v>84</v>
      </c>
      <c r="AW242" s="14" t="s">
        <v>33</v>
      </c>
      <c r="AX242" s="14" t="s">
        <v>11</v>
      </c>
      <c r="AY242" s="164" t="s">
        <v>131</v>
      </c>
    </row>
    <row r="243" spans="2:51" s="14" customFormat="1" ht="12">
      <c r="B243" s="163"/>
      <c r="D243" s="153" t="s">
        <v>143</v>
      </c>
      <c r="E243" s="164" t="s">
        <v>1</v>
      </c>
      <c r="F243" s="165" t="s">
        <v>231</v>
      </c>
      <c r="H243" s="166">
        <v>45.69</v>
      </c>
      <c r="L243" s="163"/>
      <c r="M243" s="167"/>
      <c r="N243" s="168"/>
      <c r="O243" s="168"/>
      <c r="P243" s="168"/>
      <c r="Q243" s="168"/>
      <c r="R243" s="168"/>
      <c r="S243" s="168"/>
      <c r="T243" s="169"/>
      <c r="AT243" s="164" t="s">
        <v>143</v>
      </c>
      <c r="AU243" s="164" t="s">
        <v>84</v>
      </c>
      <c r="AV243" s="14" t="s">
        <v>84</v>
      </c>
      <c r="AW243" s="14" t="s">
        <v>33</v>
      </c>
      <c r="AX243" s="14" t="s">
        <v>11</v>
      </c>
      <c r="AY243" s="164" t="s">
        <v>131</v>
      </c>
    </row>
    <row r="244" spans="2:51" s="15" customFormat="1" ht="12">
      <c r="B244" s="170"/>
      <c r="D244" s="153" t="s">
        <v>143</v>
      </c>
      <c r="E244" s="171" t="s">
        <v>1</v>
      </c>
      <c r="F244" s="172" t="s">
        <v>171</v>
      </c>
      <c r="H244" s="173">
        <v>341.07</v>
      </c>
      <c r="L244" s="170"/>
      <c r="M244" s="174"/>
      <c r="N244" s="175"/>
      <c r="O244" s="175"/>
      <c r="P244" s="175"/>
      <c r="Q244" s="175"/>
      <c r="R244" s="175"/>
      <c r="S244" s="175"/>
      <c r="T244" s="176"/>
      <c r="AT244" s="171" t="s">
        <v>143</v>
      </c>
      <c r="AU244" s="171" t="s">
        <v>84</v>
      </c>
      <c r="AV244" s="15" t="s">
        <v>139</v>
      </c>
      <c r="AW244" s="15" t="s">
        <v>33</v>
      </c>
      <c r="AX244" s="15" t="s">
        <v>82</v>
      </c>
      <c r="AY244" s="171" t="s">
        <v>131</v>
      </c>
    </row>
    <row r="245" spans="1:65" s="2" customFormat="1" ht="24.2" customHeight="1">
      <c r="A245" s="29"/>
      <c r="B245" s="140"/>
      <c r="C245" s="141" t="s">
        <v>8</v>
      </c>
      <c r="D245" s="141" t="s">
        <v>134</v>
      </c>
      <c r="E245" s="142" t="s">
        <v>257</v>
      </c>
      <c r="F245" s="143" t="s">
        <v>258</v>
      </c>
      <c r="G245" s="144" t="s">
        <v>137</v>
      </c>
      <c r="H245" s="145">
        <v>341.07</v>
      </c>
      <c r="I245" s="146"/>
      <c r="J245" s="146">
        <f>ROUND(I245*H245,2)</f>
        <v>0</v>
      </c>
      <c r="K245" s="143" t="s">
        <v>138</v>
      </c>
      <c r="L245" s="30"/>
      <c r="M245" s="147" t="s">
        <v>1</v>
      </c>
      <c r="N245" s="148" t="s">
        <v>40</v>
      </c>
      <c r="O245" s="149">
        <v>0.308</v>
      </c>
      <c r="P245" s="149">
        <f>O245*H245</f>
        <v>105.04956</v>
      </c>
      <c r="Q245" s="149">
        <v>4E-05</v>
      </c>
      <c r="R245" s="149">
        <f>Q245*H245</f>
        <v>0.0136428</v>
      </c>
      <c r="S245" s="149">
        <v>0</v>
      </c>
      <c r="T245" s="150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1" t="s">
        <v>139</v>
      </c>
      <c r="AT245" s="151" t="s">
        <v>134</v>
      </c>
      <c r="AU245" s="151" t="s">
        <v>84</v>
      </c>
      <c r="AY245" s="17" t="s">
        <v>131</v>
      </c>
      <c r="BE245" s="152">
        <f>IF(N245="základní",J245,0)</f>
        <v>0</v>
      </c>
      <c r="BF245" s="152">
        <f>IF(N245="snížená",J245,0)</f>
        <v>0</v>
      </c>
      <c r="BG245" s="152">
        <f>IF(N245="zákl. přenesená",J245,0)</f>
        <v>0</v>
      </c>
      <c r="BH245" s="152">
        <f>IF(N245="sníž. přenesená",J245,0)</f>
        <v>0</v>
      </c>
      <c r="BI245" s="152">
        <f>IF(N245="nulová",J245,0)</f>
        <v>0</v>
      </c>
      <c r="BJ245" s="17" t="s">
        <v>82</v>
      </c>
      <c r="BK245" s="152">
        <f>ROUND(I245*H245,2)</f>
        <v>0</v>
      </c>
      <c r="BL245" s="17" t="s">
        <v>139</v>
      </c>
      <c r="BM245" s="151" t="s">
        <v>259</v>
      </c>
    </row>
    <row r="246" spans="1:47" s="2" customFormat="1" ht="19.5">
      <c r="A246" s="29"/>
      <c r="B246" s="30"/>
      <c r="C246" s="29"/>
      <c r="D246" s="153" t="s">
        <v>141</v>
      </c>
      <c r="E246" s="29"/>
      <c r="F246" s="154" t="s">
        <v>260</v>
      </c>
      <c r="G246" s="29"/>
      <c r="H246" s="29"/>
      <c r="I246" s="29"/>
      <c r="J246" s="29"/>
      <c r="K246" s="29"/>
      <c r="L246" s="30"/>
      <c r="M246" s="155"/>
      <c r="N246" s="156"/>
      <c r="O246" s="55"/>
      <c r="P246" s="55"/>
      <c r="Q246" s="55"/>
      <c r="R246" s="55"/>
      <c r="S246" s="55"/>
      <c r="T246" s="5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7" t="s">
        <v>141</v>
      </c>
      <c r="AU246" s="17" t="s">
        <v>84</v>
      </c>
    </row>
    <row r="247" spans="2:51" s="14" customFormat="1" ht="12">
      <c r="B247" s="163"/>
      <c r="D247" s="153" t="s">
        <v>143</v>
      </c>
      <c r="E247" s="164" t="s">
        <v>1</v>
      </c>
      <c r="F247" s="165" t="s">
        <v>224</v>
      </c>
      <c r="H247" s="166">
        <v>36.86</v>
      </c>
      <c r="L247" s="163"/>
      <c r="M247" s="167"/>
      <c r="N247" s="168"/>
      <c r="O247" s="168"/>
      <c r="P247" s="168"/>
      <c r="Q247" s="168"/>
      <c r="R247" s="168"/>
      <c r="S247" s="168"/>
      <c r="T247" s="169"/>
      <c r="AT247" s="164" t="s">
        <v>143</v>
      </c>
      <c r="AU247" s="164" t="s">
        <v>84</v>
      </c>
      <c r="AV247" s="14" t="s">
        <v>84</v>
      </c>
      <c r="AW247" s="14" t="s">
        <v>33</v>
      </c>
      <c r="AX247" s="14" t="s">
        <v>11</v>
      </c>
      <c r="AY247" s="164" t="s">
        <v>131</v>
      </c>
    </row>
    <row r="248" spans="2:51" s="14" customFormat="1" ht="12">
      <c r="B248" s="163"/>
      <c r="D248" s="153" t="s">
        <v>143</v>
      </c>
      <c r="E248" s="164" t="s">
        <v>1</v>
      </c>
      <c r="F248" s="165" t="s">
        <v>225</v>
      </c>
      <c r="H248" s="166">
        <v>18.25</v>
      </c>
      <c r="L248" s="163"/>
      <c r="M248" s="167"/>
      <c r="N248" s="168"/>
      <c r="O248" s="168"/>
      <c r="P248" s="168"/>
      <c r="Q248" s="168"/>
      <c r="R248" s="168"/>
      <c r="S248" s="168"/>
      <c r="T248" s="169"/>
      <c r="AT248" s="164" t="s">
        <v>143</v>
      </c>
      <c r="AU248" s="164" t="s">
        <v>84</v>
      </c>
      <c r="AV248" s="14" t="s">
        <v>84</v>
      </c>
      <c r="AW248" s="14" t="s">
        <v>33</v>
      </c>
      <c r="AX248" s="14" t="s">
        <v>11</v>
      </c>
      <c r="AY248" s="164" t="s">
        <v>131</v>
      </c>
    </row>
    <row r="249" spans="2:51" s="14" customFormat="1" ht="12">
      <c r="B249" s="163"/>
      <c r="D249" s="153" t="s">
        <v>143</v>
      </c>
      <c r="E249" s="164" t="s">
        <v>1</v>
      </c>
      <c r="F249" s="165" t="s">
        <v>226</v>
      </c>
      <c r="H249" s="166">
        <v>18.05</v>
      </c>
      <c r="L249" s="163"/>
      <c r="M249" s="167"/>
      <c r="N249" s="168"/>
      <c r="O249" s="168"/>
      <c r="P249" s="168"/>
      <c r="Q249" s="168"/>
      <c r="R249" s="168"/>
      <c r="S249" s="168"/>
      <c r="T249" s="169"/>
      <c r="AT249" s="164" t="s">
        <v>143</v>
      </c>
      <c r="AU249" s="164" t="s">
        <v>84</v>
      </c>
      <c r="AV249" s="14" t="s">
        <v>84</v>
      </c>
      <c r="AW249" s="14" t="s">
        <v>33</v>
      </c>
      <c r="AX249" s="14" t="s">
        <v>11</v>
      </c>
      <c r="AY249" s="164" t="s">
        <v>131</v>
      </c>
    </row>
    <row r="250" spans="2:51" s="14" customFormat="1" ht="12">
      <c r="B250" s="163"/>
      <c r="D250" s="153" t="s">
        <v>143</v>
      </c>
      <c r="E250" s="164" t="s">
        <v>1</v>
      </c>
      <c r="F250" s="165" t="s">
        <v>227</v>
      </c>
      <c r="H250" s="166">
        <v>18.09</v>
      </c>
      <c r="L250" s="163"/>
      <c r="M250" s="167"/>
      <c r="N250" s="168"/>
      <c r="O250" s="168"/>
      <c r="P250" s="168"/>
      <c r="Q250" s="168"/>
      <c r="R250" s="168"/>
      <c r="S250" s="168"/>
      <c r="T250" s="169"/>
      <c r="AT250" s="164" t="s">
        <v>143</v>
      </c>
      <c r="AU250" s="164" t="s">
        <v>84</v>
      </c>
      <c r="AV250" s="14" t="s">
        <v>84</v>
      </c>
      <c r="AW250" s="14" t="s">
        <v>33</v>
      </c>
      <c r="AX250" s="14" t="s">
        <v>11</v>
      </c>
      <c r="AY250" s="164" t="s">
        <v>131</v>
      </c>
    </row>
    <row r="251" spans="2:51" s="14" customFormat="1" ht="12">
      <c r="B251" s="163"/>
      <c r="D251" s="153" t="s">
        <v>143</v>
      </c>
      <c r="E251" s="164" t="s">
        <v>1</v>
      </c>
      <c r="F251" s="165" t="s">
        <v>228</v>
      </c>
      <c r="H251" s="166">
        <v>16.58</v>
      </c>
      <c r="L251" s="163"/>
      <c r="M251" s="167"/>
      <c r="N251" s="168"/>
      <c r="O251" s="168"/>
      <c r="P251" s="168"/>
      <c r="Q251" s="168"/>
      <c r="R251" s="168"/>
      <c r="S251" s="168"/>
      <c r="T251" s="169"/>
      <c r="AT251" s="164" t="s">
        <v>143</v>
      </c>
      <c r="AU251" s="164" t="s">
        <v>84</v>
      </c>
      <c r="AV251" s="14" t="s">
        <v>84</v>
      </c>
      <c r="AW251" s="14" t="s">
        <v>33</v>
      </c>
      <c r="AX251" s="14" t="s">
        <v>11</v>
      </c>
      <c r="AY251" s="164" t="s">
        <v>131</v>
      </c>
    </row>
    <row r="252" spans="2:51" s="14" customFormat="1" ht="12">
      <c r="B252" s="163"/>
      <c r="D252" s="153" t="s">
        <v>143</v>
      </c>
      <c r="E252" s="164" t="s">
        <v>1</v>
      </c>
      <c r="F252" s="165" t="s">
        <v>229</v>
      </c>
      <c r="H252" s="166">
        <v>158.56</v>
      </c>
      <c r="L252" s="163"/>
      <c r="M252" s="167"/>
      <c r="N252" s="168"/>
      <c r="O252" s="168"/>
      <c r="P252" s="168"/>
      <c r="Q252" s="168"/>
      <c r="R252" s="168"/>
      <c r="S252" s="168"/>
      <c r="T252" s="169"/>
      <c r="AT252" s="164" t="s">
        <v>143</v>
      </c>
      <c r="AU252" s="164" t="s">
        <v>84</v>
      </c>
      <c r="AV252" s="14" t="s">
        <v>84</v>
      </c>
      <c r="AW252" s="14" t="s">
        <v>33</v>
      </c>
      <c r="AX252" s="14" t="s">
        <v>11</v>
      </c>
      <c r="AY252" s="164" t="s">
        <v>131</v>
      </c>
    </row>
    <row r="253" spans="2:51" s="14" customFormat="1" ht="12">
      <c r="B253" s="163"/>
      <c r="D253" s="153" t="s">
        <v>143</v>
      </c>
      <c r="E253" s="164" t="s">
        <v>1</v>
      </c>
      <c r="F253" s="165" t="s">
        <v>230</v>
      </c>
      <c r="H253" s="166">
        <v>28.99</v>
      </c>
      <c r="L253" s="163"/>
      <c r="M253" s="167"/>
      <c r="N253" s="168"/>
      <c r="O253" s="168"/>
      <c r="P253" s="168"/>
      <c r="Q253" s="168"/>
      <c r="R253" s="168"/>
      <c r="S253" s="168"/>
      <c r="T253" s="169"/>
      <c r="AT253" s="164" t="s">
        <v>143</v>
      </c>
      <c r="AU253" s="164" t="s">
        <v>84</v>
      </c>
      <c r="AV253" s="14" t="s">
        <v>84</v>
      </c>
      <c r="AW253" s="14" t="s">
        <v>33</v>
      </c>
      <c r="AX253" s="14" t="s">
        <v>11</v>
      </c>
      <c r="AY253" s="164" t="s">
        <v>131</v>
      </c>
    </row>
    <row r="254" spans="2:51" s="14" customFormat="1" ht="12">
      <c r="B254" s="163"/>
      <c r="D254" s="153" t="s">
        <v>143</v>
      </c>
      <c r="E254" s="164" t="s">
        <v>1</v>
      </c>
      <c r="F254" s="165" t="s">
        <v>231</v>
      </c>
      <c r="H254" s="166">
        <v>45.69</v>
      </c>
      <c r="L254" s="163"/>
      <c r="M254" s="167"/>
      <c r="N254" s="168"/>
      <c r="O254" s="168"/>
      <c r="P254" s="168"/>
      <c r="Q254" s="168"/>
      <c r="R254" s="168"/>
      <c r="S254" s="168"/>
      <c r="T254" s="169"/>
      <c r="AT254" s="164" t="s">
        <v>143</v>
      </c>
      <c r="AU254" s="164" t="s">
        <v>84</v>
      </c>
      <c r="AV254" s="14" t="s">
        <v>84</v>
      </c>
      <c r="AW254" s="14" t="s">
        <v>33</v>
      </c>
      <c r="AX254" s="14" t="s">
        <v>11</v>
      </c>
      <c r="AY254" s="164" t="s">
        <v>131</v>
      </c>
    </row>
    <row r="255" spans="2:51" s="15" customFormat="1" ht="12">
      <c r="B255" s="170"/>
      <c r="D255" s="153" t="s">
        <v>143</v>
      </c>
      <c r="E255" s="171" t="s">
        <v>1</v>
      </c>
      <c r="F255" s="172" t="s">
        <v>171</v>
      </c>
      <c r="H255" s="173">
        <v>341.07</v>
      </c>
      <c r="L255" s="170"/>
      <c r="M255" s="174"/>
      <c r="N255" s="175"/>
      <c r="O255" s="175"/>
      <c r="P255" s="175"/>
      <c r="Q255" s="175"/>
      <c r="R255" s="175"/>
      <c r="S255" s="175"/>
      <c r="T255" s="176"/>
      <c r="AT255" s="171" t="s">
        <v>143</v>
      </c>
      <c r="AU255" s="171" t="s">
        <v>84</v>
      </c>
      <c r="AV255" s="15" t="s">
        <v>139</v>
      </c>
      <c r="AW255" s="15" t="s">
        <v>33</v>
      </c>
      <c r="AX255" s="15" t="s">
        <v>82</v>
      </c>
      <c r="AY255" s="171" t="s">
        <v>131</v>
      </c>
    </row>
    <row r="256" spans="1:65" s="2" customFormat="1" ht="37.9" customHeight="1">
      <c r="A256" s="29"/>
      <c r="B256" s="140"/>
      <c r="C256" s="141" t="s">
        <v>261</v>
      </c>
      <c r="D256" s="141" t="s">
        <v>134</v>
      </c>
      <c r="E256" s="142" t="s">
        <v>262</v>
      </c>
      <c r="F256" s="143" t="s">
        <v>263</v>
      </c>
      <c r="G256" s="144" t="s">
        <v>137</v>
      </c>
      <c r="H256" s="145">
        <v>84.1472</v>
      </c>
      <c r="I256" s="146"/>
      <c r="J256" s="146">
        <f>ROUND(I256*H256,2)</f>
        <v>0</v>
      </c>
      <c r="K256" s="143" t="s">
        <v>138</v>
      </c>
      <c r="L256" s="30"/>
      <c r="M256" s="147" t="s">
        <v>1</v>
      </c>
      <c r="N256" s="148" t="s">
        <v>40</v>
      </c>
      <c r="O256" s="149">
        <v>0.1</v>
      </c>
      <c r="P256" s="149">
        <f>O256*H256</f>
        <v>8.41472</v>
      </c>
      <c r="Q256" s="149">
        <v>0</v>
      </c>
      <c r="R256" s="149">
        <f>Q256*H256</f>
        <v>0</v>
      </c>
      <c r="S256" s="149">
        <v>0.01</v>
      </c>
      <c r="T256" s="150">
        <f>S256*H256</f>
        <v>0.841472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51" t="s">
        <v>139</v>
      </c>
      <c r="AT256" s="151" t="s">
        <v>134</v>
      </c>
      <c r="AU256" s="151" t="s">
        <v>84</v>
      </c>
      <c r="AY256" s="17" t="s">
        <v>131</v>
      </c>
      <c r="BE256" s="152">
        <f>IF(N256="základní",J256,0)</f>
        <v>0</v>
      </c>
      <c r="BF256" s="152">
        <f>IF(N256="snížená",J256,0)</f>
        <v>0</v>
      </c>
      <c r="BG256" s="152">
        <f>IF(N256="zákl. přenesená",J256,0)</f>
        <v>0</v>
      </c>
      <c r="BH256" s="152">
        <f>IF(N256="sníž. přenesená",J256,0)</f>
        <v>0</v>
      </c>
      <c r="BI256" s="152">
        <f>IF(N256="nulová",J256,0)</f>
        <v>0</v>
      </c>
      <c r="BJ256" s="17" t="s">
        <v>82</v>
      </c>
      <c r="BK256" s="152">
        <f>ROUND(I256*H256,2)</f>
        <v>0</v>
      </c>
      <c r="BL256" s="17" t="s">
        <v>139</v>
      </c>
      <c r="BM256" s="151" t="s">
        <v>264</v>
      </c>
    </row>
    <row r="257" spans="1:47" s="2" customFormat="1" ht="19.5">
      <c r="A257" s="29"/>
      <c r="B257" s="30"/>
      <c r="C257" s="29"/>
      <c r="D257" s="153" t="s">
        <v>141</v>
      </c>
      <c r="E257" s="29"/>
      <c r="F257" s="154" t="s">
        <v>265</v>
      </c>
      <c r="G257" s="29"/>
      <c r="H257" s="29"/>
      <c r="I257" s="29"/>
      <c r="J257" s="29"/>
      <c r="K257" s="29"/>
      <c r="L257" s="30"/>
      <c r="M257" s="155"/>
      <c r="N257" s="156"/>
      <c r="O257" s="55"/>
      <c r="P257" s="55"/>
      <c r="Q257" s="55"/>
      <c r="R257" s="55"/>
      <c r="S257" s="55"/>
      <c r="T257" s="56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T257" s="17" t="s">
        <v>141</v>
      </c>
      <c r="AU257" s="17" t="s">
        <v>84</v>
      </c>
    </row>
    <row r="258" spans="2:51" s="13" customFormat="1" ht="12">
      <c r="B258" s="157"/>
      <c r="D258" s="153" t="s">
        <v>143</v>
      </c>
      <c r="E258" s="158" t="s">
        <v>1</v>
      </c>
      <c r="F258" s="159" t="s">
        <v>144</v>
      </c>
      <c r="H258" s="158" t="s">
        <v>1</v>
      </c>
      <c r="L258" s="157"/>
      <c r="M258" s="160"/>
      <c r="N258" s="161"/>
      <c r="O258" s="161"/>
      <c r="P258" s="161"/>
      <c r="Q258" s="161"/>
      <c r="R258" s="161"/>
      <c r="S258" s="161"/>
      <c r="T258" s="162"/>
      <c r="AT258" s="158" t="s">
        <v>143</v>
      </c>
      <c r="AU258" s="158" t="s">
        <v>84</v>
      </c>
      <c r="AV258" s="13" t="s">
        <v>82</v>
      </c>
      <c r="AW258" s="13" t="s">
        <v>33</v>
      </c>
      <c r="AX258" s="13" t="s">
        <v>11</v>
      </c>
      <c r="AY258" s="158" t="s">
        <v>131</v>
      </c>
    </row>
    <row r="259" spans="2:51" s="14" customFormat="1" ht="12">
      <c r="B259" s="163"/>
      <c r="D259" s="153" t="s">
        <v>143</v>
      </c>
      <c r="E259" s="164" t="s">
        <v>1</v>
      </c>
      <c r="F259" s="165" t="s">
        <v>145</v>
      </c>
      <c r="H259" s="166">
        <v>84.1472</v>
      </c>
      <c r="L259" s="163"/>
      <c r="M259" s="167"/>
      <c r="N259" s="168"/>
      <c r="O259" s="168"/>
      <c r="P259" s="168"/>
      <c r="Q259" s="168"/>
      <c r="R259" s="168"/>
      <c r="S259" s="168"/>
      <c r="T259" s="169"/>
      <c r="AT259" s="164" t="s">
        <v>143</v>
      </c>
      <c r="AU259" s="164" t="s">
        <v>84</v>
      </c>
      <c r="AV259" s="14" t="s">
        <v>84</v>
      </c>
      <c r="AW259" s="14" t="s">
        <v>33</v>
      </c>
      <c r="AX259" s="14" t="s">
        <v>82</v>
      </c>
      <c r="AY259" s="164" t="s">
        <v>131</v>
      </c>
    </row>
    <row r="260" spans="1:65" s="2" customFormat="1" ht="37.9" customHeight="1">
      <c r="A260" s="29"/>
      <c r="B260" s="140"/>
      <c r="C260" s="141" t="s">
        <v>266</v>
      </c>
      <c r="D260" s="141" t="s">
        <v>134</v>
      </c>
      <c r="E260" s="142" t="s">
        <v>267</v>
      </c>
      <c r="F260" s="143" t="s">
        <v>268</v>
      </c>
      <c r="G260" s="144" t="s">
        <v>137</v>
      </c>
      <c r="H260" s="145">
        <v>529.5086</v>
      </c>
      <c r="I260" s="146"/>
      <c r="J260" s="146">
        <f>ROUND(I260*H260,2)</f>
        <v>0</v>
      </c>
      <c r="K260" s="143" t="s">
        <v>138</v>
      </c>
      <c r="L260" s="30"/>
      <c r="M260" s="147" t="s">
        <v>1</v>
      </c>
      <c r="N260" s="148" t="s">
        <v>40</v>
      </c>
      <c r="O260" s="149">
        <v>0.08</v>
      </c>
      <c r="P260" s="149">
        <f>O260*H260</f>
        <v>42.360688</v>
      </c>
      <c r="Q260" s="149">
        <v>0</v>
      </c>
      <c r="R260" s="149">
        <f>Q260*H260</f>
        <v>0</v>
      </c>
      <c r="S260" s="149">
        <v>0.01</v>
      </c>
      <c r="T260" s="150">
        <f>S260*H260</f>
        <v>5.295086</v>
      </c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R260" s="151" t="s">
        <v>139</v>
      </c>
      <c r="AT260" s="151" t="s">
        <v>134</v>
      </c>
      <c r="AU260" s="151" t="s">
        <v>84</v>
      </c>
      <c r="AY260" s="17" t="s">
        <v>131</v>
      </c>
      <c r="BE260" s="152">
        <f>IF(N260="základní",J260,0)</f>
        <v>0</v>
      </c>
      <c r="BF260" s="152">
        <f>IF(N260="snížená",J260,0)</f>
        <v>0</v>
      </c>
      <c r="BG260" s="152">
        <f>IF(N260="zákl. přenesená",J260,0)</f>
        <v>0</v>
      </c>
      <c r="BH260" s="152">
        <f>IF(N260="sníž. přenesená",J260,0)</f>
        <v>0</v>
      </c>
      <c r="BI260" s="152">
        <f>IF(N260="nulová",J260,0)</f>
        <v>0</v>
      </c>
      <c r="BJ260" s="17" t="s">
        <v>82</v>
      </c>
      <c r="BK260" s="152">
        <f>ROUND(I260*H260,2)</f>
        <v>0</v>
      </c>
      <c r="BL260" s="17" t="s">
        <v>139</v>
      </c>
      <c r="BM260" s="151" t="s">
        <v>269</v>
      </c>
    </row>
    <row r="261" spans="1:47" s="2" customFormat="1" ht="29.25">
      <c r="A261" s="29"/>
      <c r="B261" s="30"/>
      <c r="C261" s="29"/>
      <c r="D261" s="153" t="s">
        <v>141</v>
      </c>
      <c r="E261" s="29"/>
      <c r="F261" s="154" t="s">
        <v>270</v>
      </c>
      <c r="G261" s="29"/>
      <c r="H261" s="29"/>
      <c r="I261" s="29"/>
      <c r="J261" s="29"/>
      <c r="K261" s="29"/>
      <c r="L261" s="30"/>
      <c r="M261" s="155"/>
      <c r="N261" s="156"/>
      <c r="O261" s="55"/>
      <c r="P261" s="55"/>
      <c r="Q261" s="55"/>
      <c r="R261" s="55"/>
      <c r="S261" s="55"/>
      <c r="T261" s="56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T261" s="17" t="s">
        <v>141</v>
      </c>
      <c r="AU261" s="17" t="s">
        <v>84</v>
      </c>
    </row>
    <row r="262" spans="2:51" s="13" customFormat="1" ht="12">
      <c r="B262" s="157"/>
      <c r="D262" s="153" t="s">
        <v>143</v>
      </c>
      <c r="E262" s="158" t="s">
        <v>1</v>
      </c>
      <c r="F262" s="159" t="s">
        <v>195</v>
      </c>
      <c r="H262" s="158" t="s">
        <v>1</v>
      </c>
      <c r="L262" s="157"/>
      <c r="M262" s="160"/>
      <c r="N262" s="161"/>
      <c r="O262" s="161"/>
      <c r="P262" s="161"/>
      <c r="Q262" s="161"/>
      <c r="R262" s="161"/>
      <c r="S262" s="161"/>
      <c r="T262" s="162"/>
      <c r="AT262" s="158" t="s">
        <v>143</v>
      </c>
      <c r="AU262" s="158" t="s">
        <v>84</v>
      </c>
      <c r="AV262" s="13" t="s">
        <v>82</v>
      </c>
      <c r="AW262" s="13" t="s">
        <v>33</v>
      </c>
      <c r="AX262" s="13" t="s">
        <v>11</v>
      </c>
      <c r="AY262" s="158" t="s">
        <v>131</v>
      </c>
    </row>
    <row r="263" spans="2:51" s="13" customFormat="1" ht="12">
      <c r="B263" s="157"/>
      <c r="D263" s="153" t="s">
        <v>143</v>
      </c>
      <c r="E263" s="158" t="s">
        <v>1</v>
      </c>
      <c r="F263" s="159" t="s">
        <v>158</v>
      </c>
      <c r="H263" s="158" t="s">
        <v>1</v>
      </c>
      <c r="L263" s="157"/>
      <c r="M263" s="160"/>
      <c r="N263" s="161"/>
      <c r="O263" s="161"/>
      <c r="P263" s="161"/>
      <c r="Q263" s="161"/>
      <c r="R263" s="161"/>
      <c r="S263" s="161"/>
      <c r="T263" s="162"/>
      <c r="AT263" s="158" t="s">
        <v>143</v>
      </c>
      <c r="AU263" s="158" t="s">
        <v>84</v>
      </c>
      <c r="AV263" s="13" t="s">
        <v>82</v>
      </c>
      <c r="AW263" s="13" t="s">
        <v>33</v>
      </c>
      <c r="AX263" s="13" t="s">
        <v>11</v>
      </c>
      <c r="AY263" s="158" t="s">
        <v>131</v>
      </c>
    </row>
    <row r="264" spans="2:51" s="14" customFormat="1" ht="12">
      <c r="B264" s="163"/>
      <c r="D264" s="153" t="s">
        <v>143</v>
      </c>
      <c r="E264" s="164" t="s">
        <v>1</v>
      </c>
      <c r="F264" s="165" t="s">
        <v>151</v>
      </c>
      <c r="H264" s="166">
        <v>32.3121</v>
      </c>
      <c r="L264" s="163"/>
      <c r="M264" s="167"/>
      <c r="N264" s="168"/>
      <c r="O264" s="168"/>
      <c r="P264" s="168"/>
      <c r="Q264" s="168"/>
      <c r="R264" s="168"/>
      <c r="S264" s="168"/>
      <c r="T264" s="169"/>
      <c r="AT264" s="164" t="s">
        <v>143</v>
      </c>
      <c r="AU264" s="164" t="s">
        <v>84</v>
      </c>
      <c r="AV264" s="14" t="s">
        <v>84</v>
      </c>
      <c r="AW264" s="14" t="s">
        <v>33</v>
      </c>
      <c r="AX264" s="14" t="s">
        <v>11</v>
      </c>
      <c r="AY264" s="164" t="s">
        <v>131</v>
      </c>
    </row>
    <row r="265" spans="2:51" s="14" customFormat="1" ht="12">
      <c r="B265" s="163"/>
      <c r="D265" s="153" t="s">
        <v>143</v>
      </c>
      <c r="E265" s="164" t="s">
        <v>1</v>
      </c>
      <c r="F265" s="165" t="s">
        <v>196</v>
      </c>
      <c r="H265" s="166">
        <v>22.807275</v>
      </c>
      <c r="L265" s="163"/>
      <c r="M265" s="167"/>
      <c r="N265" s="168"/>
      <c r="O265" s="168"/>
      <c r="P265" s="168"/>
      <c r="Q265" s="168"/>
      <c r="R265" s="168"/>
      <c r="S265" s="168"/>
      <c r="T265" s="169"/>
      <c r="AT265" s="164" t="s">
        <v>143</v>
      </c>
      <c r="AU265" s="164" t="s">
        <v>84</v>
      </c>
      <c r="AV265" s="14" t="s">
        <v>84</v>
      </c>
      <c r="AW265" s="14" t="s">
        <v>33</v>
      </c>
      <c r="AX265" s="14" t="s">
        <v>11</v>
      </c>
      <c r="AY265" s="164" t="s">
        <v>131</v>
      </c>
    </row>
    <row r="266" spans="2:51" s="13" customFormat="1" ht="12">
      <c r="B266" s="157"/>
      <c r="D266" s="153" t="s">
        <v>143</v>
      </c>
      <c r="E266" s="158" t="s">
        <v>1</v>
      </c>
      <c r="F266" s="159" t="s">
        <v>160</v>
      </c>
      <c r="H266" s="158" t="s">
        <v>1</v>
      </c>
      <c r="L266" s="157"/>
      <c r="M266" s="160"/>
      <c r="N266" s="161"/>
      <c r="O266" s="161"/>
      <c r="P266" s="161"/>
      <c r="Q266" s="161"/>
      <c r="R266" s="161"/>
      <c r="S266" s="161"/>
      <c r="T266" s="162"/>
      <c r="AT266" s="158" t="s">
        <v>143</v>
      </c>
      <c r="AU266" s="158" t="s">
        <v>84</v>
      </c>
      <c r="AV266" s="13" t="s">
        <v>82</v>
      </c>
      <c r="AW266" s="13" t="s">
        <v>33</v>
      </c>
      <c r="AX266" s="13" t="s">
        <v>11</v>
      </c>
      <c r="AY266" s="158" t="s">
        <v>131</v>
      </c>
    </row>
    <row r="267" spans="2:51" s="14" customFormat="1" ht="12">
      <c r="B267" s="163"/>
      <c r="D267" s="153" t="s">
        <v>143</v>
      </c>
      <c r="E267" s="164" t="s">
        <v>1</v>
      </c>
      <c r="F267" s="165" t="s">
        <v>151</v>
      </c>
      <c r="H267" s="166">
        <v>32.3121</v>
      </c>
      <c r="L267" s="163"/>
      <c r="M267" s="167"/>
      <c r="N267" s="168"/>
      <c r="O267" s="168"/>
      <c r="P267" s="168"/>
      <c r="Q267" s="168"/>
      <c r="R267" s="168"/>
      <c r="S267" s="168"/>
      <c r="T267" s="169"/>
      <c r="AT267" s="164" t="s">
        <v>143</v>
      </c>
      <c r="AU267" s="164" t="s">
        <v>84</v>
      </c>
      <c r="AV267" s="14" t="s">
        <v>84</v>
      </c>
      <c r="AW267" s="14" t="s">
        <v>33</v>
      </c>
      <c r="AX267" s="14" t="s">
        <v>11</v>
      </c>
      <c r="AY267" s="164" t="s">
        <v>131</v>
      </c>
    </row>
    <row r="268" spans="2:51" s="14" customFormat="1" ht="12">
      <c r="B268" s="163"/>
      <c r="D268" s="153" t="s">
        <v>143</v>
      </c>
      <c r="E268" s="164" t="s">
        <v>1</v>
      </c>
      <c r="F268" s="165" t="s">
        <v>197</v>
      </c>
      <c r="H268" s="166">
        <v>11.3283</v>
      </c>
      <c r="L268" s="163"/>
      <c r="M268" s="167"/>
      <c r="N268" s="168"/>
      <c r="O268" s="168"/>
      <c r="P268" s="168"/>
      <c r="Q268" s="168"/>
      <c r="R268" s="168"/>
      <c r="S268" s="168"/>
      <c r="T268" s="169"/>
      <c r="AT268" s="164" t="s">
        <v>143</v>
      </c>
      <c r="AU268" s="164" t="s">
        <v>84</v>
      </c>
      <c r="AV268" s="14" t="s">
        <v>84</v>
      </c>
      <c r="AW268" s="14" t="s">
        <v>33</v>
      </c>
      <c r="AX268" s="14" t="s">
        <v>11</v>
      </c>
      <c r="AY268" s="164" t="s">
        <v>131</v>
      </c>
    </row>
    <row r="269" spans="2:51" s="13" customFormat="1" ht="12">
      <c r="B269" s="157"/>
      <c r="D269" s="153" t="s">
        <v>143</v>
      </c>
      <c r="E269" s="158" t="s">
        <v>1</v>
      </c>
      <c r="F269" s="159" t="s">
        <v>161</v>
      </c>
      <c r="H269" s="158" t="s">
        <v>1</v>
      </c>
      <c r="L269" s="157"/>
      <c r="M269" s="160"/>
      <c r="N269" s="161"/>
      <c r="O269" s="161"/>
      <c r="P269" s="161"/>
      <c r="Q269" s="161"/>
      <c r="R269" s="161"/>
      <c r="S269" s="161"/>
      <c r="T269" s="162"/>
      <c r="AT269" s="158" t="s">
        <v>143</v>
      </c>
      <c r="AU269" s="158" t="s">
        <v>84</v>
      </c>
      <c r="AV269" s="13" t="s">
        <v>82</v>
      </c>
      <c r="AW269" s="13" t="s">
        <v>33</v>
      </c>
      <c r="AX269" s="13" t="s">
        <v>11</v>
      </c>
      <c r="AY269" s="158" t="s">
        <v>131</v>
      </c>
    </row>
    <row r="270" spans="2:51" s="14" customFormat="1" ht="12">
      <c r="B270" s="163"/>
      <c r="D270" s="153" t="s">
        <v>143</v>
      </c>
      <c r="E270" s="164" t="s">
        <v>1</v>
      </c>
      <c r="F270" s="165" t="s">
        <v>151</v>
      </c>
      <c r="H270" s="166">
        <v>32.3121</v>
      </c>
      <c r="L270" s="163"/>
      <c r="M270" s="167"/>
      <c r="N270" s="168"/>
      <c r="O270" s="168"/>
      <c r="P270" s="168"/>
      <c r="Q270" s="168"/>
      <c r="R270" s="168"/>
      <c r="S270" s="168"/>
      <c r="T270" s="169"/>
      <c r="AT270" s="164" t="s">
        <v>143</v>
      </c>
      <c r="AU270" s="164" t="s">
        <v>84</v>
      </c>
      <c r="AV270" s="14" t="s">
        <v>84</v>
      </c>
      <c r="AW270" s="14" t="s">
        <v>33</v>
      </c>
      <c r="AX270" s="14" t="s">
        <v>11</v>
      </c>
      <c r="AY270" s="164" t="s">
        <v>131</v>
      </c>
    </row>
    <row r="271" spans="2:51" s="14" customFormat="1" ht="12">
      <c r="B271" s="163"/>
      <c r="D271" s="153" t="s">
        <v>143</v>
      </c>
      <c r="E271" s="164" t="s">
        <v>1</v>
      </c>
      <c r="F271" s="165" t="s">
        <v>198</v>
      </c>
      <c r="H271" s="166">
        <v>11.1561</v>
      </c>
      <c r="L271" s="163"/>
      <c r="M271" s="167"/>
      <c r="N271" s="168"/>
      <c r="O271" s="168"/>
      <c r="P271" s="168"/>
      <c r="Q271" s="168"/>
      <c r="R271" s="168"/>
      <c r="S271" s="168"/>
      <c r="T271" s="169"/>
      <c r="AT271" s="164" t="s">
        <v>143</v>
      </c>
      <c r="AU271" s="164" t="s">
        <v>84</v>
      </c>
      <c r="AV271" s="14" t="s">
        <v>84</v>
      </c>
      <c r="AW271" s="14" t="s">
        <v>33</v>
      </c>
      <c r="AX271" s="14" t="s">
        <v>11</v>
      </c>
      <c r="AY271" s="164" t="s">
        <v>131</v>
      </c>
    </row>
    <row r="272" spans="2:51" s="13" customFormat="1" ht="12">
      <c r="B272" s="157"/>
      <c r="D272" s="153" t="s">
        <v>143</v>
      </c>
      <c r="E272" s="158" t="s">
        <v>1</v>
      </c>
      <c r="F272" s="159" t="s">
        <v>162</v>
      </c>
      <c r="H272" s="158" t="s">
        <v>1</v>
      </c>
      <c r="L272" s="157"/>
      <c r="M272" s="160"/>
      <c r="N272" s="161"/>
      <c r="O272" s="161"/>
      <c r="P272" s="161"/>
      <c r="Q272" s="161"/>
      <c r="R272" s="161"/>
      <c r="S272" s="161"/>
      <c r="T272" s="162"/>
      <c r="AT272" s="158" t="s">
        <v>143</v>
      </c>
      <c r="AU272" s="158" t="s">
        <v>84</v>
      </c>
      <c r="AV272" s="13" t="s">
        <v>82</v>
      </c>
      <c r="AW272" s="13" t="s">
        <v>33</v>
      </c>
      <c r="AX272" s="13" t="s">
        <v>11</v>
      </c>
      <c r="AY272" s="158" t="s">
        <v>131</v>
      </c>
    </row>
    <row r="273" spans="2:51" s="14" customFormat="1" ht="12">
      <c r="B273" s="163"/>
      <c r="D273" s="153" t="s">
        <v>143</v>
      </c>
      <c r="E273" s="164" t="s">
        <v>1</v>
      </c>
      <c r="F273" s="165" t="s">
        <v>151</v>
      </c>
      <c r="H273" s="166">
        <v>32.3121</v>
      </c>
      <c r="L273" s="163"/>
      <c r="M273" s="167"/>
      <c r="N273" s="168"/>
      <c r="O273" s="168"/>
      <c r="P273" s="168"/>
      <c r="Q273" s="168"/>
      <c r="R273" s="168"/>
      <c r="S273" s="168"/>
      <c r="T273" s="169"/>
      <c r="AT273" s="164" t="s">
        <v>143</v>
      </c>
      <c r="AU273" s="164" t="s">
        <v>84</v>
      </c>
      <c r="AV273" s="14" t="s">
        <v>84</v>
      </c>
      <c r="AW273" s="14" t="s">
        <v>33</v>
      </c>
      <c r="AX273" s="14" t="s">
        <v>11</v>
      </c>
      <c r="AY273" s="164" t="s">
        <v>131</v>
      </c>
    </row>
    <row r="274" spans="2:51" s="14" customFormat="1" ht="12">
      <c r="B274" s="163"/>
      <c r="D274" s="153" t="s">
        <v>143</v>
      </c>
      <c r="E274" s="164" t="s">
        <v>1</v>
      </c>
      <c r="F274" s="165" t="s">
        <v>199</v>
      </c>
      <c r="H274" s="166">
        <v>11.306775</v>
      </c>
      <c r="L274" s="163"/>
      <c r="M274" s="167"/>
      <c r="N274" s="168"/>
      <c r="O274" s="168"/>
      <c r="P274" s="168"/>
      <c r="Q274" s="168"/>
      <c r="R274" s="168"/>
      <c r="S274" s="168"/>
      <c r="T274" s="169"/>
      <c r="AT274" s="164" t="s">
        <v>143</v>
      </c>
      <c r="AU274" s="164" t="s">
        <v>84</v>
      </c>
      <c r="AV274" s="14" t="s">
        <v>84</v>
      </c>
      <c r="AW274" s="14" t="s">
        <v>33</v>
      </c>
      <c r="AX274" s="14" t="s">
        <v>11</v>
      </c>
      <c r="AY274" s="164" t="s">
        <v>131</v>
      </c>
    </row>
    <row r="275" spans="2:51" s="13" customFormat="1" ht="12">
      <c r="B275" s="157"/>
      <c r="D275" s="153" t="s">
        <v>143</v>
      </c>
      <c r="E275" s="158" t="s">
        <v>1</v>
      </c>
      <c r="F275" s="159" t="s">
        <v>166</v>
      </c>
      <c r="H275" s="158" t="s">
        <v>1</v>
      </c>
      <c r="L275" s="157"/>
      <c r="M275" s="160"/>
      <c r="N275" s="161"/>
      <c r="O275" s="161"/>
      <c r="P275" s="161"/>
      <c r="Q275" s="161"/>
      <c r="R275" s="161"/>
      <c r="S275" s="161"/>
      <c r="T275" s="162"/>
      <c r="AT275" s="158" t="s">
        <v>143</v>
      </c>
      <c r="AU275" s="158" t="s">
        <v>84</v>
      </c>
      <c r="AV275" s="13" t="s">
        <v>82</v>
      </c>
      <c r="AW275" s="13" t="s">
        <v>33</v>
      </c>
      <c r="AX275" s="13" t="s">
        <v>11</v>
      </c>
      <c r="AY275" s="158" t="s">
        <v>131</v>
      </c>
    </row>
    <row r="276" spans="2:51" s="14" customFormat="1" ht="12">
      <c r="B276" s="163"/>
      <c r="D276" s="153" t="s">
        <v>143</v>
      </c>
      <c r="E276" s="164" t="s">
        <v>1</v>
      </c>
      <c r="F276" s="165" t="s">
        <v>151</v>
      </c>
      <c r="H276" s="166">
        <v>32.3121</v>
      </c>
      <c r="L276" s="163"/>
      <c r="M276" s="167"/>
      <c r="N276" s="168"/>
      <c r="O276" s="168"/>
      <c r="P276" s="168"/>
      <c r="Q276" s="168"/>
      <c r="R276" s="168"/>
      <c r="S276" s="168"/>
      <c r="T276" s="169"/>
      <c r="AT276" s="164" t="s">
        <v>143</v>
      </c>
      <c r="AU276" s="164" t="s">
        <v>84</v>
      </c>
      <c r="AV276" s="14" t="s">
        <v>84</v>
      </c>
      <c r="AW276" s="14" t="s">
        <v>33</v>
      </c>
      <c r="AX276" s="14" t="s">
        <v>11</v>
      </c>
      <c r="AY276" s="164" t="s">
        <v>131</v>
      </c>
    </row>
    <row r="277" spans="2:51" s="14" customFormat="1" ht="12">
      <c r="B277" s="163"/>
      <c r="D277" s="153" t="s">
        <v>143</v>
      </c>
      <c r="E277" s="164" t="s">
        <v>1</v>
      </c>
      <c r="F277" s="165" t="s">
        <v>200</v>
      </c>
      <c r="H277" s="166">
        <v>10.85475</v>
      </c>
      <c r="L277" s="163"/>
      <c r="M277" s="167"/>
      <c r="N277" s="168"/>
      <c r="O277" s="168"/>
      <c r="P277" s="168"/>
      <c r="Q277" s="168"/>
      <c r="R277" s="168"/>
      <c r="S277" s="168"/>
      <c r="T277" s="169"/>
      <c r="AT277" s="164" t="s">
        <v>143</v>
      </c>
      <c r="AU277" s="164" t="s">
        <v>84</v>
      </c>
      <c r="AV277" s="14" t="s">
        <v>84</v>
      </c>
      <c r="AW277" s="14" t="s">
        <v>33</v>
      </c>
      <c r="AX277" s="14" t="s">
        <v>11</v>
      </c>
      <c r="AY277" s="164" t="s">
        <v>131</v>
      </c>
    </row>
    <row r="278" spans="2:51" s="13" customFormat="1" ht="12">
      <c r="B278" s="157"/>
      <c r="D278" s="153" t="s">
        <v>143</v>
      </c>
      <c r="E278" s="158" t="s">
        <v>1</v>
      </c>
      <c r="F278" s="159" t="s">
        <v>201</v>
      </c>
      <c r="H278" s="158" t="s">
        <v>1</v>
      </c>
      <c r="L278" s="157"/>
      <c r="M278" s="160"/>
      <c r="N278" s="161"/>
      <c r="O278" s="161"/>
      <c r="P278" s="161"/>
      <c r="Q278" s="161"/>
      <c r="R278" s="161"/>
      <c r="S278" s="161"/>
      <c r="T278" s="162"/>
      <c r="AT278" s="158" t="s">
        <v>143</v>
      </c>
      <c r="AU278" s="158" t="s">
        <v>84</v>
      </c>
      <c r="AV278" s="13" t="s">
        <v>82</v>
      </c>
      <c r="AW278" s="13" t="s">
        <v>33</v>
      </c>
      <c r="AX278" s="13" t="s">
        <v>11</v>
      </c>
      <c r="AY278" s="158" t="s">
        <v>131</v>
      </c>
    </row>
    <row r="279" spans="2:51" s="14" customFormat="1" ht="12">
      <c r="B279" s="163"/>
      <c r="D279" s="153" t="s">
        <v>143</v>
      </c>
      <c r="E279" s="164" t="s">
        <v>1</v>
      </c>
      <c r="F279" s="165" t="s">
        <v>202</v>
      </c>
      <c r="H279" s="166">
        <v>56.088</v>
      </c>
      <c r="L279" s="163"/>
      <c r="M279" s="167"/>
      <c r="N279" s="168"/>
      <c r="O279" s="168"/>
      <c r="P279" s="168"/>
      <c r="Q279" s="168"/>
      <c r="R279" s="168"/>
      <c r="S279" s="168"/>
      <c r="T279" s="169"/>
      <c r="AT279" s="164" t="s">
        <v>143</v>
      </c>
      <c r="AU279" s="164" t="s">
        <v>84</v>
      </c>
      <c r="AV279" s="14" t="s">
        <v>84</v>
      </c>
      <c r="AW279" s="14" t="s">
        <v>33</v>
      </c>
      <c r="AX279" s="14" t="s">
        <v>11</v>
      </c>
      <c r="AY279" s="164" t="s">
        <v>131</v>
      </c>
    </row>
    <row r="280" spans="2:51" s="13" customFormat="1" ht="12">
      <c r="B280" s="157"/>
      <c r="D280" s="153" t="s">
        <v>143</v>
      </c>
      <c r="E280" s="158" t="s">
        <v>1</v>
      </c>
      <c r="F280" s="159" t="s">
        <v>169</v>
      </c>
      <c r="H280" s="158" t="s">
        <v>1</v>
      </c>
      <c r="L280" s="157"/>
      <c r="M280" s="160"/>
      <c r="N280" s="161"/>
      <c r="O280" s="161"/>
      <c r="P280" s="161"/>
      <c r="Q280" s="161"/>
      <c r="R280" s="161"/>
      <c r="S280" s="161"/>
      <c r="T280" s="162"/>
      <c r="AT280" s="158" t="s">
        <v>143</v>
      </c>
      <c r="AU280" s="158" t="s">
        <v>84</v>
      </c>
      <c r="AV280" s="13" t="s">
        <v>82</v>
      </c>
      <c r="AW280" s="13" t="s">
        <v>33</v>
      </c>
      <c r="AX280" s="13" t="s">
        <v>11</v>
      </c>
      <c r="AY280" s="158" t="s">
        <v>131</v>
      </c>
    </row>
    <row r="281" spans="2:51" s="14" customFormat="1" ht="12">
      <c r="B281" s="163"/>
      <c r="D281" s="153" t="s">
        <v>143</v>
      </c>
      <c r="E281" s="164" t="s">
        <v>1</v>
      </c>
      <c r="F281" s="165" t="s">
        <v>203</v>
      </c>
      <c r="H281" s="166">
        <v>88.93515</v>
      </c>
      <c r="L281" s="163"/>
      <c r="M281" s="167"/>
      <c r="N281" s="168"/>
      <c r="O281" s="168"/>
      <c r="P281" s="168"/>
      <c r="Q281" s="168"/>
      <c r="R281" s="168"/>
      <c r="S281" s="168"/>
      <c r="T281" s="169"/>
      <c r="AT281" s="164" t="s">
        <v>143</v>
      </c>
      <c r="AU281" s="164" t="s">
        <v>84</v>
      </c>
      <c r="AV281" s="14" t="s">
        <v>84</v>
      </c>
      <c r="AW281" s="14" t="s">
        <v>33</v>
      </c>
      <c r="AX281" s="14" t="s">
        <v>11</v>
      </c>
      <c r="AY281" s="164" t="s">
        <v>131</v>
      </c>
    </row>
    <row r="282" spans="2:51" s="13" customFormat="1" ht="12">
      <c r="B282" s="157"/>
      <c r="D282" s="153" t="s">
        <v>143</v>
      </c>
      <c r="E282" s="158" t="s">
        <v>1</v>
      </c>
      <c r="F282" s="159" t="s">
        <v>204</v>
      </c>
      <c r="H282" s="158" t="s">
        <v>1</v>
      </c>
      <c r="L282" s="157"/>
      <c r="M282" s="160"/>
      <c r="N282" s="161"/>
      <c r="O282" s="161"/>
      <c r="P282" s="161"/>
      <c r="Q282" s="161"/>
      <c r="R282" s="161"/>
      <c r="S282" s="161"/>
      <c r="T282" s="162"/>
      <c r="AT282" s="158" t="s">
        <v>143</v>
      </c>
      <c r="AU282" s="158" t="s">
        <v>84</v>
      </c>
      <c r="AV282" s="13" t="s">
        <v>82</v>
      </c>
      <c r="AW282" s="13" t="s">
        <v>33</v>
      </c>
      <c r="AX282" s="13" t="s">
        <v>11</v>
      </c>
      <c r="AY282" s="158" t="s">
        <v>131</v>
      </c>
    </row>
    <row r="283" spans="2:51" s="14" customFormat="1" ht="12">
      <c r="B283" s="163"/>
      <c r="D283" s="153" t="s">
        <v>143</v>
      </c>
      <c r="E283" s="164" t="s">
        <v>1</v>
      </c>
      <c r="F283" s="165" t="s">
        <v>205</v>
      </c>
      <c r="H283" s="166">
        <v>155.47175</v>
      </c>
      <c r="L283" s="163"/>
      <c r="M283" s="167"/>
      <c r="N283" s="168"/>
      <c r="O283" s="168"/>
      <c r="P283" s="168"/>
      <c r="Q283" s="168"/>
      <c r="R283" s="168"/>
      <c r="S283" s="168"/>
      <c r="T283" s="169"/>
      <c r="AT283" s="164" t="s">
        <v>143</v>
      </c>
      <c r="AU283" s="164" t="s">
        <v>84</v>
      </c>
      <c r="AV283" s="14" t="s">
        <v>84</v>
      </c>
      <c r="AW283" s="14" t="s">
        <v>33</v>
      </c>
      <c r="AX283" s="14" t="s">
        <v>11</v>
      </c>
      <c r="AY283" s="164" t="s">
        <v>131</v>
      </c>
    </row>
    <row r="284" spans="2:51" s="15" customFormat="1" ht="12">
      <c r="B284" s="170"/>
      <c r="D284" s="153" t="s">
        <v>143</v>
      </c>
      <c r="E284" s="171" t="s">
        <v>1</v>
      </c>
      <c r="F284" s="172" t="s">
        <v>171</v>
      </c>
      <c r="H284" s="173">
        <v>529.5086</v>
      </c>
      <c r="L284" s="170"/>
      <c r="M284" s="174"/>
      <c r="N284" s="175"/>
      <c r="O284" s="175"/>
      <c r="P284" s="175"/>
      <c r="Q284" s="175"/>
      <c r="R284" s="175"/>
      <c r="S284" s="175"/>
      <c r="T284" s="176"/>
      <c r="AT284" s="171" t="s">
        <v>143</v>
      </c>
      <c r="AU284" s="171" t="s">
        <v>84</v>
      </c>
      <c r="AV284" s="15" t="s">
        <v>139</v>
      </c>
      <c r="AW284" s="15" t="s">
        <v>33</v>
      </c>
      <c r="AX284" s="15" t="s">
        <v>82</v>
      </c>
      <c r="AY284" s="171" t="s">
        <v>131</v>
      </c>
    </row>
    <row r="285" spans="1:65" s="2" customFormat="1" ht="24.2" customHeight="1">
      <c r="A285" s="29"/>
      <c r="B285" s="140"/>
      <c r="C285" s="141" t="s">
        <v>271</v>
      </c>
      <c r="D285" s="141" t="s">
        <v>134</v>
      </c>
      <c r="E285" s="142" t="s">
        <v>272</v>
      </c>
      <c r="F285" s="143" t="s">
        <v>273</v>
      </c>
      <c r="G285" s="144" t="s">
        <v>137</v>
      </c>
      <c r="H285" s="145">
        <v>32.3121</v>
      </c>
      <c r="I285" s="146"/>
      <c r="J285" s="146">
        <f>ROUND(I285*H285,2)</f>
        <v>0</v>
      </c>
      <c r="K285" s="143" t="s">
        <v>138</v>
      </c>
      <c r="L285" s="30"/>
      <c r="M285" s="147" t="s">
        <v>1</v>
      </c>
      <c r="N285" s="148" t="s">
        <v>40</v>
      </c>
      <c r="O285" s="149">
        <v>0.3</v>
      </c>
      <c r="P285" s="149">
        <f>O285*H285</f>
        <v>9.69363</v>
      </c>
      <c r="Q285" s="149">
        <v>0</v>
      </c>
      <c r="R285" s="149">
        <f>Q285*H285</f>
        <v>0</v>
      </c>
      <c r="S285" s="149">
        <v>0.0026</v>
      </c>
      <c r="T285" s="150">
        <f>S285*H285</f>
        <v>0.08401146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51" t="s">
        <v>139</v>
      </c>
      <c r="AT285" s="151" t="s">
        <v>134</v>
      </c>
      <c r="AU285" s="151" t="s">
        <v>84</v>
      </c>
      <c r="AY285" s="17" t="s">
        <v>131</v>
      </c>
      <c r="BE285" s="152">
        <f>IF(N285="základní",J285,0)</f>
        <v>0</v>
      </c>
      <c r="BF285" s="152">
        <f>IF(N285="snížená",J285,0)</f>
        <v>0</v>
      </c>
      <c r="BG285" s="152">
        <f>IF(N285="zákl. přenesená",J285,0)</f>
        <v>0</v>
      </c>
      <c r="BH285" s="152">
        <f>IF(N285="sníž. přenesená",J285,0)</f>
        <v>0</v>
      </c>
      <c r="BI285" s="152">
        <f>IF(N285="nulová",J285,0)</f>
        <v>0</v>
      </c>
      <c r="BJ285" s="17" t="s">
        <v>82</v>
      </c>
      <c r="BK285" s="152">
        <f>ROUND(I285*H285,2)</f>
        <v>0</v>
      </c>
      <c r="BL285" s="17" t="s">
        <v>139</v>
      </c>
      <c r="BM285" s="151" t="s">
        <v>274</v>
      </c>
    </row>
    <row r="286" spans="1:47" s="2" customFormat="1" ht="19.5">
      <c r="A286" s="29"/>
      <c r="B286" s="30"/>
      <c r="C286" s="29"/>
      <c r="D286" s="153" t="s">
        <v>141</v>
      </c>
      <c r="E286" s="29"/>
      <c r="F286" s="154" t="s">
        <v>275</v>
      </c>
      <c r="G286" s="29"/>
      <c r="H286" s="29"/>
      <c r="I286" s="29"/>
      <c r="J286" s="29"/>
      <c r="K286" s="29"/>
      <c r="L286" s="30"/>
      <c r="M286" s="155"/>
      <c r="N286" s="156"/>
      <c r="O286" s="55"/>
      <c r="P286" s="55"/>
      <c r="Q286" s="55"/>
      <c r="R286" s="55"/>
      <c r="S286" s="55"/>
      <c r="T286" s="56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T286" s="17" t="s">
        <v>141</v>
      </c>
      <c r="AU286" s="17" t="s">
        <v>84</v>
      </c>
    </row>
    <row r="287" spans="2:51" s="13" customFormat="1" ht="12">
      <c r="B287" s="157"/>
      <c r="D287" s="153" t="s">
        <v>143</v>
      </c>
      <c r="E287" s="158" t="s">
        <v>1</v>
      </c>
      <c r="F287" s="159" t="s">
        <v>150</v>
      </c>
      <c r="H287" s="158" t="s">
        <v>1</v>
      </c>
      <c r="L287" s="157"/>
      <c r="M287" s="160"/>
      <c r="N287" s="161"/>
      <c r="O287" s="161"/>
      <c r="P287" s="161"/>
      <c r="Q287" s="161"/>
      <c r="R287" s="161"/>
      <c r="S287" s="161"/>
      <c r="T287" s="162"/>
      <c r="AT287" s="158" t="s">
        <v>143</v>
      </c>
      <c r="AU287" s="158" t="s">
        <v>84</v>
      </c>
      <c r="AV287" s="13" t="s">
        <v>82</v>
      </c>
      <c r="AW287" s="13" t="s">
        <v>33</v>
      </c>
      <c r="AX287" s="13" t="s">
        <v>11</v>
      </c>
      <c r="AY287" s="158" t="s">
        <v>131</v>
      </c>
    </row>
    <row r="288" spans="2:51" s="14" customFormat="1" ht="12">
      <c r="B288" s="163"/>
      <c r="D288" s="153" t="s">
        <v>143</v>
      </c>
      <c r="E288" s="164" t="s">
        <v>1</v>
      </c>
      <c r="F288" s="165" t="s">
        <v>151</v>
      </c>
      <c r="H288" s="166">
        <v>32.3121</v>
      </c>
      <c r="L288" s="163"/>
      <c r="M288" s="167"/>
      <c r="N288" s="168"/>
      <c r="O288" s="168"/>
      <c r="P288" s="168"/>
      <c r="Q288" s="168"/>
      <c r="R288" s="168"/>
      <c r="S288" s="168"/>
      <c r="T288" s="169"/>
      <c r="AT288" s="164" t="s">
        <v>143</v>
      </c>
      <c r="AU288" s="164" t="s">
        <v>84</v>
      </c>
      <c r="AV288" s="14" t="s">
        <v>84</v>
      </c>
      <c r="AW288" s="14" t="s">
        <v>33</v>
      </c>
      <c r="AX288" s="14" t="s">
        <v>82</v>
      </c>
      <c r="AY288" s="164" t="s">
        <v>131</v>
      </c>
    </row>
    <row r="289" spans="2:63" s="12" customFormat="1" ht="22.9" customHeight="1">
      <c r="B289" s="128"/>
      <c r="D289" s="129" t="s">
        <v>74</v>
      </c>
      <c r="E289" s="138" t="s">
        <v>276</v>
      </c>
      <c r="F289" s="138" t="s">
        <v>277</v>
      </c>
      <c r="J289" s="139">
        <f>BK289</f>
        <v>0</v>
      </c>
      <c r="L289" s="128"/>
      <c r="M289" s="132"/>
      <c r="N289" s="133"/>
      <c r="O289" s="133"/>
      <c r="P289" s="134">
        <f>SUM(P290:P305)</f>
        <v>55.17922643125</v>
      </c>
      <c r="Q289" s="133"/>
      <c r="R289" s="134">
        <f>SUM(R290:R305)</f>
        <v>0</v>
      </c>
      <c r="S289" s="133"/>
      <c r="T289" s="135">
        <f>SUM(T290:T305)</f>
        <v>0</v>
      </c>
      <c r="AR289" s="129" t="s">
        <v>82</v>
      </c>
      <c r="AT289" s="136" t="s">
        <v>74</v>
      </c>
      <c r="AU289" s="136" t="s">
        <v>82</v>
      </c>
      <c r="AY289" s="129" t="s">
        <v>131</v>
      </c>
      <c r="BK289" s="137">
        <f>SUM(BK290:BK305)</f>
        <v>0</v>
      </c>
    </row>
    <row r="290" spans="1:65" s="2" customFormat="1" ht="24.2" customHeight="1">
      <c r="A290" s="29"/>
      <c r="B290" s="140"/>
      <c r="C290" s="141" t="s">
        <v>278</v>
      </c>
      <c r="D290" s="141" t="s">
        <v>134</v>
      </c>
      <c r="E290" s="142" t="s">
        <v>279</v>
      </c>
      <c r="F290" s="143" t="s">
        <v>280</v>
      </c>
      <c r="G290" s="144" t="s">
        <v>281</v>
      </c>
      <c r="H290" s="145">
        <v>10.52034787</v>
      </c>
      <c r="I290" s="146"/>
      <c r="J290" s="146">
        <f>ROUND(I290*H290,2)</f>
        <v>0</v>
      </c>
      <c r="K290" s="143" t="s">
        <v>138</v>
      </c>
      <c r="L290" s="30"/>
      <c r="M290" s="147" t="s">
        <v>1</v>
      </c>
      <c r="N290" s="148" t="s">
        <v>40</v>
      </c>
      <c r="O290" s="149">
        <v>4.25</v>
      </c>
      <c r="P290" s="149">
        <f>O290*H290</f>
        <v>44.7114784475</v>
      </c>
      <c r="Q290" s="149">
        <v>0</v>
      </c>
      <c r="R290" s="149">
        <f>Q290*H290</f>
        <v>0</v>
      </c>
      <c r="S290" s="149">
        <v>0</v>
      </c>
      <c r="T290" s="150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51" t="s">
        <v>139</v>
      </c>
      <c r="AT290" s="151" t="s">
        <v>134</v>
      </c>
      <c r="AU290" s="151" t="s">
        <v>84</v>
      </c>
      <c r="AY290" s="17" t="s">
        <v>131</v>
      </c>
      <c r="BE290" s="152">
        <f>IF(N290="základní",J290,0)</f>
        <v>0</v>
      </c>
      <c r="BF290" s="152">
        <f>IF(N290="snížená",J290,0)</f>
        <v>0</v>
      </c>
      <c r="BG290" s="152">
        <f>IF(N290="zákl. přenesená",J290,0)</f>
        <v>0</v>
      </c>
      <c r="BH290" s="152">
        <f>IF(N290="sníž. přenesená",J290,0)</f>
        <v>0</v>
      </c>
      <c r="BI290" s="152">
        <f>IF(N290="nulová",J290,0)</f>
        <v>0</v>
      </c>
      <c r="BJ290" s="17" t="s">
        <v>82</v>
      </c>
      <c r="BK290" s="152">
        <f>ROUND(I290*H290,2)</f>
        <v>0</v>
      </c>
      <c r="BL290" s="17" t="s">
        <v>139</v>
      </c>
      <c r="BM290" s="151" t="s">
        <v>282</v>
      </c>
    </row>
    <row r="291" spans="1:47" s="2" customFormat="1" ht="19.5">
      <c r="A291" s="29"/>
      <c r="B291" s="30"/>
      <c r="C291" s="29"/>
      <c r="D291" s="153" t="s">
        <v>141</v>
      </c>
      <c r="E291" s="29"/>
      <c r="F291" s="154" t="s">
        <v>283</v>
      </c>
      <c r="G291" s="29"/>
      <c r="H291" s="29"/>
      <c r="I291" s="29"/>
      <c r="J291" s="29"/>
      <c r="K291" s="29"/>
      <c r="L291" s="30"/>
      <c r="M291" s="155"/>
      <c r="N291" s="156"/>
      <c r="O291" s="55"/>
      <c r="P291" s="55"/>
      <c r="Q291" s="55"/>
      <c r="R291" s="55"/>
      <c r="S291" s="55"/>
      <c r="T291" s="56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T291" s="17" t="s">
        <v>141</v>
      </c>
      <c r="AU291" s="17" t="s">
        <v>84</v>
      </c>
    </row>
    <row r="292" spans="1:65" s="2" customFormat="1" ht="33" customHeight="1">
      <c r="A292" s="29"/>
      <c r="B292" s="140"/>
      <c r="C292" s="141" t="s">
        <v>284</v>
      </c>
      <c r="D292" s="141" t="s">
        <v>134</v>
      </c>
      <c r="E292" s="142" t="s">
        <v>285</v>
      </c>
      <c r="F292" s="143" t="s">
        <v>286</v>
      </c>
      <c r="G292" s="144" t="s">
        <v>281</v>
      </c>
      <c r="H292" s="145">
        <v>31.56105</v>
      </c>
      <c r="I292" s="146"/>
      <c r="J292" s="146">
        <f>ROUND(I292*H292,2)</f>
        <v>0</v>
      </c>
      <c r="K292" s="143" t="s">
        <v>138</v>
      </c>
      <c r="L292" s="30"/>
      <c r="M292" s="147" t="s">
        <v>1</v>
      </c>
      <c r="N292" s="148" t="s">
        <v>40</v>
      </c>
      <c r="O292" s="149">
        <v>0.26</v>
      </c>
      <c r="P292" s="149">
        <f>O292*H292</f>
        <v>8.205873</v>
      </c>
      <c r="Q292" s="149">
        <v>0</v>
      </c>
      <c r="R292" s="149">
        <f>Q292*H292</f>
        <v>0</v>
      </c>
      <c r="S292" s="149">
        <v>0</v>
      </c>
      <c r="T292" s="150">
        <f>S292*H292</f>
        <v>0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51" t="s">
        <v>139</v>
      </c>
      <c r="AT292" s="151" t="s">
        <v>134</v>
      </c>
      <c r="AU292" s="151" t="s">
        <v>84</v>
      </c>
      <c r="AY292" s="17" t="s">
        <v>131</v>
      </c>
      <c r="BE292" s="152">
        <f>IF(N292="základní",J292,0)</f>
        <v>0</v>
      </c>
      <c r="BF292" s="152">
        <f>IF(N292="snížená",J292,0)</f>
        <v>0</v>
      </c>
      <c r="BG292" s="152">
        <f>IF(N292="zákl. přenesená",J292,0)</f>
        <v>0</v>
      </c>
      <c r="BH292" s="152">
        <f>IF(N292="sníž. přenesená",J292,0)</f>
        <v>0</v>
      </c>
      <c r="BI292" s="152">
        <f>IF(N292="nulová",J292,0)</f>
        <v>0</v>
      </c>
      <c r="BJ292" s="17" t="s">
        <v>82</v>
      </c>
      <c r="BK292" s="152">
        <f>ROUND(I292*H292,2)</f>
        <v>0</v>
      </c>
      <c r="BL292" s="17" t="s">
        <v>139</v>
      </c>
      <c r="BM292" s="151" t="s">
        <v>287</v>
      </c>
    </row>
    <row r="293" spans="1:47" s="2" customFormat="1" ht="39">
      <c r="A293" s="29"/>
      <c r="B293" s="30"/>
      <c r="C293" s="29"/>
      <c r="D293" s="153" t="s">
        <v>141</v>
      </c>
      <c r="E293" s="29"/>
      <c r="F293" s="154" t="s">
        <v>288</v>
      </c>
      <c r="G293" s="29"/>
      <c r="H293" s="29"/>
      <c r="I293" s="29"/>
      <c r="J293" s="29"/>
      <c r="K293" s="29"/>
      <c r="L293" s="30"/>
      <c r="M293" s="155"/>
      <c r="N293" s="156"/>
      <c r="O293" s="55"/>
      <c r="P293" s="55"/>
      <c r="Q293" s="55"/>
      <c r="R293" s="55"/>
      <c r="S293" s="55"/>
      <c r="T293" s="56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T293" s="17" t="s">
        <v>141</v>
      </c>
      <c r="AU293" s="17" t="s">
        <v>84</v>
      </c>
    </row>
    <row r="294" spans="2:51" s="14" customFormat="1" ht="12">
      <c r="B294" s="163"/>
      <c r="D294" s="153" t="s">
        <v>143</v>
      </c>
      <c r="E294" s="164" t="s">
        <v>1</v>
      </c>
      <c r="F294" s="165" t="s">
        <v>289</v>
      </c>
      <c r="H294" s="166">
        <v>31.56105</v>
      </c>
      <c r="L294" s="163"/>
      <c r="M294" s="167"/>
      <c r="N294" s="168"/>
      <c r="O294" s="168"/>
      <c r="P294" s="168"/>
      <c r="Q294" s="168"/>
      <c r="R294" s="168"/>
      <c r="S294" s="168"/>
      <c r="T294" s="169"/>
      <c r="AT294" s="164" t="s">
        <v>143</v>
      </c>
      <c r="AU294" s="164" t="s">
        <v>84</v>
      </c>
      <c r="AV294" s="14" t="s">
        <v>84</v>
      </c>
      <c r="AW294" s="14" t="s">
        <v>33</v>
      </c>
      <c r="AX294" s="14" t="s">
        <v>82</v>
      </c>
      <c r="AY294" s="164" t="s">
        <v>131</v>
      </c>
    </row>
    <row r="295" spans="1:65" s="2" customFormat="1" ht="24.2" customHeight="1">
      <c r="A295" s="29"/>
      <c r="B295" s="140"/>
      <c r="C295" s="141" t="s">
        <v>7</v>
      </c>
      <c r="D295" s="141" t="s">
        <v>134</v>
      </c>
      <c r="E295" s="142" t="s">
        <v>290</v>
      </c>
      <c r="F295" s="143" t="s">
        <v>291</v>
      </c>
      <c r="G295" s="144" t="s">
        <v>281</v>
      </c>
      <c r="H295" s="145">
        <v>10.52034787</v>
      </c>
      <c r="I295" s="146"/>
      <c r="J295" s="146">
        <f>ROUND(I295*H295,2)</f>
        <v>0</v>
      </c>
      <c r="K295" s="143" t="s">
        <v>138</v>
      </c>
      <c r="L295" s="30"/>
      <c r="M295" s="147" t="s">
        <v>1</v>
      </c>
      <c r="N295" s="148" t="s">
        <v>40</v>
      </c>
      <c r="O295" s="149">
        <v>0.125</v>
      </c>
      <c r="P295" s="149">
        <f>O295*H295</f>
        <v>1.31504348375</v>
      </c>
      <c r="Q295" s="149">
        <v>0</v>
      </c>
      <c r="R295" s="149">
        <f>Q295*H295</f>
        <v>0</v>
      </c>
      <c r="S295" s="149">
        <v>0</v>
      </c>
      <c r="T295" s="150">
        <f>S295*H295</f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51" t="s">
        <v>139</v>
      </c>
      <c r="AT295" s="151" t="s">
        <v>134</v>
      </c>
      <c r="AU295" s="151" t="s">
        <v>84</v>
      </c>
      <c r="AY295" s="17" t="s">
        <v>131</v>
      </c>
      <c r="BE295" s="152">
        <f>IF(N295="základní",J295,0)</f>
        <v>0</v>
      </c>
      <c r="BF295" s="152">
        <f>IF(N295="snížená",J295,0)</f>
        <v>0</v>
      </c>
      <c r="BG295" s="152">
        <f>IF(N295="zákl. přenesená",J295,0)</f>
        <v>0</v>
      </c>
      <c r="BH295" s="152">
        <f>IF(N295="sníž. přenesená",J295,0)</f>
        <v>0</v>
      </c>
      <c r="BI295" s="152">
        <f>IF(N295="nulová",J295,0)</f>
        <v>0</v>
      </c>
      <c r="BJ295" s="17" t="s">
        <v>82</v>
      </c>
      <c r="BK295" s="152">
        <f>ROUND(I295*H295,2)</f>
        <v>0</v>
      </c>
      <c r="BL295" s="17" t="s">
        <v>139</v>
      </c>
      <c r="BM295" s="151" t="s">
        <v>292</v>
      </c>
    </row>
    <row r="296" spans="1:47" s="2" customFormat="1" ht="19.5">
      <c r="A296" s="29"/>
      <c r="B296" s="30"/>
      <c r="C296" s="29"/>
      <c r="D296" s="153" t="s">
        <v>141</v>
      </c>
      <c r="E296" s="29"/>
      <c r="F296" s="154" t="s">
        <v>293</v>
      </c>
      <c r="G296" s="29"/>
      <c r="H296" s="29"/>
      <c r="I296" s="29"/>
      <c r="J296" s="29"/>
      <c r="K296" s="29"/>
      <c r="L296" s="30"/>
      <c r="M296" s="155"/>
      <c r="N296" s="156"/>
      <c r="O296" s="55"/>
      <c r="P296" s="55"/>
      <c r="Q296" s="55"/>
      <c r="R296" s="55"/>
      <c r="S296" s="55"/>
      <c r="T296" s="56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T296" s="17" t="s">
        <v>141</v>
      </c>
      <c r="AU296" s="17" t="s">
        <v>84</v>
      </c>
    </row>
    <row r="297" spans="1:65" s="2" customFormat="1" ht="24.2" customHeight="1">
      <c r="A297" s="29"/>
      <c r="B297" s="140"/>
      <c r="C297" s="141" t="s">
        <v>294</v>
      </c>
      <c r="D297" s="141" t="s">
        <v>134</v>
      </c>
      <c r="E297" s="142" t="s">
        <v>295</v>
      </c>
      <c r="F297" s="143" t="s">
        <v>296</v>
      </c>
      <c r="G297" s="144" t="s">
        <v>281</v>
      </c>
      <c r="H297" s="145">
        <v>157.80525</v>
      </c>
      <c r="I297" s="146"/>
      <c r="J297" s="146">
        <f>ROUND(I297*H297,2)</f>
        <v>0</v>
      </c>
      <c r="K297" s="143" t="s">
        <v>138</v>
      </c>
      <c r="L297" s="30"/>
      <c r="M297" s="147" t="s">
        <v>1</v>
      </c>
      <c r="N297" s="148" t="s">
        <v>40</v>
      </c>
      <c r="O297" s="149">
        <v>0.006</v>
      </c>
      <c r="P297" s="149">
        <f>O297*H297</f>
        <v>0.9468315</v>
      </c>
      <c r="Q297" s="149">
        <v>0</v>
      </c>
      <c r="R297" s="149">
        <f>Q297*H297</f>
        <v>0</v>
      </c>
      <c r="S297" s="149">
        <v>0</v>
      </c>
      <c r="T297" s="150">
        <f>S297*H297</f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51" t="s">
        <v>139</v>
      </c>
      <c r="AT297" s="151" t="s">
        <v>134</v>
      </c>
      <c r="AU297" s="151" t="s">
        <v>84</v>
      </c>
      <c r="AY297" s="17" t="s">
        <v>131</v>
      </c>
      <c r="BE297" s="152">
        <f>IF(N297="základní",J297,0)</f>
        <v>0</v>
      </c>
      <c r="BF297" s="152">
        <f>IF(N297="snížená",J297,0)</f>
        <v>0</v>
      </c>
      <c r="BG297" s="152">
        <f>IF(N297="zákl. přenesená",J297,0)</f>
        <v>0</v>
      </c>
      <c r="BH297" s="152">
        <f>IF(N297="sníž. přenesená",J297,0)</f>
        <v>0</v>
      </c>
      <c r="BI297" s="152">
        <f>IF(N297="nulová",J297,0)</f>
        <v>0</v>
      </c>
      <c r="BJ297" s="17" t="s">
        <v>82</v>
      </c>
      <c r="BK297" s="152">
        <f>ROUND(I297*H297,2)</f>
        <v>0</v>
      </c>
      <c r="BL297" s="17" t="s">
        <v>139</v>
      </c>
      <c r="BM297" s="151" t="s">
        <v>297</v>
      </c>
    </row>
    <row r="298" spans="1:47" s="2" customFormat="1" ht="29.25">
      <c r="A298" s="29"/>
      <c r="B298" s="30"/>
      <c r="C298" s="29"/>
      <c r="D298" s="153" t="s">
        <v>141</v>
      </c>
      <c r="E298" s="29"/>
      <c r="F298" s="154" t="s">
        <v>298</v>
      </c>
      <c r="G298" s="29"/>
      <c r="H298" s="29"/>
      <c r="I298" s="29"/>
      <c r="J298" s="29"/>
      <c r="K298" s="29"/>
      <c r="L298" s="30"/>
      <c r="M298" s="155"/>
      <c r="N298" s="156"/>
      <c r="O298" s="55"/>
      <c r="P298" s="55"/>
      <c r="Q298" s="55"/>
      <c r="R298" s="55"/>
      <c r="S298" s="55"/>
      <c r="T298" s="56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T298" s="17" t="s">
        <v>141</v>
      </c>
      <c r="AU298" s="17" t="s">
        <v>84</v>
      </c>
    </row>
    <row r="299" spans="2:51" s="14" customFormat="1" ht="12">
      <c r="B299" s="163"/>
      <c r="D299" s="153" t="s">
        <v>143</v>
      </c>
      <c r="E299" s="164" t="s">
        <v>1</v>
      </c>
      <c r="F299" s="165" t="s">
        <v>299</v>
      </c>
      <c r="H299" s="166">
        <v>157.80525</v>
      </c>
      <c r="L299" s="163"/>
      <c r="M299" s="167"/>
      <c r="N299" s="168"/>
      <c r="O299" s="168"/>
      <c r="P299" s="168"/>
      <c r="Q299" s="168"/>
      <c r="R299" s="168"/>
      <c r="S299" s="168"/>
      <c r="T299" s="169"/>
      <c r="AT299" s="164" t="s">
        <v>143</v>
      </c>
      <c r="AU299" s="164" t="s">
        <v>84</v>
      </c>
      <c r="AV299" s="14" t="s">
        <v>84</v>
      </c>
      <c r="AW299" s="14" t="s">
        <v>33</v>
      </c>
      <c r="AX299" s="14" t="s">
        <v>82</v>
      </c>
      <c r="AY299" s="164" t="s">
        <v>131</v>
      </c>
    </row>
    <row r="300" spans="1:65" s="2" customFormat="1" ht="33" customHeight="1">
      <c r="A300" s="29"/>
      <c r="B300" s="140"/>
      <c r="C300" s="141" t="s">
        <v>300</v>
      </c>
      <c r="D300" s="141" t="s">
        <v>134</v>
      </c>
      <c r="E300" s="142" t="s">
        <v>301</v>
      </c>
      <c r="F300" s="143" t="s">
        <v>302</v>
      </c>
      <c r="G300" s="144" t="s">
        <v>281</v>
      </c>
      <c r="H300" s="145">
        <v>7.87735</v>
      </c>
      <c r="I300" s="146"/>
      <c r="J300" s="146">
        <f>ROUND(I300*H300,2)</f>
        <v>0</v>
      </c>
      <c r="K300" s="143" t="s">
        <v>138</v>
      </c>
      <c r="L300" s="30"/>
      <c r="M300" s="147" t="s">
        <v>1</v>
      </c>
      <c r="N300" s="148" t="s">
        <v>40</v>
      </c>
      <c r="O300" s="149">
        <v>0</v>
      </c>
      <c r="P300" s="149">
        <f>O300*H300</f>
        <v>0</v>
      </c>
      <c r="Q300" s="149">
        <v>0</v>
      </c>
      <c r="R300" s="149">
        <f>Q300*H300</f>
        <v>0</v>
      </c>
      <c r="S300" s="149">
        <v>0</v>
      </c>
      <c r="T300" s="150">
        <f>S300*H300</f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51" t="s">
        <v>139</v>
      </c>
      <c r="AT300" s="151" t="s">
        <v>134</v>
      </c>
      <c r="AU300" s="151" t="s">
        <v>84</v>
      </c>
      <c r="AY300" s="17" t="s">
        <v>131</v>
      </c>
      <c r="BE300" s="152">
        <f>IF(N300="základní",J300,0)</f>
        <v>0</v>
      </c>
      <c r="BF300" s="152">
        <f>IF(N300="snížená",J300,0)</f>
        <v>0</v>
      </c>
      <c r="BG300" s="152">
        <f>IF(N300="zákl. přenesená",J300,0)</f>
        <v>0</v>
      </c>
      <c r="BH300" s="152">
        <f>IF(N300="sníž. přenesená",J300,0)</f>
        <v>0</v>
      </c>
      <c r="BI300" s="152">
        <f>IF(N300="nulová",J300,0)</f>
        <v>0</v>
      </c>
      <c r="BJ300" s="17" t="s">
        <v>82</v>
      </c>
      <c r="BK300" s="152">
        <f>ROUND(I300*H300,2)</f>
        <v>0</v>
      </c>
      <c r="BL300" s="17" t="s">
        <v>139</v>
      </c>
      <c r="BM300" s="151" t="s">
        <v>303</v>
      </c>
    </row>
    <row r="301" spans="1:47" s="2" customFormat="1" ht="29.25">
      <c r="A301" s="29"/>
      <c r="B301" s="30"/>
      <c r="C301" s="29"/>
      <c r="D301" s="153" t="s">
        <v>141</v>
      </c>
      <c r="E301" s="29"/>
      <c r="F301" s="154" t="s">
        <v>304</v>
      </c>
      <c r="G301" s="29"/>
      <c r="H301" s="29"/>
      <c r="I301" s="29"/>
      <c r="J301" s="29"/>
      <c r="K301" s="29"/>
      <c r="L301" s="30"/>
      <c r="M301" s="155"/>
      <c r="N301" s="156"/>
      <c r="O301" s="55"/>
      <c r="P301" s="55"/>
      <c r="Q301" s="55"/>
      <c r="R301" s="55"/>
      <c r="S301" s="55"/>
      <c r="T301" s="56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T301" s="17" t="s">
        <v>141</v>
      </c>
      <c r="AU301" s="17" t="s">
        <v>84</v>
      </c>
    </row>
    <row r="302" spans="2:51" s="14" customFormat="1" ht="12">
      <c r="B302" s="163"/>
      <c r="D302" s="153" t="s">
        <v>143</v>
      </c>
      <c r="E302" s="164" t="s">
        <v>1</v>
      </c>
      <c r="F302" s="165" t="s">
        <v>305</v>
      </c>
      <c r="H302" s="166">
        <v>7.87735</v>
      </c>
      <c r="L302" s="163"/>
      <c r="M302" s="167"/>
      <c r="N302" s="168"/>
      <c r="O302" s="168"/>
      <c r="P302" s="168"/>
      <c r="Q302" s="168"/>
      <c r="R302" s="168"/>
      <c r="S302" s="168"/>
      <c r="T302" s="169"/>
      <c r="AT302" s="164" t="s">
        <v>143</v>
      </c>
      <c r="AU302" s="164" t="s">
        <v>84</v>
      </c>
      <c r="AV302" s="14" t="s">
        <v>84</v>
      </c>
      <c r="AW302" s="14" t="s">
        <v>33</v>
      </c>
      <c r="AX302" s="14" t="s">
        <v>82</v>
      </c>
      <c r="AY302" s="164" t="s">
        <v>131</v>
      </c>
    </row>
    <row r="303" spans="1:65" s="2" customFormat="1" ht="33" customHeight="1">
      <c r="A303" s="29"/>
      <c r="B303" s="140"/>
      <c r="C303" s="141" t="s">
        <v>306</v>
      </c>
      <c r="D303" s="141" t="s">
        <v>134</v>
      </c>
      <c r="E303" s="142" t="s">
        <v>307</v>
      </c>
      <c r="F303" s="143" t="s">
        <v>308</v>
      </c>
      <c r="G303" s="144" t="s">
        <v>281</v>
      </c>
      <c r="H303" s="145">
        <v>2.643</v>
      </c>
      <c r="I303" s="146"/>
      <c r="J303" s="146">
        <f>ROUND(I303*H303,2)</f>
        <v>0</v>
      </c>
      <c r="K303" s="143" t="s">
        <v>138</v>
      </c>
      <c r="L303" s="30"/>
      <c r="M303" s="147" t="s">
        <v>1</v>
      </c>
      <c r="N303" s="148" t="s">
        <v>40</v>
      </c>
      <c r="O303" s="149">
        <v>0</v>
      </c>
      <c r="P303" s="149">
        <f>O303*H303</f>
        <v>0</v>
      </c>
      <c r="Q303" s="149">
        <v>0</v>
      </c>
      <c r="R303" s="149">
        <f>Q303*H303</f>
        <v>0</v>
      </c>
      <c r="S303" s="149">
        <v>0</v>
      </c>
      <c r="T303" s="150">
        <f>S303*H303</f>
        <v>0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R303" s="151" t="s">
        <v>139</v>
      </c>
      <c r="AT303" s="151" t="s">
        <v>134</v>
      </c>
      <c r="AU303" s="151" t="s">
        <v>84</v>
      </c>
      <c r="AY303" s="17" t="s">
        <v>131</v>
      </c>
      <c r="BE303" s="152">
        <f>IF(N303="základní",J303,0)</f>
        <v>0</v>
      </c>
      <c r="BF303" s="152">
        <f>IF(N303="snížená",J303,0)</f>
        <v>0</v>
      </c>
      <c r="BG303" s="152">
        <f>IF(N303="zákl. přenesená",J303,0)</f>
        <v>0</v>
      </c>
      <c r="BH303" s="152">
        <f>IF(N303="sníž. přenesená",J303,0)</f>
        <v>0</v>
      </c>
      <c r="BI303" s="152">
        <f>IF(N303="nulová",J303,0)</f>
        <v>0</v>
      </c>
      <c r="BJ303" s="17" t="s">
        <v>82</v>
      </c>
      <c r="BK303" s="152">
        <f>ROUND(I303*H303,2)</f>
        <v>0</v>
      </c>
      <c r="BL303" s="17" t="s">
        <v>139</v>
      </c>
      <c r="BM303" s="151" t="s">
        <v>309</v>
      </c>
    </row>
    <row r="304" spans="1:47" s="2" customFormat="1" ht="19.5">
      <c r="A304" s="29"/>
      <c r="B304" s="30"/>
      <c r="C304" s="29"/>
      <c r="D304" s="153" t="s">
        <v>141</v>
      </c>
      <c r="E304" s="29"/>
      <c r="F304" s="154" t="s">
        <v>310</v>
      </c>
      <c r="G304" s="29"/>
      <c r="H304" s="29"/>
      <c r="I304" s="29"/>
      <c r="J304" s="29"/>
      <c r="K304" s="29"/>
      <c r="L304" s="30"/>
      <c r="M304" s="155"/>
      <c r="N304" s="156"/>
      <c r="O304" s="55"/>
      <c r="P304" s="55"/>
      <c r="Q304" s="55"/>
      <c r="R304" s="55"/>
      <c r="S304" s="55"/>
      <c r="T304" s="56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T304" s="17" t="s">
        <v>141</v>
      </c>
      <c r="AU304" s="17" t="s">
        <v>84</v>
      </c>
    </row>
    <row r="305" spans="2:51" s="14" customFormat="1" ht="12">
      <c r="B305" s="163"/>
      <c r="D305" s="153" t="s">
        <v>143</v>
      </c>
      <c r="E305" s="164" t="s">
        <v>1</v>
      </c>
      <c r="F305" s="165" t="s">
        <v>311</v>
      </c>
      <c r="H305" s="166">
        <v>2.643</v>
      </c>
      <c r="L305" s="163"/>
      <c r="M305" s="167"/>
      <c r="N305" s="168"/>
      <c r="O305" s="168"/>
      <c r="P305" s="168"/>
      <c r="Q305" s="168"/>
      <c r="R305" s="168"/>
      <c r="S305" s="168"/>
      <c r="T305" s="169"/>
      <c r="AT305" s="164" t="s">
        <v>143</v>
      </c>
      <c r="AU305" s="164" t="s">
        <v>84</v>
      </c>
      <c r="AV305" s="14" t="s">
        <v>84</v>
      </c>
      <c r="AW305" s="14" t="s">
        <v>33</v>
      </c>
      <c r="AX305" s="14" t="s">
        <v>82</v>
      </c>
      <c r="AY305" s="164" t="s">
        <v>131</v>
      </c>
    </row>
    <row r="306" spans="2:63" s="12" customFormat="1" ht="22.9" customHeight="1">
      <c r="B306" s="128"/>
      <c r="D306" s="129" t="s">
        <v>74</v>
      </c>
      <c r="E306" s="138" t="s">
        <v>312</v>
      </c>
      <c r="F306" s="138" t="s">
        <v>313</v>
      </c>
      <c r="J306" s="139">
        <f>BK306</f>
        <v>0</v>
      </c>
      <c r="L306" s="128"/>
      <c r="M306" s="132"/>
      <c r="N306" s="133"/>
      <c r="O306" s="133"/>
      <c r="P306" s="134">
        <f>SUM(P307:P310)</f>
        <v>65.60592413020001</v>
      </c>
      <c r="Q306" s="133"/>
      <c r="R306" s="134">
        <f>SUM(R307:R310)</f>
        <v>0</v>
      </c>
      <c r="S306" s="133"/>
      <c r="T306" s="135">
        <f>SUM(T307:T310)</f>
        <v>0</v>
      </c>
      <c r="AR306" s="129" t="s">
        <v>82</v>
      </c>
      <c r="AT306" s="136" t="s">
        <v>74</v>
      </c>
      <c r="AU306" s="136" t="s">
        <v>82</v>
      </c>
      <c r="AY306" s="129" t="s">
        <v>131</v>
      </c>
      <c r="BK306" s="137">
        <f>SUM(BK307:BK310)</f>
        <v>0</v>
      </c>
    </row>
    <row r="307" spans="1:65" s="2" customFormat="1" ht="21.75" customHeight="1">
      <c r="A307" s="29"/>
      <c r="B307" s="140"/>
      <c r="C307" s="141" t="s">
        <v>314</v>
      </c>
      <c r="D307" s="141" t="s">
        <v>134</v>
      </c>
      <c r="E307" s="142" t="s">
        <v>315</v>
      </c>
      <c r="F307" s="143" t="s">
        <v>316</v>
      </c>
      <c r="G307" s="144" t="s">
        <v>281</v>
      </c>
      <c r="H307" s="145">
        <v>10.68500393</v>
      </c>
      <c r="I307" s="146"/>
      <c r="J307" s="146">
        <f>ROUND(I307*H307,2)</f>
        <v>0</v>
      </c>
      <c r="K307" s="143" t="s">
        <v>138</v>
      </c>
      <c r="L307" s="30"/>
      <c r="M307" s="147" t="s">
        <v>1</v>
      </c>
      <c r="N307" s="148" t="s">
        <v>40</v>
      </c>
      <c r="O307" s="149">
        <v>4.58</v>
      </c>
      <c r="P307" s="149">
        <f>O307*H307</f>
        <v>48.9373179994</v>
      </c>
      <c r="Q307" s="149">
        <v>0</v>
      </c>
      <c r="R307" s="149">
        <f>Q307*H307</f>
        <v>0</v>
      </c>
      <c r="S307" s="149">
        <v>0</v>
      </c>
      <c r="T307" s="150">
        <f>S307*H307</f>
        <v>0</v>
      </c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R307" s="151" t="s">
        <v>139</v>
      </c>
      <c r="AT307" s="151" t="s">
        <v>134</v>
      </c>
      <c r="AU307" s="151" t="s">
        <v>84</v>
      </c>
      <c r="AY307" s="17" t="s">
        <v>131</v>
      </c>
      <c r="BE307" s="152">
        <f>IF(N307="základní",J307,0)</f>
        <v>0</v>
      </c>
      <c r="BF307" s="152">
        <f>IF(N307="snížená",J307,0)</f>
        <v>0</v>
      </c>
      <c r="BG307" s="152">
        <f>IF(N307="zákl. přenesená",J307,0)</f>
        <v>0</v>
      </c>
      <c r="BH307" s="152">
        <f>IF(N307="sníž. přenesená",J307,0)</f>
        <v>0</v>
      </c>
      <c r="BI307" s="152">
        <f>IF(N307="nulová",J307,0)</f>
        <v>0</v>
      </c>
      <c r="BJ307" s="17" t="s">
        <v>82</v>
      </c>
      <c r="BK307" s="152">
        <f>ROUND(I307*H307,2)</f>
        <v>0</v>
      </c>
      <c r="BL307" s="17" t="s">
        <v>139</v>
      </c>
      <c r="BM307" s="151" t="s">
        <v>317</v>
      </c>
    </row>
    <row r="308" spans="1:47" s="2" customFormat="1" ht="39">
      <c r="A308" s="29"/>
      <c r="B308" s="30"/>
      <c r="C308" s="29"/>
      <c r="D308" s="153" t="s">
        <v>141</v>
      </c>
      <c r="E308" s="29"/>
      <c r="F308" s="154" t="s">
        <v>318</v>
      </c>
      <c r="G308" s="29"/>
      <c r="H308" s="29"/>
      <c r="I308" s="29"/>
      <c r="J308" s="29"/>
      <c r="K308" s="29"/>
      <c r="L308" s="30"/>
      <c r="M308" s="155"/>
      <c r="N308" s="156"/>
      <c r="O308" s="55"/>
      <c r="P308" s="55"/>
      <c r="Q308" s="55"/>
      <c r="R308" s="55"/>
      <c r="S308" s="55"/>
      <c r="T308" s="56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T308" s="17" t="s">
        <v>141</v>
      </c>
      <c r="AU308" s="17" t="s">
        <v>84</v>
      </c>
    </row>
    <row r="309" spans="1:65" s="2" customFormat="1" ht="24.2" customHeight="1">
      <c r="A309" s="29"/>
      <c r="B309" s="140"/>
      <c r="C309" s="141" t="s">
        <v>319</v>
      </c>
      <c r="D309" s="141" t="s">
        <v>134</v>
      </c>
      <c r="E309" s="142" t="s">
        <v>320</v>
      </c>
      <c r="F309" s="143" t="s">
        <v>321</v>
      </c>
      <c r="G309" s="144" t="s">
        <v>281</v>
      </c>
      <c r="H309" s="145">
        <v>10.68500393</v>
      </c>
      <c r="I309" s="146"/>
      <c r="J309" s="146">
        <f>ROUND(I309*H309,2)</f>
        <v>0</v>
      </c>
      <c r="K309" s="143" t="s">
        <v>138</v>
      </c>
      <c r="L309" s="30"/>
      <c r="M309" s="147" t="s">
        <v>1</v>
      </c>
      <c r="N309" s="148" t="s">
        <v>40</v>
      </c>
      <c r="O309" s="149">
        <v>1.56</v>
      </c>
      <c r="P309" s="149">
        <f>O309*H309</f>
        <v>16.6686061308</v>
      </c>
      <c r="Q309" s="149">
        <v>0</v>
      </c>
      <c r="R309" s="149">
        <f>Q309*H309</f>
        <v>0</v>
      </c>
      <c r="S309" s="149">
        <v>0</v>
      </c>
      <c r="T309" s="150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51" t="s">
        <v>139</v>
      </c>
      <c r="AT309" s="151" t="s">
        <v>134</v>
      </c>
      <c r="AU309" s="151" t="s">
        <v>84</v>
      </c>
      <c r="AY309" s="17" t="s">
        <v>131</v>
      </c>
      <c r="BE309" s="152">
        <f>IF(N309="základní",J309,0)</f>
        <v>0</v>
      </c>
      <c r="BF309" s="152">
        <f>IF(N309="snížená",J309,0)</f>
        <v>0</v>
      </c>
      <c r="BG309" s="152">
        <f>IF(N309="zákl. přenesená",J309,0)</f>
        <v>0</v>
      </c>
      <c r="BH309" s="152">
        <f>IF(N309="sníž. přenesená",J309,0)</f>
        <v>0</v>
      </c>
      <c r="BI309" s="152">
        <f>IF(N309="nulová",J309,0)</f>
        <v>0</v>
      </c>
      <c r="BJ309" s="17" t="s">
        <v>82</v>
      </c>
      <c r="BK309" s="152">
        <f>ROUND(I309*H309,2)</f>
        <v>0</v>
      </c>
      <c r="BL309" s="17" t="s">
        <v>139</v>
      </c>
      <c r="BM309" s="151" t="s">
        <v>322</v>
      </c>
    </row>
    <row r="310" spans="1:47" s="2" customFormat="1" ht="39">
      <c r="A310" s="29"/>
      <c r="B310" s="30"/>
      <c r="C310" s="29"/>
      <c r="D310" s="153" t="s">
        <v>141</v>
      </c>
      <c r="E310" s="29"/>
      <c r="F310" s="154" t="s">
        <v>323</v>
      </c>
      <c r="G310" s="29"/>
      <c r="H310" s="29"/>
      <c r="I310" s="29"/>
      <c r="J310" s="29"/>
      <c r="K310" s="29"/>
      <c r="L310" s="30"/>
      <c r="M310" s="155"/>
      <c r="N310" s="156"/>
      <c r="O310" s="55"/>
      <c r="P310" s="55"/>
      <c r="Q310" s="55"/>
      <c r="R310" s="55"/>
      <c r="S310" s="55"/>
      <c r="T310" s="56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T310" s="17" t="s">
        <v>141</v>
      </c>
      <c r="AU310" s="17" t="s">
        <v>84</v>
      </c>
    </row>
    <row r="311" spans="2:63" s="12" customFormat="1" ht="25.9" customHeight="1">
      <c r="B311" s="128"/>
      <c r="D311" s="129" t="s">
        <v>74</v>
      </c>
      <c r="E311" s="130" t="s">
        <v>324</v>
      </c>
      <c r="F311" s="130" t="s">
        <v>325</v>
      </c>
      <c r="J311" s="131">
        <f>BK311</f>
        <v>0</v>
      </c>
      <c r="L311" s="128"/>
      <c r="M311" s="132"/>
      <c r="N311" s="133"/>
      <c r="O311" s="133"/>
      <c r="P311" s="134">
        <f>P312+P318+P326+P359+P479+P507+P519+P568+P663+P708</f>
        <v>470.07418511286</v>
      </c>
      <c r="Q311" s="133"/>
      <c r="R311" s="134">
        <f>R312+R318+R326+R359+R479+R507+R519+R568+R663+R708</f>
        <v>2.8517128156147997</v>
      </c>
      <c r="S311" s="133"/>
      <c r="T311" s="135">
        <f>T312+T318+T326+T359+T479+T507+T519+T568+T663+T708</f>
        <v>3.6176384055671997</v>
      </c>
      <c r="AR311" s="129" t="s">
        <v>84</v>
      </c>
      <c r="AT311" s="136" t="s">
        <v>74</v>
      </c>
      <c r="AU311" s="136" t="s">
        <v>11</v>
      </c>
      <c r="AY311" s="129" t="s">
        <v>131</v>
      </c>
      <c r="BK311" s="137">
        <f>BK312+BK318+BK326+BK359+BK479+BK507+BK519+BK568+BK663+BK708</f>
        <v>0</v>
      </c>
    </row>
    <row r="312" spans="2:63" s="12" customFormat="1" ht="22.9" customHeight="1">
      <c r="B312" s="128"/>
      <c r="D312" s="129" t="s">
        <v>74</v>
      </c>
      <c r="E312" s="138" t="s">
        <v>326</v>
      </c>
      <c r="F312" s="138" t="s">
        <v>327</v>
      </c>
      <c r="J312" s="139">
        <f>BK312</f>
        <v>0</v>
      </c>
      <c r="L312" s="128"/>
      <c r="M312" s="132"/>
      <c r="N312" s="133"/>
      <c r="O312" s="133"/>
      <c r="P312" s="134">
        <f>SUM(P313:P317)</f>
        <v>0.04</v>
      </c>
      <c r="Q312" s="133"/>
      <c r="R312" s="134">
        <f>SUM(R313:R317)</f>
        <v>0</v>
      </c>
      <c r="S312" s="133"/>
      <c r="T312" s="135">
        <f>SUM(T313:T317)</f>
        <v>0</v>
      </c>
      <c r="AR312" s="129" t="s">
        <v>84</v>
      </c>
      <c r="AT312" s="136" t="s">
        <v>74</v>
      </c>
      <c r="AU312" s="136" t="s">
        <v>82</v>
      </c>
      <c r="AY312" s="129" t="s">
        <v>131</v>
      </c>
      <c r="BK312" s="137">
        <f>SUM(BK313:BK317)</f>
        <v>0</v>
      </c>
    </row>
    <row r="313" spans="1:65" s="2" customFormat="1" ht="33" customHeight="1">
      <c r="A313" s="29"/>
      <c r="B313" s="140"/>
      <c r="C313" s="141" t="s">
        <v>328</v>
      </c>
      <c r="D313" s="141" t="s">
        <v>134</v>
      </c>
      <c r="E313" s="142" t="s">
        <v>329</v>
      </c>
      <c r="F313" s="143" t="s">
        <v>330</v>
      </c>
      <c r="G313" s="144" t="s">
        <v>216</v>
      </c>
      <c r="H313" s="145">
        <v>1</v>
      </c>
      <c r="I313" s="146"/>
      <c r="J313" s="146">
        <f>ROUND(I313*H313,2)</f>
        <v>0</v>
      </c>
      <c r="K313" s="143" t="s">
        <v>1</v>
      </c>
      <c r="L313" s="30"/>
      <c r="M313" s="147" t="s">
        <v>1</v>
      </c>
      <c r="N313" s="148" t="s">
        <v>40</v>
      </c>
      <c r="O313" s="149">
        <v>0.04</v>
      </c>
      <c r="P313" s="149">
        <f>O313*H313</f>
        <v>0.04</v>
      </c>
      <c r="Q313" s="149">
        <v>0</v>
      </c>
      <c r="R313" s="149">
        <f>Q313*H313</f>
        <v>0</v>
      </c>
      <c r="S313" s="149">
        <v>0</v>
      </c>
      <c r="T313" s="150">
        <f>S313*H313</f>
        <v>0</v>
      </c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R313" s="151" t="s">
        <v>261</v>
      </c>
      <c r="AT313" s="151" t="s">
        <v>134</v>
      </c>
      <c r="AU313" s="151" t="s">
        <v>84</v>
      </c>
      <c r="AY313" s="17" t="s">
        <v>131</v>
      </c>
      <c r="BE313" s="152">
        <f>IF(N313="základní",J313,0)</f>
        <v>0</v>
      </c>
      <c r="BF313" s="152">
        <f>IF(N313="snížená",J313,0)</f>
        <v>0</v>
      </c>
      <c r="BG313" s="152">
        <f>IF(N313="zákl. přenesená",J313,0)</f>
        <v>0</v>
      </c>
      <c r="BH313" s="152">
        <f>IF(N313="sníž. přenesená",J313,0)</f>
        <v>0</v>
      </c>
      <c r="BI313" s="152">
        <f>IF(N313="nulová",J313,0)</f>
        <v>0</v>
      </c>
      <c r="BJ313" s="17" t="s">
        <v>82</v>
      </c>
      <c r="BK313" s="152">
        <f>ROUND(I313*H313,2)</f>
        <v>0</v>
      </c>
      <c r="BL313" s="17" t="s">
        <v>261</v>
      </c>
      <c r="BM313" s="151" t="s">
        <v>331</v>
      </c>
    </row>
    <row r="314" spans="1:47" s="2" customFormat="1" ht="19.5">
      <c r="A314" s="29"/>
      <c r="B314" s="30"/>
      <c r="C314" s="29"/>
      <c r="D314" s="153" t="s">
        <v>141</v>
      </c>
      <c r="E314" s="29"/>
      <c r="F314" s="154" t="s">
        <v>330</v>
      </c>
      <c r="G314" s="29"/>
      <c r="H314" s="29"/>
      <c r="I314" s="29"/>
      <c r="J314" s="29"/>
      <c r="K314" s="29"/>
      <c r="L314" s="30"/>
      <c r="M314" s="155"/>
      <c r="N314" s="156"/>
      <c r="O314" s="55"/>
      <c r="P314" s="55"/>
      <c r="Q314" s="55"/>
      <c r="R314" s="55"/>
      <c r="S314" s="55"/>
      <c r="T314" s="56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T314" s="17" t="s">
        <v>141</v>
      </c>
      <c r="AU314" s="17" t="s">
        <v>84</v>
      </c>
    </row>
    <row r="315" spans="2:51" s="14" customFormat="1" ht="12">
      <c r="B315" s="163"/>
      <c r="D315" s="153" t="s">
        <v>143</v>
      </c>
      <c r="E315" s="164" t="s">
        <v>1</v>
      </c>
      <c r="F315" s="165" t="s">
        <v>82</v>
      </c>
      <c r="H315" s="166">
        <v>1</v>
      </c>
      <c r="L315" s="163"/>
      <c r="M315" s="167"/>
      <c r="N315" s="168"/>
      <c r="O315" s="168"/>
      <c r="P315" s="168"/>
      <c r="Q315" s="168"/>
      <c r="R315" s="168"/>
      <c r="S315" s="168"/>
      <c r="T315" s="169"/>
      <c r="AT315" s="164" t="s">
        <v>143</v>
      </c>
      <c r="AU315" s="164" t="s">
        <v>84</v>
      </c>
      <c r="AV315" s="14" t="s">
        <v>84</v>
      </c>
      <c r="AW315" s="14" t="s">
        <v>33</v>
      </c>
      <c r="AX315" s="14" t="s">
        <v>82</v>
      </c>
      <c r="AY315" s="164" t="s">
        <v>131</v>
      </c>
    </row>
    <row r="316" spans="1:65" s="2" customFormat="1" ht="16.5" customHeight="1">
      <c r="A316" s="29"/>
      <c r="B316" s="140"/>
      <c r="C316" s="141" t="s">
        <v>332</v>
      </c>
      <c r="D316" s="141" t="s">
        <v>134</v>
      </c>
      <c r="E316" s="142" t="s">
        <v>333</v>
      </c>
      <c r="F316" s="143" t="s">
        <v>334</v>
      </c>
      <c r="G316" s="144" t="s">
        <v>216</v>
      </c>
      <c r="H316" s="145">
        <v>1</v>
      </c>
      <c r="I316" s="146"/>
      <c r="J316" s="146">
        <f>ROUND(I316*H316,2)</f>
        <v>0</v>
      </c>
      <c r="K316" s="143" t="s">
        <v>1</v>
      </c>
      <c r="L316" s="30"/>
      <c r="M316" s="147" t="s">
        <v>1</v>
      </c>
      <c r="N316" s="148" t="s">
        <v>40</v>
      </c>
      <c r="O316" s="149">
        <v>0</v>
      </c>
      <c r="P316" s="149">
        <f>O316*H316</f>
        <v>0</v>
      </c>
      <c r="Q316" s="149">
        <v>0</v>
      </c>
      <c r="R316" s="149">
        <f>Q316*H316</f>
        <v>0</v>
      </c>
      <c r="S316" s="149">
        <v>0</v>
      </c>
      <c r="T316" s="150">
        <f>S316*H316</f>
        <v>0</v>
      </c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R316" s="151" t="s">
        <v>261</v>
      </c>
      <c r="AT316" s="151" t="s">
        <v>134</v>
      </c>
      <c r="AU316" s="151" t="s">
        <v>84</v>
      </c>
      <c r="AY316" s="17" t="s">
        <v>131</v>
      </c>
      <c r="BE316" s="152">
        <f>IF(N316="základní",J316,0)</f>
        <v>0</v>
      </c>
      <c r="BF316" s="152">
        <f>IF(N316="snížená",J316,0)</f>
        <v>0</v>
      </c>
      <c r="BG316" s="152">
        <f>IF(N316="zákl. přenesená",J316,0)</f>
        <v>0</v>
      </c>
      <c r="BH316" s="152">
        <f>IF(N316="sníž. přenesená",J316,0)</f>
        <v>0</v>
      </c>
      <c r="BI316" s="152">
        <f>IF(N316="nulová",J316,0)</f>
        <v>0</v>
      </c>
      <c r="BJ316" s="17" t="s">
        <v>82</v>
      </c>
      <c r="BK316" s="152">
        <f>ROUND(I316*H316,2)</f>
        <v>0</v>
      </c>
      <c r="BL316" s="17" t="s">
        <v>261</v>
      </c>
      <c r="BM316" s="151" t="s">
        <v>335</v>
      </c>
    </row>
    <row r="317" spans="1:47" s="2" customFormat="1" ht="12">
      <c r="A317" s="29"/>
      <c r="B317" s="30"/>
      <c r="C317" s="29"/>
      <c r="D317" s="153" t="s">
        <v>141</v>
      </c>
      <c r="E317" s="29"/>
      <c r="F317" s="154" t="s">
        <v>334</v>
      </c>
      <c r="G317" s="29"/>
      <c r="H317" s="29"/>
      <c r="I317" s="29"/>
      <c r="J317" s="29"/>
      <c r="K317" s="29"/>
      <c r="L317" s="30"/>
      <c r="M317" s="155"/>
      <c r="N317" s="156"/>
      <c r="O317" s="55"/>
      <c r="P317" s="55"/>
      <c r="Q317" s="55"/>
      <c r="R317" s="55"/>
      <c r="S317" s="55"/>
      <c r="T317" s="56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T317" s="17" t="s">
        <v>141</v>
      </c>
      <c r="AU317" s="17" t="s">
        <v>84</v>
      </c>
    </row>
    <row r="318" spans="2:63" s="12" customFormat="1" ht="22.9" customHeight="1">
      <c r="B318" s="128"/>
      <c r="D318" s="129" t="s">
        <v>74</v>
      </c>
      <c r="E318" s="138" t="s">
        <v>336</v>
      </c>
      <c r="F318" s="138" t="s">
        <v>337</v>
      </c>
      <c r="J318" s="139">
        <f>BK318</f>
        <v>0</v>
      </c>
      <c r="L318" s="128"/>
      <c r="M318" s="132"/>
      <c r="N318" s="133"/>
      <c r="O318" s="133"/>
      <c r="P318" s="134">
        <f>SUM(P319:P325)</f>
        <v>23.490000000000002</v>
      </c>
      <c r="Q318" s="133"/>
      <c r="R318" s="134">
        <f>SUM(R319:R325)</f>
        <v>0</v>
      </c>
      <c r="S318" s="133"/>
      <c r="T318" s="135">
        <f>SUM(T319:T325)</f>
        <v>0</v>
      </c>
      <c r="AR318" s="129" t="s">
        <v>84</v>
      </c>
      <c r="AT318" s="136" t="s">
        <v>74</v>
      </c>
      <c r="AU318" s="136" t="s">
        <v>82</v>
      </c>
      <c r="AY318" s="129" t="s">
        <v>131</v>
      </c>
      <c r="BK318" s="137">
        <f>SUM(BK319:BK325)</f>
        <v>0</v>
      </c>
    </row>
    <row r="319" spans="1:65" s="2" customFormat="1" ht="37.9" customHeight="1">
      <c r="A319" s="29"/>
      <c r="B319" s="140"/>
      <c r="C319" s="141" t="s">
        <v>338</v>
      </c>
      <c r="D319" s="141" t="s">
        <v>134</v>
      </c>
      <c r="E319" s="142" t="s">
        <v>339</v>
      </c>
      <c r="F319" s="143" t="s">
        <v>340</v>
      </c>
      <c r="G319" s="144" t="s">
        <v>242</v>
      </c>
      <c r="H319" s="145">
        <v>5</v>
      </c>
      <c r="I319" s="146"/>
      <c r="J319" s="146">
        <f>ROUND(I319*H319,2)</f>
        <v>0</v>
      </c>
      <c r="K319" s="143" t="s">
        <v>1</v>
      </c>
      <c r="L319" s="30"/>
      <c r="M319" s="147" t="s">
        <v>1</v>
      </c>
      <c r="N319" s="148" t="s">
        <v>40</v>
      </c>
      <c r="O319" s="149">
        <v>3</v>
      </c>
      <c r="P319" s="149">
        <f>O319*H319</f>
        <v>15</v>
      </c>
      <c r="Q319" s="149">
        <v>0</v>
      </c>
      <c r="R319" s="149">
        <f>Q319*H319</f>
        <v>0</v>
      </c>
      <c r="S319" s="149">
        <v>0</v>
      </c>
      <c r="T319" s="150">
        <f>S319*H319</f>
        <v>0</v>
      </c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R319" s="151" t="s">
        <v>261</v>
      </c>
      <c r="AT319" s="151" t="s">
        <v>134</v>
      </c>
      <c r="AU319" s="151" t="s">
        <v>84</v>
      </c>
      <c r="AY319" s="17" t="s">
        <v>131</v>
      </c>
      <c r="BE319" s="152">
        <f>IF(N319="základní",J319,0)</f>
        <v>0</v>
      </c>
      <c r="BF319" s="152">
        <f>IF(N319="snížená",J319,0)</f>
        <v>0</v>
      </c>
      <c r="BG319" s="152">
        <f>IF(N319="zákl. přenesená",J319,0)</f>
        <v>0</v>
      </c>
      <c r="BH319" s="152">
        <f>IF(N319="sníž. přenesená",J319,0)</f>
        <v>0</v>
      </c>
      <c r="BI319" s="152">
        <f>IF(N319="nulová",J319,0)</f>
        <v>0</v>
      </c>
      <c r="BJ319" s="17" t="s">
        <v>82</v>
      </c>
      <c r="BK319" s="152">
        <f>ROUND(I319*H319,2)</f>
        <v>0</v>
      </c>
      <c r="BL319" s="17" t="s">
        <v>261</v>
      </c>
      <c r="BM319" s="151" t="s">
        <v>341</v>
      </c>
    </row>
    <row r="320" spans="1:47" s="2" customFormat="1" ht="19.5">
      <c r="A320" s="29"/>
      <c r="B320" s="30"/>
      <c r="C320" s="29"/>
      <c r="D320" s="153" t="s">
        <v>141</v>
      </c>
      <c r="E320" s="29"/>
      <c r="F320" s="154" t="s">
        <v>342</v>
      </c>
      <c r="G320" s="29"/>
      <c r="H320" s="29"/>
      <c r="I320" s="29"/>
      <c r="J320" s="29"/>
      <c r="K320" s="29"/>
      <c r="L320" s="30"/>
      <c r="M320" s="155"/>
      <c r="N320" s="156"/>
      <c r="O320" s="55"/>
      <c r="P320" s="55"/>
      <c r="Q320" s="55"/>
      <c r="R320" s="55"/>
      <c r="S320" s="55"/>
      <c r="T320" s="56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T320" s="17" t="s">
        <v>141</v>
      </c>
      <c r="AU320" s="17" t="s">
        <v>84</v>
      </c>
    </row>
    <row r="321" spans="2:51" s="13" customFormat="1" ht="12">
      <c r="B321" s="157"/>
      <c r="D321" s="153" t="s">
        <v>143</v>
      </c>
      <c r="E321" s="158" t="s">
        <v>1</v>
      </c>
      <c r="F321" s="159" t="s">
        <v>343</v>
      </c>
      <c r="H321" s="158" t="s">
        <v>1</v>
      </c>
      <c r="L321" s="157"/>
      <c r="M321" s="160"/>
      <c r="N321" s="161"/>
      <c r="O321" s="161"/>
      <c r="P321" s="161"/>
      <c r="Q321" s="161"/>
      <c r="R321" s="161"/>
      <c r="S321" s="161"/>
      <c r="T321" s="162"/>
      <c r="AT321" s="158" t="s">
        <v>143</v>
      </c>
      <c r="AU321" s="158" t="s">
        <v>84</v>
      </c>
      <c r="AV321" s="13" t="s">
        <v>82</v>
      </c>
      <c r="AW321" s="13" t="s">
        <v>33</v>
      </c>
      <c r="AX321" s="13" t="s">
        <v>11</v>
      </c>
      <c r="AY321" s="158" t="s">
        <v>131</v>
      </c>
    </row>
    <row r="322" spans="2:51" s="14" customFormat="1" ht="12">
      <c r="B322" s="163"/>
      <c r="D322" s="153" t="s">
        <v>143</v>
      </c>
      <c r="E322" s="164" t="s">
        <v>1</v>
      </c>
      <c r="F322" s="165" t="s">
        <v>177</v>
      </c>
      <c r="H322" s="166">
        <v>5</v>
      </c>
      <c r="L322" s="163"/>
      <c r="M322" s="167"/>
      <c r="N322" s="168"/>
      <c r="O322" s="168"/>
      <c r="P322" s="168"/>
      <c r="Q322" s="168"/>
      <c r="R322" s="168"/>
      <c r="S322" s="168"/>
      <c r="T322" s="169"/>
      <c r="AT322" s="164" t="s">
        <v>143</v>
      </c>
      <c r="AU322" s="164" t="s">
        <v>84</v>
      </c>
      <c r="AV322" s="14" t="s">
        <v>84</v>
      </c>
      <c r="AW322" s="14" t="s">
        <v>33</v>
      </c>
      <c r="AX322" s="14" t="s">
        <v>82</v>
      </c>
      <c r="AY322" s="164" t="s">
        <v>131</v>
      </c>
    </row>
    <row r="323" spans="1:65" s="2" customFormat="1" ht="24.2" customHeight="1">
      <c r="A323" s="29"/>
      <c r="B323" s="140"/>
      <c r="C323" s="141" t="s">
        <v>344</v>
      </c>
      <c r="D323" s="141" t="s">
        <v>134</v>
      </c>
      <c r="E323" s="142" t="s">
        <v>345</v>
      </c>
      <c r="F323" s="143" t="s">
        <v>346</v>
      </c>
      <c r="G323" s="144" t="s">
        <v>216</v>
      </c>
      <c r="H323" s="145">
        <v>1</v>
      </c>
      <c r="I323" s="146"/>
      <c r="J323" s="146">
        <f>ROUND(I323*H323,2)</f>
        <v>0</v>
      </c>
      <c r="K323" s="143" t="s">
        <v>1</v>
      </c>
      <c r="L323" s="30"/>
      <c r="M323" s="147" t="s">
        <v>1</v>
      </c>
      <c r="N323" s="148" t="s">
        <v>40</v>
      </c>
      <c r="O323" s="149">
        <v>8.49</v>
      </c>
      <c r="P323" s="149">
        <f>O323*H323</f>
        <v>8.49</v>
      </c>
      <c r="Q323" s="149">
        <v>0</v>
      </c>
      <c r="R323" s="149">
        <f>Q323*H323</f>
        <v>0</v>
      </c>
      <c r="S323" s="149">
        <v>0</v>
      </c>
      <c r="T323" s="150">
        <f>S323*H323</f>
        <v>0</v>
      </c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R323" s="151" t="s">
        <v>261</v>
      </c>
      <c r="AT323" s="151" t="s">
        <v>134</v>
      </c>
      <c r="AU323" s="151" t="s">
        <v>84</v>
      </c>
      <c r="AY323" s="17" t="s">
        <v>131</v>
      </c>
      <c r="BE323" s="152">
        <f>IF(N323="základní",J323,0)</f>
        <v>0</v>
      </c>
      <c r="BF323" s="152">
        <f>IF(N323="snížená",J323,0)</f>
        <v>0</v>
      </c>
      <c r="BG323" s="152">
        <f>IF(N323="zákl. přenesená",J323,0)</f>
        <v>0</v>
      </c>
      <c r="BH323" s="152">
        <f>IF(N323="sníž. přenesená",J323,0)</f>
        <v>0</v>
      </c>
      <c r="BI323" s="152">
        <f>IF(N323="nulová",J323,0)</f>
        <v>0</v>
      </c>
      <c r="BJ323" s="17" t="s">
        <v>82</v>
      </c>
      <c r="BK323" s="152">
        <f>ROUND(I323*H323,2)</f>
        <v>0</v>
      </c>
      <c r="BL323" s="17" t="s">
        <v>261</v>
      </c>
      <c r="BM323" s="151" t="s">
        <v>347</v>
      </c>
    </row>
    <row r="324" spans="1:47" s="2" customFormat="1" ht="19.5">
      <c r="A324" s="29"/>
      <c r="B324" s="30"/>
      <c r="C324" s="29"/>
      <c r="D324" s="153" t="s">
        <v>141</v>
      </c>
      <c r="E324" s="29"/>
      <c r="F324" s="154" t="s">
        <v>346</v>
      </c>
      <c r="G324" s="29"/>
      <c r="H324" s="29"/>
      <c r="I324" s="29"/>
      <c r="J324" s="29"/>
      <c r="K324" s="29"/>
      <c r="L324" s="30"/>
      <c r="M324" s="155"/>
      <c r="N324" s="156"/>
      <c r="O324" s="55"/>
      <c r="P324" s="55"/>
      <c r="Q324" s="55"/>
      <c r="R324" s="55"/>
      <c r="S324" s="55"/>
      <c r="T324" s="56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T324" s="17" t="s">
        <v>141</v>
      </c>
      <c r="AU324" s="17" t="s">
        <v>84</v>
      </c>
    </row>
    <row r="325" spans="2:51" s="14" customFormat="1" ht="12">
      <c r="B325" s="163"/>
      <c r="D325" s="153" t="s">
        <v>143</v>
      </c>
      <c r="E325" s="164" t="s">
        <v>1</v>
      </c>
      <c r="F325" s="165" t="s">
        <v>82</v>
      </c>
      <c r="H325" s="166">
        <v>1</v>
      </c>
      <c r="L325" s="163"/>
      <c r="M325" s="167"/>
      <c r="N325" s="168"/>
      <c r="O325" s="168"/>
      <c r="P325" s="168"/>
      <c r="Q325" s="168"/>
      <c r="R325" s="168"/>
      <c r="S325" s="168"/>
      <c r="T325" s="169"/>
      <c r="AT325" s="164" t="s">
        <v>143</v>
      </c>
      <c r="AU325" s="164" t="s">
        <v>84</v>
      </c>
      <c r="AV325" s="14" t="s">
        <v>84</v>
      </c>
      <c r="AW325" s="14" t="s">
        <v>33</v>
      </c>
      <c r="AX325" s="14" t="s">
        <v>82</v>
      </c>
      <c r="AY325" s="164" t="s">
        <v>131</v>
      </c>
    </row>
    <row r="326" spans="2:63" s="12" customFormat="1" ht="22.9" customHeight="1">
      <c r="B326" s="128"/>
      <c r="D326" s="129" t="s">
        <v>74</v>
      </c>
      <c r="E326" s="138" t="s">
        <v>348</v>
      </c>
      <c r="F326" s="138" t="s">
        <v>349</v>
      </c>
      <c r="J326" s="139">
        <f>BK326</f>
        <v>0</v>
      </c>
      <c r="L326" s="128"/>
      <c r="M326" s="132"/>
      <c r="N326" s="133"/>
      <c r="O326" s="133"/>
      <c r="P326" s="134">
        <f>SUM(P327:P358)</f>
        <v>98.9144909805</v>
      </c>
      <c r="Q326" s="133"/>
      <c r="R326" s="134">
        <f>SUM(R327:R358)</f>
        <v>0.87958955</v>
      </c>
      <c r="S326" s="133"/>
      <c r="T326" s="135">
        <f>SUM(T327:T358)</f>
        <v>0</v>
      </c>
      <c r="AR326" s="129" t="s">
        <v>84</v>
      </c>
      <c r="AT326" s="136" t="s">
        <v>74</v>
      </c>
      <c r="AU326" s="136" t="s">
        <v>82</v>
      </c>
      <c r="AY326" s="129" t="s">
        <v>131</v>
      </c>
      <c r="BK326" s="137">
        <f>SUM(BK327:BK358)</f>
        <v>0</v>
      </c>
    </row>
    <row r="327" spans="1:65" s="2" customFormat="1" ht="24.2" customHeight="1">
      <c r="A327" s="29"/>
      <c r="B327" s="140"/>
      <c r="C327" s="141" t="s">
        <v>350</v>
      </c>
      <c r="D327" s="141" t="s">
        <v>134</v>
      </c>
      <c r="E327" s="142" t="s">
        <v>351</v>
      </c>
      <c r="F327" s="143" t="s">
        <v>352</v>
      </c>
      <c r="G327" s="144" t="s">
        <v>137</v>
      </c>
      <c r="H327" s="145">
        <v>5.99625</v>
      </c>
      <c r="I327" s="146"/>
      <c r="J327" s="146">
        <f>ROUND(I327*H327,2)</f>
        <v>0</v>
      </c>
      <c r="K327" s="143" t="s">
        <v>1</v>
      </c>
      <c r="L327" s="30"/>
      <c r="M327" s="147" t="s">
        <v>1</v>
      </c>
      <c r="N327" s="148" t="s">
        <v>40</v>
      </c>
      <c r="O327" s="149">
        <v>0.999</v>
      </c>
      <c r="P327" s="149">
        <f>O327*H327</f>
        <v>5.99025375</v>
      </c>
      <c r="Q327" s="149">
        <v>0.02476</v>
      </c>
      <c r="R327" s="149">
        <f>Q327*H327</f>
        <v>0.14846715</v>
      </c>
      <c r="S327" s="149">
        <v>0</v>
      </c>
      <c r="T327" s="150">
        <f>S327*H327</f>
        <v>0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R327" s="151" t="s">
        <v>261</v>
      </c>
      <c r="AT327" s="151" t="s">
        <v>134</v>
      </c>
      <c r="AU327" s="151" t="s">
        <v>84</v>
      </c>
      <c r="AY327" s="17" t="s">
        <v>131</v>
      </c>
      <c r="BE327" s="152">
        <f>IF(N327="základní",J327,0)</f>
        <v>0</v>
      </c>
      <c r="BF327" s="152">
        <f>IF(N327="snížená",J327,0)</f>
        <v>0</v>
      </c>
      <c r="BG327" s="152">
        <f>IF(N327="zákl. přenesená",J327,0)</f>
        <v>0</v>
      </c>
      <c r="BH327" s="152">
        <f>IF(N327="sníž. přenesená",J327,0)</f>
        <v>0</v>
      </c>
      <c r="BI327" s="152">
        <f>IF(N327="nulová",J327,0)</f>
        <v>0</v>
      </c>
      <c r="BJ327" s="17" t="s">
        <v>82</v>
      </c>
      <c r="BK327" s="152">
        <f>ROUND(I327*H327,2)</f>
        <v>0</v>
      </c>
      <c r="BL327" s="17" t="s">
        <v>261</v>
      </c>
      <c r="BM327" s="151" t="s">
        <v>353</v>
      </c>
    </row>
    <row r="328" spans="1:47" s="2" customFormat="1" ht="19.5">
      <c r="A328" s="29"/>
      <c r="B328" s="30"/>
      <c r="C328" s="29"/>
      <c r="D328" s="153" t="s">
        <v>141</v>
      </c>
      <c r="E328" s="29"/>
      <c r="F328" s="154" t="s">
        <v>352</v>
      </c>
      <c r="G328" s="29"/>
      <c r="H328" s="29"/>
      <c r="I328" s="29"/>
      <c r="J328" s="29"/>
      <c r="K328" s="29"/>
      <c r="L328" s="30"/>
      <c r="M328" s="155"/>
      <c r="N328" s="156"/>
      <c r="O328" s="55"/>
      <c r="P328" s="55"/>
      <c r="Q328" s="55"/>
      <c r="R328" s="55"/>
      <c r="S328" s="55"/>
      <c r="T328" s="56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T328" s="17" t="s">
        <v>141</v>
      </c>
      <c r="AU328" s="17" t="s">
        <v>84</v>
      </c>
    </row>
    <row r="329" spans="2:51" s="14" customFormat="1" ht="12">
      <c r="B329" s="163"/>
      <c r="D329" s="153" t="s">
        <v>143</v>
      </c>
      <c r="E329" s="164" t="s">
        <v>1</v>
      </c>
      <c r="F329" s="165" t="s">
        <v>354</v>
      </c>
      <c r="H329" s="166">
        <v>5.99625</v>
      </c>
      <c r="L329" s="163"/>
      <c r="M329" s="167"/>
      <c r="N329" s="168"/>
      <c r="O329" s="168"/>
      <c r="P329" s="168"/>
      <c r="Q329" s="168"/>
      <c r="R329" s="168"/>
      <c r="S329" s="168"/>
      <c r="T329" s="169"/>
      <c r="AT329" s="164" t="s">
        <v>143</v>
      </c>
      <c r="AU329" s="164" t="s">
        <v>84</v>
      </c>
      <c r="AV329" s="14" t="s">
        <v>84</v>
      </c>
      <c r="AW329" s="14" t="s">
        <v>33</v>
      </c>
      <c r="AX329" s="14" t="s">
        <v>82</v>
      </c>
      <c r="AY329" s="164" t="s">
        <v>131</v>
      </c>
    </row>
    <row r="330" spans="1:65" s="2" customFormat="1" ht="21.75" customHeight="1">
      <c r="A330" s="29"/>
      <c r="B330" s="140"/>
      <c r="C330" s="141" t="s">
        <v>355</v>
      </c>
      <c r="D330" s="141" t="s">
        <v>134</v>
      </c>
      <c r="E330" s="142" t="s">
        <v>356</v>
      </c>
      <c r="F330" s="143" t="s">
        <v>357</v>
      </c>
      <c r="G330" s="144" t="s">
        <v>209</v>
      </c>
      <c r="H330" s="145">
        <v>4.515</v>
      </c>
      <c r="I330" s="146"/>
      <c r="J330" s="146">
        <f>ROUND(I330*H330,2)</f>
        <v>0</v>
      </c>
      <c r="K330" s="143" t="s">
        <v>138</v>
      </c>
      <c r="L330" s="30"/>
      <c r="M330" s="147" t="s">
        <v>1</v>
      </c>
      <c r="N330" s="148" t="s">
        <v>40</v>
      </c>
      <c r="O330" s="149">
        <v>0.908</v>
      </c>
      <c r="P330" s="149">
        <f>O330*H330</f>
        <v>4.09962</v>
      </c>
      <c r="Q330" s="149">
        <v>0.00882</v>
      </c>
      <c r="R330" s="149">
        <f>Q330*H330</f>
        <v>0.0398223</v>
      </c>
      <c r="S330" s="149">
        <v>0</v>
      </c>
      <c r="T330" s="150">
        <f>S330*H330</f>
        <v>0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R330" s="151" t="s">
        <v>261</v>
      </c>
      <c r="AT330" s="151" t="s">
        <v>134</v>
      </c>
      <c r="AU330" s="151" t="s">
        <v>84</v>
      </c>
      <c r="AY330" s="17" t="s">
        <v>131</v>
      </c>
      <c r="BE330" s="152">
        <f>IF(N330="základní",J330,0)</f>
        <v>0</v>
      </c>
      <c r="BF330" s="152">
        <f>IF(N330="snížená",J330,0)</f>
        <v>0</v>
      </c>
      <c r="BG330" s="152">
        <f>IF(N330="zákl. přenesená",J330,0)</f>
        <v>0</v>
      </c>
      <c r="BH330" s="152">
        <f>IF(N330="sníž. přenesená",J330,0)</f>
        <v>0</v>
      </c>
      <c r="BI330" s="152">
        <f>IF(N330="nulová",J330,0)</f>
        <v>0</v>
      </c>
      <c r="BJ330" s="17" t="s">
        <v>82</v>
      </c>
      <c r="BK330" s="152">
        <f>ROUND(I330*H330,2)</f>
        <v>0</v>
      </c>
      <c r="BL330" s="17" t="s">
        <v>261</v>
      </c>
      <c r="BM330" s="151" t="s">
        <v>358</v>
      </c>
    </row>
    <row r="331" spans="1:47" s="2" customFormat="1" ht="29.25">
      <c r="A331" s="29"/>
      <c r="B331" s="30"/>
      <c r="C331" s="29"/>
      <c r="D331" s="153" t="s">
        <v>141</v>
      </c>
      <c r="E331" s="29"/>
      <c r="F331" s="154" t="s">
        <v>359</v>
      </c>
      <c r="G331" s="29"/>
      <c r="H331" s="29"/>
      <c r="I331" s="29"/>
      <c r="J331" s="29"/>
      <c r="K331" s="29"/>
      <c r="L331" s="30"/>
      <c r="M331" s="155"/>
      <c r="N331" s="156"/>
      <c r="O331" s="55"/>
      <c r="P331" s="55"/>
      <c r="Q331" s="55"/>
      <c r="R331" s="55"/>
      <c r="S331" s="55"/>
      <c r="T331" s="56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T331" s="17" t="s">
        <v>141</v>
      </c>
      <c r="AU331" s="17" t="s">
        <v>84</v>
      </c>
    </row>
    <row r="332" spans="2:51" s="13" customFormat="1" ht="12">
      <c r="B332" s="157"/>
      <c r="D332" s="153" t="s">
        <v>143</v>
      </c>
      <c r="E332" s="158" t="s">
        <v>1</v>
      </c>
      <c r="F332" s="159" t="s">
        <v>360</v>
      </c>
      <c r="H332" s="158" t="s">
        <v>1</v>
      </c>
      <c r="L332" s="157"/>
      <c r="M332" s="160"/>
      <c r="N332" s="161"/>
      <c r="O332" s="161"/>
      <c r="P332" s="161"/>
      <c r="Q332" s="161"/>
      <c r="R332" s="161"/>
      <c r="S332" s="161"/>
      <c r="T332" s="162"/>
      <c r="AT332" s="158" t="s">
        <v>143</v>
      </c>
      <c r="AU332" s="158" t="s">
        <v>84</v>
      </c>
      <c r="AV332" s="13" t="s">
        <v>82</v>
      </c>
      <c r="AW332" s="13" t="s">
        <v>33</v>
      </c>
      <c r="AX332" s="13" t="s">
        <v>11</v>
      </c>
      <c r="AY332" s="158" t="s">
        <v>131</v>
      </c>
    </row>
    <row r="333" spans="2:51" s="14" customFormat="1" ht="12">
      <c r="B333" s="163"/>
      <c r="D333" s="153" t="s">
        <v>143</v>
      </c>
      <c r="E333" s="164" t="s">
        <v>1</v>
      </c>
      <c r="F333" s="165" t="s">
        <v>361</v>
      </c>
      <c r="H333" s="166">
        <v>4.515</v>
      </c>
      <c r="L333" s="163"/>
      <c r="M333" s="167"/>
      <c r="N333" s="168"/>
      <c r="O333" s="168"/>
      <c r="P333" s="168"/>
      <c r="Q333" s="168"/>
      <c r="R333" s="168"/>
      <c r="S333" s="168"/>
      <c r="T333" s="169"/>
      <c r="AT333" s="164" t="s">
        <v>143</v>
      </c>
      <c r="AU333" s="164" t="s">
        <v>84</v>
      </c>
      <c r="AV333" s="14" t="s">
        <v>84</v>
      </c>
      <c r="AW333" s="14" t="s">
        <v>33</v>
      </c>
      <c r="AX333" s="14" t="s">
        <v>82</v>
      </c>
      <c r="AY333" s="164" t="s">
        <v>131</v>
      </c>
    </row>
    <row r="334" spans="1:65" s="2" customFormat="1" ht="21.75" customHeight="1">
      <c r="A334" s="29"/>
      <c r="B334" s="140"/>
      <c r="C334" s="141" t="s">
        <v>362</v>
      </c>
      <c r="D334" s="141" t="s">
        <v>134</v>
      </c>
      <c r="E334" s="142" t="s">
        <v>363</v>
      </c>
      <c r="F334" s="143" t="s">
        <v>364</v>
      </c>
      <c r="G334" s="144" t="s">
        <v>216</v>
      </c>
      <c r="H334" s="145">
        <v>1</v>
      </c>
      <c r="I334" s="146"/>
      <c r="J334" s="146">
        <f>ROUND(I334*H334,2)</f>
        <v>0</v>
      </c>
      <c r="K334" s="143" t="s">
        <v>1</v>
      </c>
      <c r="L334" s="30"/>
      <c r="M334" s="147" t="s">
        <v>1</v>
      </c>
      <c r="N334" s="148" t="s">
        <v>40</v>
      </c>
      <c r="O334" s="149">
        <v>0</v>
      </c>
      <c r="P334" s="149">
        <f>O334*H334</f>
        <v>0</v>
      </c>
      <c r="Q334" s="149">
        <v>0</v>
      </c>
      <c r="R334" s="149">
        <f>Q334*H334</f>
        <v>0</v>
      </c>
      <c r="S334" s="149">
        <v>0</v>
      </c>
      <c r="T334" s="150">
        <f>S334*H334</f>
        <v>0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R334" s="151" t="s">
        <v>261</v>
      </c>
      <c r="AT334" s="151" t="s">
        <v>134</v>
      </c>
      <c r="AU334" s="151" t="s">
        <v>84</v>
      </c>
      <c r="AY334" s="17" t="s">
        <v>131</v>
      </c>
      <c r="BE334" s="152">
        <f>IF(N334="základní",J334,0)</f>
        <v>0</v>
      </c>
      <c r="BF334" s="152">
        <f>IF(N334="snížená",J334,0)</f>
        <v>0</v>
      </c>
      <c r="BG334" s="152">
        <f>IF(N334="zákl. přenesená",J334,0)</f>
        <v>0</v>
      </c>
      <c r="BH334" s="152">
        <f>IF(N334="sníž. přenesená",J334,0)</f>
        <v>0</v>
      </c>
      <c r="BI334" s="152">
        <f>IF(N334="nulová",J334,0)</f>
        <v>0</v>
      </c>
      <c r="BJ334" s="17" t="s">
        <v>82</v>
      </c>
      <c r="BK334" s="152">
        <f>ROUND(I334*H334,2)</f>
        <v>0</v>
      </c>
      <c r="BL334" s="17" t="s">
        <v>261</v>
      </c>
      <c r="BM334" s="151" t="s">
        <v>365</v>
      </c>
    </row>
    <row r="335" spans="1:47" s="2" customFormat="1" ht="12">
      <c r="A335" s="29"/>
      <c r="B335" s="30"/>
      <c r="C335" s="29"/>
      <c r="D335" s="153" t="s">
        <v>141</v>
      </c>
      <c r="E335" s="29"/>
      <c r="F335" s="154" t="s">
        <v>364</v>
      </c>
      <c r="G335" s="29"/>
      <c r="H335" s="29"/>
      <c r="I335" s="29"/>
      <c r="J335" s="29"/>
      <c r="K335" s="29"/>
      <c r="L335" s="30"/>
      <c r="M335" s="155"/>
      <c r="N335" s="156"/>
      <c r="O335" s="55"/>
      <c r="P335" s="55"/>
      <c r="Q335" s="55"/>
      <c r="R335" s="55"/>
      <c r="S335" s="55"/>
      <c r="T335" s="56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T335" s="17" t="s">
        <v>141</v>
      </c>
      <c r="AU335" s="17" t="s">
        <v>84</v>
      </c>
    </row>
    <row r="336" spans="1:65" s="2" customFormat="1" ht="33" customHeight="1">
      <c r="A336" s="29"/>
      <c r="B336" s="140"/>
      <c r="C336" s="141" t="s">
        <v>366</v>
      </c>
      <c r="D336" s="141" t="s">
        <v>134</v>
      </c>
      <c r="E336" s="142" t="s">
        <v>367</v>
      </c>
      <c r="F336" s="143" t="s">
        <v>368</v>
      </c>
      <c r="G336" s="144" t="s">
        <v>137</v>
      </c>
      <c r="H336" s="145">
        <v>148.03</v>
      </c>
      <c r="I336" s="146"/>
      <c r="J336" s="146">
        <f>ROUND(I336*H336,2)</f>
        <v>0</v>
      </c>
      <c r="K336" s="143" t="s">
        <v>138</v>
      </c>
      <c r="L336" s="30"/>
      <c r="M336" s="147" t="s">
        <v>1</v>
      </c>
      <c r="N336" s="148" t="s">
        <v>40</v>
      </c>
      <c r="O336" s="149">
        <v>0.578</v>
      </c>
      <c r="P336" s="149">
        <f>O336*H336</f>
        <v>85.56134</v>
      </c>
      <c r="Q336" s="149">
        <v>0.00117</v>
      </c>
      <c r="R336" s="149">
        <f>Q336*H336</f>
        <v>0.17319510000000002</v>
      </c>
      <c r="S336" s="149">
        <v>0</v>
      </c>
      <c r="T336" s="150">
        <f>S336*H336</f>
        <v>0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R336" s="151" t="s">
        <v>261</v>
      </c>
      <c r="AT336" s="151" t="s">
        <v>134</v>
      </c>
      <c r="AU336" s="151" t="s">
        <v>84</v>
      </c>
      <c r="AY336" s="17" t="s">
        <v>131</v>
      </c>
      <c r="BE336" s="152">
        <f>IF(N336="základní",J336,0)</f>
        <v>0</v>
      </c>
      <c r="BF336" s="152">
        <f>IF(N336="snížená",J336,0)</f>
        <v>0</v>
      </c>
      <c r="BG336" s="152">
        <f>IF(N336="zákl. přenesená",J336,0)</f>
        <v>0</v>
      </c>
      <c r="BH336" s="152">
        <f>IF(N336="sníž. přenesená",J336,0)</f>
        <v>0</v>
      </c>
      <c r="BI336" s="152">
        <f>IF(N336="nulová",J336,0)</f>
        <v>0</v>
      </c>
      <c r="BJ336" s="17" t="s">
        <v>82</v>
      </c>
      <c r="BK336" s="152">
        <f>ROUND(I336*H336,2)</f>
        <v>0</v>
      </c>
      <c r="BL336" s="17" t="s">
        <v>261</v>
      </c>
      <c r="BM336" s="151" t="s">
        <v>369</v>
      </c>
    </row>
    <row r="337" spans="1:47" s="2" customFormat="1" ht="19.5">
      <c r="A337" s="29"/>
      <c r="B337" s="30"/>
      <c r="C337" s="29"/>
      <c r="D337" s="153" t="s">
        <v>141</v>
      </c>
      <c r="E337" s="29"/>
      <c r="F337" s="154" t="s">
        <v>370</v>
      </c>
      <c r="G337" s="29"/>
      <c r="H337" s="29"/>
      <c r="I337" s="29"/>
      <c r="J337" s="29"/>
      <c r="K337" s="29"/>
      <c r="L337" s="30"/>
      <c r="M337" s="155"/>
      <c r="N337" s="156"/>
      <c r="O337" s="55"/>
      <c r="P337" s="55"/>
      <c r="Q337" s="55"/>
      <c r="R337" s="55"/>
      <c r="S337" s="55"/>
      <c r="T337" s="56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T337" s="17" t="s">
        <v>141</v>
      </c>
      <c r="AU337" s="17" t="s">
        <v>84</v>
      </c>
    </row>
    <row r="338" spans="2:51" s="13" customFormat="1" ht="12">
      <c r="B338" s="157"/>
      <c r="D338" s="153" t="s">
        <v>143</v>
      </c>
      <c r="E338" s="158" t="s">
        <v>1</v>
      </c>
      <c r="F338" s="159" t="s">
        <v>201</v>
      </c>
      <c r="H338" s="158" t="s">
        <v>1</v>
      </c>
      <c r="L338" s="157"/>
      <c r="M338" s="160"/>
      <c r="N338" s="161"/>
      <c r="O338" s="161"/>
      <c r="P338" s="161"/>
      <c r="Q338" s="161"/>
      <c r="R338" s="161"/>
      <c r="S338" s="161"/>
      <c r="T338" s="162"/>
      <c r="AT338" s="158" t="s">
        <v>143</v>
      </c>
      <c r="AU338" s="158" t="s">
        <v>84</v>
      </c>
      <c r="AV338" s="13" t="s">
        <v>82</v>
      </c>
      <c r="AW338" s="13" t="s">
        <v>33</v>
      </c>
      <c r="AX338" s="13" t="s">
        <v>11</v>
      </c>
      <c r="AY338" s="158" t="s">
        <v>131</v>
      </c>
    </row>
    <row r="339" spans="2:51" s="14" customFormat="1" ht="12">
      <c r="B339" s="163"/>
      <c r="D339" s="153" t="s">
        <v>143</v>
      </c>
      <c r="E339" s="164" t="s">
        <v>1</v>
      </c>
      <c r="F339" s="165" t="s">
        <v>371</v>
      </c>
      <c r="H339" s="166">
        <v>11.21</v>
      </c>
      <c r="L339" s="163"/>
      <c r="M339" s="167"/>
      <c r="N339" s="168"/>
      <c r="O339" s="168"/>
      <c r="P339" s="168"/>
      <c r="Q339" s="168"/>
      <c r="R339" s="168"/>
      <c r="S339" s="168"/>
      <c r="T339" s="169"/>
      <c r="AT339" s="164" t="s">
        <v>143</v>
      </c>
      <c r="AU339" s="164" t="s">
        <v>84</v>
      </c>
      <c r="AV339" s="14" t="s">
        <v>84</v>
      </c>
      <c r="AW339" s="14" t="s">
        <v>33</v>
      </c>
      <c r="AX339" s="14" t="s">
        <v>11</v>
      </c>
      <c r="AY339" s="164" t="s">
        <v>131</v>
      </c>
    </row>
    <row r="340" spans="2:51" s="13" customFormat="1" ht="12">
      <c r="B340" s="157"/>
      <c r="D340" s="153" t="s">
        <v>143</v>
      </c>
      <c r="E340" s="158" t="s">
        <v>1</v>
      </c>
      <c r="F340" s="159" t="s">
        <v>166</v>
      </c>
      <c r="H340" s="158" t="s">
        <v>1</v>
      </c>
      <c r="L340" s="157"/>
      <c r="M340" s="160"/>
      <c r="N340" s="161"/>
      <c r="O340" s="161"/>
      <c r="P340" s="161"/>
      <c r="Q340" s="161"/>
      <c r="R340" s="161"/>
      <c r="S340" s="161"/>
      <c r="T340" s="162"/>
      <c r="AT340" s="158" t="s">
        <v>143</v>
      </c>
      <c r="AU340" s="158" t="s">
        <v>84</v>
      </c>
      <c r="AV340" s="13" t="s">
        <v>82</v>
      </c>
      <c r="AW340" s="13" t="s">
        <v>33</v>
      </c>
      <c r="AX340" s="13" t="s">
        <v>11</v>
      </c>
      <c r="AY340" s="158" t="s">
        <v>131</v>
      </c>
    </row>
    <row r="341" spans="2:51" s="14" customFormat="1" ht="12">
      <c r="B341" s="163"/>
      <c r="D341" s="153" t="s">
        <v>143</v>
      </c>
      <c r="E341" s="164" t="s">
        <v>1</v>
      </c>
      <c r="F341" s="165" t="s">
        <v>372</v>
      </c>
      <c r="H341" s="166">
        <v>16.58</v>
      </c>
      <c r="L341" s="163"/>
      <c r="M341" s="167"/>
      <c r="N341" s="168"/>
      <c r="O341" s="168"/>
      <c r="P341" s="168"/>
      <c r="Q341" s="168"/>
      <c r="R341" s="168"/>
      <c r="S341" s="168"/>
      <c r="T341" s="169"/>
      <c r="AT341" s="164" t="s">
        <v>143</v>
      </c>
      <c r="AU341" s="164" t="s">
        <v>84</v>
      </c>
      <c r="AV341" s="14" t="s">
        <v>84</v>
      </c>
      <c r="AW341" s="14" t="s">
        <v>33</v>
      </c>
      <c r="AX341" s="14" t="s">
        <v>11</v>
      </c>
      <c r="AY341" s="164" t="s">
        <v>131</v>
      </c>
    </row>
    <row r="342" spans="2:51" s="13" customFormat="1" ht="12">
      <c r="B342" s="157"/>
      <c r="D342" s="153" t="s">
        <v>143</v>
      </c>
      <c r="E342" s="158" t="s">
        <v>1</v>
      </c>
      <c r="F342" s="159" t="s">
        <v>162</v>
      </c>
      <c r="H342" s="158" t="s">
        <v>1</v>
      </c>
      <c r="L342" s="157"/>
      <c r="M342" s="160"/>
      <c r="N342" s="161"/>
      <c r="O342" s="161"/>
      <c r="P342" s="161"/>
      <c r="Q342" s="161"/>
      <c r="R342" s="161"/>
      <c r="S342" s="161"/>
      <c r="T342" s="162"/>
      <c r="AT342" s="158" t="s">
        <v>143</v>
      </c>
      <c r="AU342" s="158" t="s">
        <v>84</v>
      </c>
      <c r="AV342" s="13" t="s">
        <v>82</v>
      </c>
      <c r="AW342" s="13" t="s">
        <v>33</v>
      </c>
      <c r="AX342" s="13" t="s">
        <v>11</v>
      </c>
      <c r="AY342" s="158" t="s">
        <v>131</v>
      </c>
    </row>
    <row r="343" spans="2:51" s="14" customFormat="1" ht="12">
      <c r="B343" s="163"/>
      <c r="D343" s="153" t="s">
        <v>143</v>
      </c>
      <c r="E343" s="164" t="s">
        <v>1</v>
      </c>
      <c r="F343" s="165" t="s">
        <v>373</v>
      </c>
      <c r="H343" s="166">
        <v>18.09</v>
      </c>
      <c r="L343" s="163"/>
      <c r="M343" s="167"/>
      <c r="N343" s="168"/>
      <c r="O343" s="168"/>
      <c r="P343" s="168"/>
      <c r="Q343" s="168"/>
      <c r="R343" s="168"/>
      <c r="S343" s="168"/>
      <c r="T343" s="169"/>
      <c r="AT343" s="164" t="s">
        <v>143</v>
      </c>
      <c r="AU343" s="164" t="s">
        <v>84</v>
      </c>
      <c r="AV343" s="14" t="s">
        <v>84</v>
      </c>
      <c r="AW343" s="14" t="s">
        <v>33</v>
      </c>
      <c r="AX343" s="14" t="s">
        <v>11</v>
      </c>
      <c r="AY343" s="164" t="s">
        <v>131</v>
      </c>
    </row>
    <row r="344" spans="2:51" s="13" customFormat="1" ht="12">
      <c r="B344" s="157"/>
      <c r="D344" s="153" t="s">
        <v>143</v>
      </c>
      <c r="E344" s="158" t="s">
        <v>1</v>
      </c>
      <c r="F344" s="159" t="s">
        <v>161</v>
      </c>
      <c r="H344" s="158" t="s">
        <v>1</v>
      </c>
      <c r="L344" s="157"/>
      <c r="M344" s="160"/>
      <c r="N344" s="161"/>
      <c r="O344" s="161"/>
      <c r="P344" s="161"/>
      <c r="Q344" s="161"/>
      <c r="R344" s="161"/>
      <c r="S344" s="161"/>
      <c r="T344" s="162"/>
      <c r="AT344" s="158" t="s">
        <v>143</v>
      </c>
      <c r="AU344" s="158" t="s">
        <v>84</v>
      </c>
      <c r="AV344" s="13" t="s">
        <v>82</v>
      </c>
      <c r="AW344" s="13" t="s">
        <v>33</v>
      </c>
      <c r="AX344" s="13" t="s">
        <v>11</v>
      </c>
      <c r="AY344" s="158" t="s">
        <v>131</v>
      </c>
    </row>
    <row r="345" spans="2:51" s="14" customFormat="1" ht="12">
      <c r="B345" s="163"/>
      <c r="D345" s="153" t="s">
        <v>143</v>
      </c>
      <c r="E345" s="164" t="s">
        <v>1</v>
      </c>
      <c r="F345" s="165" t="s">
        <v>374</v>
      </c>
      <c r="H345" s="166">
        <v>18.05</v>
      </c>
      <c r="L345" s="163"/>
      <c r="M345" s="167"/>
      <c r="N345" s="168"/>
      <c r="O345" s="168"/>
      <c r="P345" s="168"/>
      <c r="Q345" s="168"/>
      <c r="R345" s="168"/>
      <c r="S345" s="168"/>
      <c r="T345" s="169"/>
      <c r="AT345" s="164" t="s">
        <v>143</v>
      </c>
      <c r="AU345" s="164" t="s">
        <v>84</v>
      </c>
      <c r="AV345" s="14" t="s">
        <v>84</v>
      </c>
      <c r="AW345" s="14" t="s">
        <v>33</v>
      </c>
      <c r="AX345" s="14" t="s">
        <v>11</v>
      </c>
      <c r="AY345" s="164" t="s">
        <v>131</v>
      </c>
    </row>
    <row r="346" spans="2:51" s="13" customFormat="1" ht="12">
      <c r="B346" s="157"/>
      <c r="D346" s="153" t="s">
        <v>143</v>
      </c>
      <c r="E346" s="158" t="s">
        <v>1</v>
      </c>
      <c r="F346" s="159" t="s">
        <v>160</v>
      </c>
      <c r="H346" s="158" t="s">
        <v>1</v>
      </c>
      <c r="L346" s="157"/>
      <c r="M346" s="160"/>
      <c r="N346" s="161"/>
      <c r="O346" s="161"/>
      <c r="P346" s="161"/>
      <c r="Q346" s="161"/>
      <c r="R346" s="161"/>
      <c r="S346" s="161"/>
      <c r="T346" s="162"/>
      <c r="AT346" s="158" t="s">
        <v>143</v>
      </c>
      <c r="AU346" s="158" t="s">
        <v>84</v>
      </c>
      <c r="AV346" s="13" t="s">
        <v>82</v>
      </c>
      <c r="AW346" s="13" t="s">
        <v>33</v>
      </c>
      <c r="AX346" s="13" t="s">
        <v>11</v>
      </c>
      <c r="AY346" s="158" t="s">
        <v>131</v>
      </c>
    </row>
    <row r="347" spans="2:51" s="14" customFormat="1" ht="12">
      <c r="B347" s="163"/>
      <c r="D347" s="153" t="s">
        <v>143</v>
      </c>
      <c r="E347" s="164" t="s">
        <v>1</v>
      </c>
      <c r="F347" s="165" t="s">
        <v>375</v>
      </c>
      <c r="H347" s="166">
        <v>18.25</v>
      </c>
      <c r="L347" s="163"/>
      <c r="M347" s="167"/>
      <c r="N347" s="168"/>
      <c r="O347" s="168"/>
      <c r="P347" s="168"/>
      <c r="Q347" s="168"/>
      <c r="R347" s="168"/>
      <c r="S347" s="168"/>
      <c r="T347" s="169"/>
      <c r="AT347" s="164" t="s">
        <v>143</v>
      </c>
      <c r="AU347" s="164" t="s">
        <v>84</v>
      </c>
      <c r="AV347" s="14" t="s">
        <v>84</v>
      </c>
      <c r="AW347" s="14" t="s">
        <v>33</v>
      </c>
      <c r="AX347" s="14" t="s">
        <v>11</v>
      </c>
      <c r="AY347" s="164" t="s">
        <v>131</v>
      </c>
    </row>
    <row r="348" spans="2:51" s="13" customFormat="1" ht="12">
      <c r="B348" s="157"/>
      <c r="D348" s="153" t="s">
        <v>143</v>
      </c>
      <c r="E348" s="158" t="s">
        <v>1</v>
      </c>
      <c r="F348" s="159" t="s">
        <v>158</v>
      </c>
      <c r="H348" s="158" t="s">
        <v>1</v>
      </c>
      <c r="L348" s="157"/>
      <c r="M348" s="160"/>
      <c r="N348" s="161"/>
      <c r="O348" s="161"/>
      <c r="P348" s="161"/>
      <c r="Q348" s="161"/>
      <c r="R348" s="161"/>
      <c r="S348" s="161"/>
      <c r="T348" s="162"/>
      <c r="AT348" s="158" t="s">
        <v>143</v>
      </c>
      <c r="AU348" s="158" t="s">
        <v>84</v>
      </c>
      <c r="AV348" s="13" t="s">
        <v>82</v>
      </c>
      <c r="AW348" s="13" t="s">
        <v>33</v>
      </c>
      <c r="AX348" s="13" t="s">
        <v>11</v>
      </c>
      <c r="AY348" s="158" t="s">
        <v>131</v>
      </c>
    </row>
    <row r="349" spans="2:51" s="14" customFormat="1" ht="12">
      <c r="B349" s="163"/>
      <c r="D349" s="153" t="s">
        <v>143</v>
      </c>
      <c r="E349" s="164" t="s">
        <v>1</v>
      </c>
      <c r="F349" s="165" t="s">
        <v>376</v>
      </c>
      <c r="H349" s="166">
        <v>36.86</v>
      </c>
      <c r="L349" s="163"/>
      <c r="M349" s="167"/>
      <c r="N349" s="168"/>
      <c r="O349" s="168"/>
      <c r="P349" s="168"/>
      <c r="Q349" s="168"/>
      <c r="R349" s="168"/>
      <c r="S349" s="168"/>
      <c r="T349" s="169"/>
      <c r="AT349" s="164" t="s">
        <v>143</v>
      </c>
      <c r="AU349" s="164" t="s">
        <v>84</v>
      </c>
      <c r="AV349" s="14" t="s">
        <v>84</v>
      </c>
      <c r="AW349" s="14" t="s">
        <v>33</v>
      </c>
      <c r="AX349" s="14" t="s">
        <v>11</v>
      </c>
      <c r="AY349" s="164" t="s">
        <v>131</v>
      </c>
    </row>
    <row r="350" spans="2:51" s="13" customFormat="1" ht="12">
      <c r="B350" s="157"/>
      <c r="D350" s="153" t="s">
        <v>143</v>
      </c>
      <c r="E350" s="158" t="s">
        <v>1</v>
      </c>
      <c r="F350" s="159" t="s">
        <v>169</v>
      </c>
      <c r="H350" s="158" t="s">
        <v>1</v>
      </c>
      <c r="L350" s="157"/>
      <c r="M350" s="160"/>
      <c r="N350" s="161"/>
      <c r="O350" s="161"/>
      <c r="P350" s="161"/>
      <c r="Q350" s="161"/>
      <c r="R350" s="161"/>
      <c r="S350" s="161"/>
      <c r="T350" s="162"/>
      <c r="AT350" s="158" t="s">
        <v>143</v>
      </c>
      <c r="AU350" s="158" t="s">
        <v>84</v>
      </c>
      <c r="AV350" s="13" t="s">
        <v>82</v>
      </c>
      <c r="AW350" s="13" t="s">
        <v>33</v>
      </c>
      <c r="AX350" s="13" t="s">
        <v>11</v>
      </c>
      <c r="AY350" s="158" t="s">
        <v>131</v>
      </c>
    </row>
    <row r="351" spans="2:51" s="14" customFormat="1" ht="12">
      <c r="B351" s="163"/>
      <c r="D351" s="153" t="s">
        <v>143</v>
      </c>
      <c r="E351" s="164" t="s">
        <v>1</v>
      </c>
      <c r="F351" s="165" t="s">
        <v>377</v>
      </c>
      <c r="H351" s="166">
        <v>28.99</v>
      </c>
      <c r="L351" s="163"/>
      <c r="M351" s="167"/>
      <c r="N351" s="168"/>
      <c r="O351" s="168"/>
      <c r="P351" s="168"/>
      <c r="Q351" s="168"/>
      <c r="R351" s="168"/>
      <c r="S351" s="168"/>
      <c r="T351" s="169"/>
      <c r="AT351" s="164" t="s">
        <v>143</v>
      </c>
      <c r="AU351" s="164" t="s">
        <v>84</v>
      </c>
      <c r="AV351" s="14" t="s">
        <v>84</v>
      </c>
      <c r="AW351" s="14" t="s">
        <v>33</v>
      </c>
      <c r="AX351" s="14" t="s">
        <v>11</v>
      </c>
      <c r="AY351" s="164" t="s">
        <v>131</v>
      </c>
    </row>
    <row r="352" spans="2:51" s="15" customFormat="1" ht="12">
      <c r="B352" s="170"/>
      <c r="D352" s="153" t="s">
        <v>143</v>
      </c>
      <c r="E352" s="171" t="s">
        <v>1</v>
      </c>
      <c r="F352" s="172" t="s">
        <v>171</v>
      </c>
      <c r="H352" s="173">
        <v>148.03</v>
      </c>
      <c r="L352" s="170"/>
      <c r="M352" s="174"/>
      <c r="N352" s="175"/>
      <c r="O352" s="175"/>
      <c r="P352" s="175"/>
      <c r="Q352" s="175"/>
      <c r="R352" s="175"/>
      <c r="S352" s="175"/>
      <c r="T352" s="176"/>
      <c r="AT352" s="171" t="s">
        <v>143</v>
      </c>
      <c r="AU352" s="171" t="s">
        <v>84</v>
      </c>
      <c r="AV352" s="15" t="s">
        <v>139</v>
      </c>
      <c r="AW352" s="15" t="s">
        <v>33</v>
      </c>
      <c r="AX352" s="15" t="s">
        <v>82</v>
      </c>
      <c r="AY352" s="171" t="s">
        <v>131</v>
      </c>
    </row>
    <row r="353" spans="1:65" s="2" customFormat="1" ht="24.2" customHeight="1">
      <c r="A353" s="29"/>
      <c r="B353" s="140"/>
      <c r="C353" s="178" t="s">
        <v>378</v>
      </c>
      <c r="D353" s="178" t="s">
        <v>247</v>
      </c>
      <c r="E353" s="179" t="s">
        <v>379</v>
      </c>
      <c r="F353" s="180" t="s">
        <v>380</v>
      </c>
      <c r="G353" s="181" t="s">
        <v>137</v>
      </c>
      <c r="H353" s="182">
        <v>148.03</v>
      </c>
      <c r="I353" s="183"/>
      <c r="J353" s="183">
        <f>ROUND(I353*H353,2)</f>
        <v>0</v>
      </c>
      <c r="K353" s="180" t="s">
        <v>138</v>
      </c>
      <c r="L353" s="184"/>
      <c r="M353" s="185" t="s">
        <v>1</v>
      </c>
      <c r="N353" s="186" t="s">
        <v>40</v>
      </c>
      <c r="O353" s="149">
        <v>0</v>
      </c>
      <c r="P353" s="149">
        <f>O353*H353</f>
        <v>0</v>
      </c>
      <c r="Q353" s="149">
        <v>0.0035</v>
      </c>
      <c r="R353" s="149">
        <f>Q353*H353</f>
        <v>0.518105</v>
      </c>
      <c r="S353" s="149">
        <v>0</v>
      </c>
      <c r="T353" s="150">
        <f>S353*H353</f>
        <v>0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R353" s="151" t="s">
        <v>355</v>
      </c>
      <c r="AT353" s="151" t="s">
        <v>247</v>
      </c>
      <c r="AU353" s="151" t="s">
        <v>84</v>
      </c>
      <c r="AY353" s="17" t="s">
        <v>131</v>
      </c>
      <c r="BE353" s="152">
        <f>IF(N353="základní",J353,0)</f>
        <v>0</v>
      </c>
      <c r="BF353" s="152">
        <f>IF(N353="snížená",J353,0)</f>
        <v>0</v>
      </c>
      <c r="BG353" s="152">
        <f>IF(N353="zákl. přenesená",J353,0)</f>
        <v>0</v>
      </c>
      <c r="BH353" s="152">
        <f>IF(N353="sníž. přenesená",J353,0)</f>
        <v>0</v>
      </c>
      <c r="BI353" s="152">
        <f>IF(N353="nulová",J353,0)</f>
        <v>0</v>
      </c>
      <c r="BJ353" s="17" t="s">
        <v>82</v>
      </c>
      <c r="BK353" s="152">
        <f>ROUND(I353*H353,2)</f>
        <v>0</v>
      </c>
      <c r="BL353" s="17" t="s">
        <v>261</v>
      </c>
      <c r="BM353" s="151" t="s">
        <v>381</v>
      </c>
    </row>
    <row r="354" spans="1:47" s="2" customFormat="1" ht="19.5">
      <c r="A354" s="29"/>
      <c r="B354" s="30"/>
      <c r="C354" s="29"/>
      <c r="D354" s="153" t="s">
        <v>141</v>
      </c>
      <c r="E354" s="29"/>
      <c r="F354" s="154" t="s">
        <v>380</v>
      </c>
      <c r="G354" s="29"/>
      <c r="H354" s="29"/>
      <c r="I354" s="29"/>
      <c r="J354" s="29"/>
      <c r="K354" s="29"/>
      <c r="L354" s="30"/>
      <c r="M354" s="155"/>
      <c r="N354" s="156"/>
      <c r="O354" s="55"/>
      <c r="P354" s="55"/>
      <c r="Q354" s="55"/>
      <c r="R354" s="55"/>
      <c r="S354" s="55"/>
      <c r="T354" s="56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T354" s="17" t="s">
        <v>141</v>
      </c>
      <c r="AU354" s="17" t="s">
        <v>84</v>
      </c>
    </row>
    <row r="355" spans="1:65" s="2" customFormat="1" ht="24.2" customHeight="1">
      <c r="A355" s="29"/>
      <c r="B355" s="140"/>
      <c r="C355" s="141" t="s">
        <v>382</v>
      </c>
      <c r="D355" s="141" t="s">
        <v>134</v>
      </c>
      <c r="E355" s="142" t="s">
        <v>383</v>
      </c>
      <c r="F355" s="143" t="s">
        <v>384</v>
      </c>
      <c r="G355" s="144" t="s">
        <v>281</v>
      </c>
      <c r="H355" s="145">
        <v>0.87958955</v>
      </c>
      <c r="I355" s="146"/>
      <c r="J355" s="146">
        <f>ROUND(I355*H355,2)</f>
        <v>0</v>
      </c>
      <c r="K355" s="143" t="s">
        <v>138</v>
      </c>
      <c r="L355" s="30"/>
      <c r="M355" s="147" t="s">
        <v>1</v>
      </c>
      <c r="N355" s="148" t="s">
        <v>40</v>
      </c>
      <c r="O355" s="149">
        <v>2.39</v>
      </c>
      <c r="P355" s="149">
        <f>O355*H355</f>
        <v>2.1022190245</v>
      </c>
      <c r="Q355" s="149">
        <v>0</v>
      </c>
      <c r="R355" s="149">
        <f>Q355*H355</f>
        <v>0</v>
      </c>
      <c r="S355" s="149">
        <v>0</v>
      </c>
      <c r="T355" s="150">
        <f>S355*H355</f>
        <v>0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R355" s="151" t="s">
        <v>261</v>
      </c>
      <c r="AT355" s="151" t="s">
        <v>134</v>
      </c>
      <c r="AU355" s="151" t="s">
        <v>84</v>
      </c>
      <c r="AY355" s="17" t="s">
        <v>131</v>
      </c>
      <c r="BE355" s="152">
        <f>IF(N355="základní",J355,0)</f>
        <v>0</v>
      </c>
      <c r="BF355" s="152">
        <f>IF(N355="snížená",J355,0)</f>
        <v>0</v>
      </c>
      <c r="BG355" s="152">
        <f>IF(N355="zákl. přenesená",J355,0)</f>
        <v>0</v>
      </c>
      <c r="BH355" s="152">
        <f>IF(N355="sníž. přenesená",J355,0)</f>
        <v>0</v>
      </c>
      <c r="BI355" s="152">
        <f>IF(N355="nulová",J355,0)</f>
        <v>0</v>
      </c>
      <c r="BJ355" s="17" t="s">
        <v>82</v>
      </c>
      <c r="BK355" s="152">
        <f>ROUND(I355*H355,2)</f>
        <v>0</v>
      </c>
      <c r="BL355" s="17" t="s">
        <v>261</v>
      </c>
      <c r="BM355" s="151" t="s">
        <v>385</v>
      </c>
    </row>
    <row r="356" spans="1:47" s="2" customFormat="1" ht="39">
      <c r="A356" s="29"/>
      <c r="B356" s="30"/>
      <c r="C356" s="29"/>
      <c r="D356" s="153" t="s">
        <v>141</v>
      </c>
      <c r="E356" s="29"/>
      <c r="F356" s="154" t="s">
        <v>386</v>
      </c>
      <c r="G356" s="29"/>
      <c r="H356" s="29"/>
      <c r="I356" s="29"/>
      <c r="J356" s="29"/>
      <c r="K356" s="29"/>
      <c r="L356" s="30"/>
      <c r="M356" s="155"/>
      <c r="N356" s="156"/>
      <c r="O356" s="55"/>
      <c r="P356" s="55"/>
      <c r="Q356" s="55"/>
      <c r="R356" s="55"/>
      <c r="S356" s="55"/>
      <c r="T356" s="56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T356" s="17" t="s">
        <v>141</v>
      </c>
      <c r="AU356" s="17" t="s">
        <v>84</v>
      </c>
    </row>
    <row r="357" spans="1:65" s="2" customFormat="1" ht="24.2" customHeight="1">
      <c r="A357" s="29"/>
      <c r="B357" s="140"/>
      <c r="C357" s="141" t="s">
        <v>387</v>
      </c>
      <c r="D357" s="141" t="s">
        <v>134</v>
      </c>
      <c r="E357" s="142" t="s">
        <v>388</v>
      </c>
      <c r="F357" s="143" t="s">
        <v>389</v>
      </c>
      <c r="G357" s="144" t="s">
        <v>281</v>
      </c>
      <c r="H357" s="145">
        <v>0.87958955</v>
      </c>
      <c r="I357" s="146"/>
      <c r="J357" s="146">
        <f>ROUND(I357*H357,2)</f>
        <v>0</v>
      </c>
      <c r="K357" s="143" t="s">
        <v>138</v>
      </c>
      <c r="L357" s="30"/>
      <c r="M357" s="147" t="s">
        <v>1</v>
      </c>
      <c r="N357" s="148" t="s">
        <v>40</v>
      </c>
      <c r="O357" s="149">
        <v>1.32</v>
      </c>
      <c r="P357" s="149">
        <f>O357*H357</f>
        <v>1.161058206</v>
      </c>
      <c r="Q357" s="149">
        <v>0</v>
      </c>
      <c r="R357" s="149">
        <f>Q357*H357</f>
        <v>0</v>
      </c>
      <c r="S357" s="149">
        <v>0</v>
      </c>
      <c r="T357" s="150">
        <f>S357*H357</f>
        <v>0</v>
      </c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R357" s="151" t="s">
        <v>261</v>
      </c>
      <c r="AT357" s="151" t="s">
        <v>134</v>
      </c>
      <c r="AU357" s="151" t="s">
        <v>84</v>
      </c>
      <c r="AY357" s="17" t="s">
        <v>131</v>
      </c>
      <c r="BE357" s="152">
        <f>IF(N357="základní",J357,0)</f>
        <v>0</v>
      </c>
      <c r="BF357" s="152">
        <f>IF(N357="snížená",J357,0)</f>
        <v>0</v>
      </c>
      <c r="BG357" s="152">
        <f>IF(N357="zákl. přenesená",J357,0)</f>
        <v>0</v>
      </c>
      <c r="BH357" s="152">
        <f>IF(N357="sníž. přenesená",J357,0)</f>
        <v>0</v>
      </c>
      <c r="BI357" s="152">
        <f>IF(N357="nulová",J357,0)</f>
        <v>0</v>
      </c>
      <c r="BJ357" s="17" t="s">
        <v>82</v>
      </c>
      <c r="BK357" s="152">
        <f>ROUND(I357*H357,2)</f>
        <v>0</v>
      </c>
      <c r="BL357" s="17" t="s">
        <v>261</v>
      </c>
      <c r="BM357" s="151" t="s">
        <v>390</v>
      </c>
    </row>
    <row r="358" spans="1:47" s="2" customFormat="1" ht="39">
      <c r="A358" s="29"/>
      <c r="B358" s="30"/>
      <c r="C358" s="29"/>
      <c r="D358" s="153" t="s">
        <v>141</v>
      </c>
      <c r="E358" s="29"/>
      <c r="F358" s="154" t="s">
        <v>391</v>
      </c>
      <c r="G358" s="29"/>
      <c r="H358" s="29"/>
      <c r="I358" s="29"/>
      <c r="J358" s="29"/>
      <c r="K358" s="29"/>
      <c r="L358" s="30"/>
      <c r="M358" s="155"/>
      <c r="N358" s="156"/>
      <c r="O358" s="55"/>
      <c r="P358" s="55"/>
      <c r="Q358" s="55"/>
      <c r="R358" s="55"/>
      <c r="S358" s="55"/>
      <c r="T358" s="56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T358" s="17" t="s">
        <v>141</v>
      </c>
      <c r="AU358" s="17" t="s">
        <v>84</v>
      </c>
    </row>
    <row r="359" spans="2:63" s="12" customFormat="1" ht="22.9" customHeight="1">
      <c r="B359" s="128"/>
      <c r="D359" s="129" t="s">
        <v>74</v>
      </c>
      <c r="E359" s="138" t="s">
        <v>392</v>
      </c>
      <c r="F359" s="138" t="s">
        <v>393</v>
      </c>
      <c r="J359" s="139">
        <f>BK359</f>
        <v>0</v>
      </c>
      <c r="L359" s="128"/>
      <c r="M359" s="132"/>
      <c r="N359" s="133"/>
      <c r="O359" s="133"/>
      <c r="P359" s="134">
        <f>SUM(P360:P478)</f>
        <v>55.05049520000001</v>
      </c>
      <c r="Q359" s="133"/>
      <c r="R359" s="134">
        <f>SUM(R360:R478)</f>
        <v>0.11655000000000001</v>
      </c>
      <c r="S359" s="133"/>
      <c r="T359" s="135">
        <f>SUM(T360:T478)</f>
        <v>2.643097752</v>
      </c>
      <c r="AR359" s="129" t="s">
        <v>84</v>
      </c>
      <c r="AT359" s="136" t="s">
        <v>74</v>
      </c>
      <c r="AU359" s="136" t="s">
        <v>82</v>
      </c>
      <c r="AY359" s="129" t="s">
        <v>131</v>
      </c>
      <c r="BK359" s="137">
        <f>SUM(BK360:BK478)</f>
        <v>0</v>
      </c>
    </row>
    <row r="360" spans="1:65" s="2" customFormat="1" ht="16.5" customHeight="1">
      <c r="A360" s="29"/>
      <c r="B360" s="140"/>
      <c r="C360" s="141" t="s">
        <v>394</v>
      </c>
      <c r="D360" s="141" t="s">
        <v>134</v>
      </c>
      <c r="E360" s="142" t="s">
        <v>395</v>
      </c>
      <c r="F360" s="143" t="s">
        <v>396</v>
      </c>
      <c r="G360" s="144" t="s">
        <v>137</v>
      </c>
      <c r="H360" s="145">
        <v>37.2912</v>
      </c>
      <c r="I360" s="146"/>
      <c r="J360" s="146">
        <f>ROUND(I360*H360,2)</f>
        <v>0</v>
      </c>
      <c r="K360" s="143" t="s">
        <v>138</v>
      </c>
      <c r="L360" s="30"/>
      <c r="M360" s="147" t="s">
        <v>1</v>
      </c>
      <c r="N360" s="148" t="s">
        <v>40</v>
      </c>
      <c r="O360" s="149">
        <v>0.325</v>
      </c>
      <c r="P360" s="149">
        <f>O360*H360</f>
        <v>12.119640000000002</v>
      </c>
      <c r="Q360" s="149">
        <v>0</v>
      </c>
      <c r="R360" s="149">
        <f>Q360*H360</f>
        <v>0</v>
      </c>
      <c r="S360" s="149">
        <v>0.01098</v>
      </c>
      <c r="T360" s="150">
        <f>S360*H360</f>
        <v>0.40945737600000004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R360" s="151" t="s">
        <v>261</v>
      </c>
      <c r="AT360" s="151" t="s">
        <v>134</v>
      </c>
      <c r="AU360" s="151" t="s">
        <v>84</v>
      </c>
      <c r="AY360" s="17" t="s">
        <v>131</v>
      </c>
      <c r="BE360" s="152">
        <f>IF(N360="základní",J360,0)</f>
        <v>0</v>
      </c>
      <c r="BF360" s="152">
        <f>IF(N360="snížená",J360,0)</f>
        <v>0</v>
      </c>
      <c r="BG360" s="152">
        <f>IF(N360="zákl. přenesená",J360,0)</f>
        <v>0</v>
      </c>
      <c r="BH360" s="152">
        <f>IF(N360="sníž. přenesená",J360,0)</f>
        <v>0</v>
      </c>
      <c r="BI360" s="152">
        <f>IF(N360="nulová",J360,0)</f>
        <v>0</v>
      </c>
      <c r="BJ360" s="17" t="s">
        <v>82</v>
      </c>
      <c r="BK360" s="152">
        <f>ROUND(I360*H360,2)</f>
        <v>0</v>
      </c>
      <c r="BL360" s="17" t="s">
        <v>261</v>
      </c>
      <c r="BM360" s="151" t="s">
        <v>397</v>
      </c>
    </row>
    <row r="361" spans="1:47" s="2" customFormat="1" ht="12">
      <c r="A361" s="29"/>
      <c r="B361" s="30"/>
      <c r="C361" s="29"/>
      <c r="D361" s="153" t="s">
        <v>141</v>
      </c>
      <c r="E361" s="29"/>
      <c r="F361" s="154" t="s">
        <v>398</v>
      </c>
      <c r="G361" s="29"/>
      <c r="H361" s="29"/>
      <c r="I361" s="29"/>
      <c r="J361" s="29"/>
      <c r="K361" s="29"/>
      <c r="L361" s="30"/>
      <c r="M361" s="155"/>
      <c r="N361" s="156"/>
      <c r="O361" s="55"/>
      <c r="P361" s="55"/>
      <c r="Q361" s="55"/>
      <c r="R361" s="55"/>
      <c r="S361" s="55"/>
      <c r="T361" s="56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T361" s="17" t="s">
        <v>141</v>
      </c>
      <c r="AU361" s="17" t="s">
        <v>84</v>
      </c>
    </row>
    <row r="362" spans="2:51" s="13" customFormat="1" ht="12">
      <c r="B362" s="157"/>
      <c r="D362" s="153" t="s">
        <v>143</v>
      </c>
      <c r="E362" s="158" t="s">
        <v>1</v>
      </c>
      <c r="F362" s="159" t="s">
        <v>399</v>
      </c>
      <c r="H362" s="158" t="s">
        <v>1</v>
      </c>
      <c r="L362" s="157"/>
      <c r="M362" s="160"/>
      <c r="N362" s="161"/>
      <c r="O362" s="161"/>
      <c r="P362" s="161"/>
      <c r="Q362" s="161"/>
      <c r="R362" s="161"/>
      <c r="S362" s="161"/>
      <c r="T362" s="162"/>
      <c r="AT362" s="158" t="s">
        <v>143</v>
      </c>
      <c r="AU362" s="158" t="s">
        <v>84</v>
      </c>
      <c r="AV362" s="13" t="s">
        <v>82</v>
      </c>
      <c r="AW362" s="13" t="s">
        <v>33</v>
      </c>
      <c r="AX362" s="13" t="s">
        <v>11</v>
      </c>
      <c r="AY362" s="158" t="s">
        <v>131</v>
      </c>
    </row>
    <row r="363" spans="2:51" s="14" customFormat="1" ht="12">
      <c r="B363" s="163"/>
      <c r="D363" s="153" t="s">
        <v>143</v>
      </c>
      <c r="E363" s="164" t="s">
        <v>1</v>
      </c>
      <c r="F363" s="165" t="s">
        <v>400</v>
      </c>
      <c r="H363" s="166">
        <v>37.2912</v>
      </c>
      <c r="L363" s="163"/>
      <c r="M363" s="167"/>
      <c r="N363" s="168"/>
      <c r="O363" s="168"/>
      <c r="P363" s="168"/>
      <c r="Q363" s="168"/>
      <c r="R363" s="168"/>
      <c r="S363" s="168"/>
      <c r="T363" s="169"/>
      <c r="AT363" s="164" t="s">
        <v>143</v>
      </c>
      <c r="AU363" s="164" t="s">
        <v>84</v>
      </c>
      <c r="AV363" s="14" t="s">
        <v>84</v>
      </c>
      <c r="AW363" s="14" t="s">
        <v>33</v>
      </c>
      <c r="AX363" s="14" t="s">
        <v>82</v>
      </c>
      <c r="AY363" s="164" t="s">
        <v>131</v>
      </c>
    </row>
    <row r="364" spans="1:65" s="2" customFormat="1" ht="21.75" customHeight="1">
      <c r="A364" s="29"/>
      <c r="B364" s="140"/>
      <c r="C364" s="141" t="s">
        <v>401</v>
      </c>
      <c r="D364" s="141" t="s">
        <v>134</v>
      </c>
      <c r="E364" s="142" t="s">
        <v>402</v>
      </c>
      <c r="F364" s="143" t="s">
        <v>403</v>
      </c>
      <c r="G364" s="144" t="s">
        <v>137</v>
      </c>
      <c r="H364" s="145">
        <v>65.6412</v>
      </c>
      <c r="I364" s="146"/>
      <c r="J364" s="146">
        <f>ROUND(I364*H364,2)</f>
        <v>0</v>
      </c>
      <c r="K364" s="143" t="s">
        <v>138</v>
      </c>
      <c r="L364" s="30"/>
      <c r="M364" s="147" t="s">
        <v>1</v>
      </c>
      <c r="N364" s="148" t="s">
        <v>40</v>
      </c>
      <c r="O364" s="149">
        <v>0.346</v>
      </c>
      <c r="P364" s="149">
        <f>O364*H364</f>
        <v>22.7118552</v>
      </c>
      <c r="Q364" s="149">
        <v>0</v>
      </c>
      <c r="R364" s="149">
        <f>Q364*H364</f>
        <v>0</v>
      </c>
      <c r="S364" s="149">
        <v>0.01098</v>
      </c>
      <c r="T364" s="150">
        <f>S364*H364</f>
        <v>0.720740376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R364" s="151" t="s">
        <v>261</v>
      </c>
      <c r="AT364" s="151" t="s">
        <v>134</v>
      </c>
      <c r="AU364" s="151" t="s">
        <v>84</v>
      </c>
      <c r="AY364" s="17" t="s">
        <v>131</v>
      </c>
      <c r="BE364" s="152">
        <f>IF(N364="základní",J364,0)</f>
        <v>0</v>
      </c>
      <c r="BF364" s="152">
        <f>IF(N364="snížená",J364,0)</f>
        <v>0</v>
      </c>
      <c r="BG364" s="152">
        <f>IF(N364="zákl. přenesená",J364,0)</f>
        <v>0</v>
      </c>
      <c r="BH364" s="152">
        <f>IF(N364="sníž. přenesená",J364,0)</f>
        <v>0</v>
      </c>
      <c r="BI364" s="152">
        <f>IF(N364="nulová",J364,0)</f>
        <v>0</v>
      </c>
      <c r="BJ364" s="17" t="s">
        <v>82</v>
      </c>
      <c r="BK364" s="152">
        <f>ROUND(I364*H364,2)</f>
        <v>0</v>
      </c>
      <c r="BL364" s="17" t="s">
        <v>261</v>
      </c>
      <c r="BM364" s="151" t="s">
        <v>404</v>
      </c>
    </row>
    <row r="365" spans="1:47" s="2" customFormat="1" ht="12">
      <c r="A365" s="29"/>
      <c r="B365" s="30"/>
      <c r="C365" s="29"/>
      <c r="D365" s="153" t="s">
        <v>141</v>
      </c>
      <c r="E365" s="29"/>
      <c r="F365" s="154" t="s">
        <v>405</v>
      </c>
      <c r="G365" s="29"/>
      <c r="H365" s="29"/>
      <c r="I365" s="29"/>
      <c r="J365" s="29"/>
      <c r="K365" s="29"/>
      <c r="L365" s="30"/>
      <c r="M365" s="155"/>
      <c r="N365" s="156"/>
      <c r="O365" s="55"/>
      <c r="P365" s="55"/>
      <c r="Q365" s="55"/>
      <c r="R365" s="55"/>
      <c r="S365" s="55"/>
      <c r="T365" s="56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T365" s="17" t="s">
        <v>141</v>
      </c>
      <c r="AU365" s="17" t="s">
        <v>84</v>
      </c>
    </row>
    <row r="366" spans="2:51" s="13" customFormat="1" ht="12">
      <c r="B366" s="157"/>
      <c r="D366" s="153" t="s">
        <v>143</v>
      </c>
      <c r="E366" s="158" t="s">
        <v>1</v>
      </c>
      <c r="F366" s="159" t="s">
        <v>406</v>
      </c>
      <c r="H366" s="158" t="s">
        <v>1</v>
      </c>
      <c r="L366" s="157"/>
      <c r="M366" s="160"/>
      <c r="N366" s="161"/>
      <c r="O366" s="161"/>
      <c r="P366" s="161"/>
      <c r="Q366" s="161"/>
      <c r="R366" s="161"/>
      <c r="S366" s="161"/>
      <c r="T366" s="162"/>
      <c r="AT366" s="158" t="s">
        <v>143</v>
      </c>
      <c r="AU366" s="158" t="s">
        <v>84</v>
      </c>
      <c r="AV366" s="13" t="s">
        <v>82</v>
      </c>
      <c r="AW366" s="13" t="s">
        <v>33</v>
      </c>
      <c r="AX366" s="13" t="s">
        <v>11</v>
      </c>
      <c r="AY366" s="158" t="s">
        <v>131</v>
      </c>
    </row>
    <row r="367" spans="2:51" s="14" customFormat="1" ht="12">
      <c r="B367" s="163"/>
      <c r="D367" s="153" t="s">
        <v>143</v>
      </c>
      <c r="E367" s="164" t="s">
        <v>1</v>
      </c>
      <c r="F367" s="165" t="s">
        <v>407</v>
      </c>
      <c r="H367" s="166">
        <v>28.35</v>
      </c>
      <c r="L367" s="163"/>
      <c r="M367" s="167"/>
      <c r="N367" s="168"/>
      <c r="O367" s="168"/>
      <c r="P367" s="168"/>
      <c r="Q367" s="168"/>
      <c r="R367" s="168"/>
      <c r="S367" s="168"/>
      <c r="T367" s="169"/>
      <c r="AT367" s="164" t="s">
        <v>143</v>
      </c>
      <c r="AU367" s="164" t="s">
        <v>84</v>
      </c>
      <c r="AV367" s="14" t="s">
        <v>84</v>
      </c>
      <c r="AW367" s="14" t="s">
        <v>33</v>
      </c>
      <c r="AX367" s="14" t="s">
        <v>11</v>
      </c>
      <c r="AY367" s="164" t="s">
        <v>131</v>
      </c>
    </row>
    <row r="368" spans="2:51" s="14" customFormat="1" ht="12">
      <c r="B368" s="163"/>
      <c r="D368" s="153" t="s">
        <v>143</v>
      </c>
      <c r="E368" s="164" t="s">
        <v>1</v>
      </c>
      <c r="F368" s="165" t="s">
        <v>400</v>
      </c>
      <c r="H368" s="166">
        <v>37.2912</v>
      </c>
      <c r="L368" s="163"/>
      <c r="M368" s="167"/>
      <c r="N368" s="168"/>
      <c r="O368" s="168"/>
      <c r="P368" s="168"/>
      <c r="Q368" s="168"/>
      <c r="R368" s="168"/>
      <c r="S368" s="168"/>
      <c r="T368" s="169"/>
      <c r="AT368" s="164" t="s">
        <v>143</v>
      </c>
      <c r="AU368" s="164" t="s">
        <v>84</v>
      </c>
      <c r="AV368" s="14" t="s">
        <v>84</v>
      </c>
      <c r="AW368" s="14" t="s">
        <v>33</v>
      </c>
      <c r="AX368" s="14" t="s">
        <v>11</v>
      </c>
      <c r="AY368" s="164" t="s">
        <v>131</v>
      </c>
    </row>
    <row r="369" spans="2:51" s="15" customFormat="1" ht="12">
      <c r="B369" s="170"/>
      <c r="D369" s="153" t="s">
        <v>143</v>
      </c>
      <c r="E369" s="171" t="s">
        <v>1</v>
      </c>
      <c r="F369" s="172" t="s">
        <v>171</v>
      </c>
      <c r="H369" s="173">
        <v>65.6412</v>
      </c>
      <c r="L369" s="170"/>
      <c r="M369" s="174"/>
      <c r="N369" s="175"/>
      <c r="O369" s="175"/>
      <c r="P369" s="175"/>
      <c r="Q369" s="175"/>
      <c r="R369" s="175"/>
      <c r="S369" s="175"/>
      <c r="T369" s="176"/>
      <c r="AT369" s="171" t="s">
        <v>143</v>
      </c>
      <c r="AU369" s="171" t="s">
        <v>84</v>
      </c>
      <c r="AV369" s="15" t="s">
        <v>139</v>
      </c>
      <c r="AW369" s="15" t="s">
        <v>33</v>
      </c>
      <c r="AX369" s="15" t="s">
        <v>82</v>
      </c>
      <c r="AY369" s="171" t="s">
        <v>131</v>
      </c>
    </row>
    <row r="370" spans="1:65" s="2" customFormat="1" ht="24.2" customHeight="1">
      <c r="A370" s="29"/>
      <c r="B370" s="140"/>
      <c r="C370" s="141" t="s">
        <v>408</v>
      </c>
      <c r="D370" s="141" t="s">
        <v>134</v>
      </c>
      <c r="E370" s="142" t="s">
        <v>409</v>
      </c>
      <c r="F370" s="143" t="s">
        <v>410</v>
      </c>
      <c r="G370" s="144" t="s">
        <v>242</v>
      </c>
      <c r="H370" s="145">
        <v>3</v>
      </c>
      <c r="I370" s="146"/>
      <c r="J370" s="146">
        <f>ROUND(I370*H370,2)</f>
        <v>0</v>
      </c>
      <c r="K370" s="143" t="s">
        <v>138</v>
      </c>
      <c r="L370" s="30"/>
      <c r="M370" s="147" t="s">
        <v>1</v>
      </c>
      <c r="N370" s="148" t="s">
        <v>40</v>
      </c>
      <c r="O370" s="149">
        <v>1.825</v>
      </c>
      <c r="P370" s="149">
        <f>O370*H370</f>
        <v>5.475</v>
      </c>
      <c r="Q370" s="149">
        <v>0</v>
      </c>
      <c r="R370" s="149">
        <f>Q370*H370</f>
        <v>0</v>
      </c>
      <c r="S370" s="149">
        <v>0</v>
      </c>
      <c r="T370" s="150">
        <f>S370*H370</f>
        <v>0</v>
      </c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R370" s="151" t="s">
        <v>261</v>
      </c>
      <c r="AT370" s="151" t="s">
        <v>134</v>
      </c>
      <c r="AU370" s="151" t="s">
        <v>84</v>
      </c>
      <c r="AY370" s="17" t="s">
        <v>131</v>
      </c>
      <c r="BE370" s="152">
        <f>IF(N370="základní",J370,0)</f>
        <v>0</v>
      </c>
      <c r="BF370" s="152">
        <f>IF(N370="snížená",J370,0)</f>
        <v>0</v>
      </c>
      <c r="BG370" s="152">
        <f>IF(N370="zákl. přenesená",J370,0)</f>
        <v>0</v>
      </c>
      <c r="BH370" s="152">
        <f>IF(N370="sníž. přenesená",J370,0)</f>
        <v>0</v>
      </c>
      <c r="BI370" s="152">
        <f>IF(N370="nulová",J370,0)</f>
        <v>0</v>
      </c>
      <c r="BJ370" s="17" t="s">
        <v>82</v>
      </c>
      <c r="BK370" s="152">
        <f>ROUND(I370*H370,2)</f>
        <v>0</v>
      </c>
      <c r="BL370" s="17" t="s">
        <v>261</v>
      </c>
      <c r="BM370" s="151" t="s">
        <v>411</v>
      </c>
    </row>
    <row r="371" spans="1:47" s="2" customFormat="1" ht="29.25">
      <c r="A371" s="29"/>
      <c r="B371" s="30"/>
      <c r="C371" s="29"/>
      <c r="D371" s="153" t="s">
        <v>141</v>
      </c>
      <c r="E371" s="29"/>
      <c r="F371" s="154" t="s">
        <v>412</v>
      </c>
      <c r="G371" s="29"/>
      <c r="H371" s="29"/>
      <c r="I371" s="29"/>
      <c r="J371" s="29"/>
      <c r="K371" s="29"/>
      <c r="L371" s="30"/>
      <c r="M371" s="155"/>
      <c r="N371" s="156"/>
      <c r="O371" s="55"/>
      <c r="P371" s="55"/>
      <c r="Q371" s="55"/>
      <c r="R371" s="55"/>
      <c r="S371" s="55"/>
      <c r="T371" s="56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T371" s="17" t="s">
        <v>141</v>
      </c>
      <c r="AU371" s="17" t="s">
        <v>84</v>
      </c>
    </row>
    <row r="372" spans="2:51" s="14" customFormat="1" ht="12">
      <c r="B372" s="163"/>
      <c r="D372" s="153" t="s">
        <v>143</v>
      </c>
      <c r="E372" s="164" t="s">
        <v>1</v>
      </c>
      <c r="F372" s="165" t="s">
        <v>152</v>
      </c>
      <c r="H372" s="166">
        <v>3</v>
      </c>
      <c r="L372" s="163"/>
      <c r="M372" s="167"/>
      <c r="N372" s="168"/>
      <c r="O372" s="168"/>
      <c r="P372" s="168"/>
      <c r="Q372" s="168"/>
      <c r="R372" s="168"/>
      <c r="S372" s="168"/>
      <c r="T372" s="169"/>
      <c r="AT372" s="164" t="s">
        <v>143</v>
      </c>
      <c r="AU372" s="164" t="s">
        <v>84</v>
      </c>
      <c r="AV372" s="14" t="s">
        <v>84</v>
      </c>
      <c r="AW372" s="14" t="s">
        <v>33</v>
      </c>
      <c r="AX372" s="14" t="s">
        <v>82</v>
      </c>
      <c r="AY372" s="164" t="s">
        <v>131</v>
      </c>
    </row>
    <row r="373" spans="1:65" s="2" customFormat="1" ht="37.9" customHeight="1">
      <c r="A373" s="29"/>
      <c r="B373" s="140"/>
      <c r="C373" s="178" t="s">
        <v>413</v>
      </c>
      <c r="D373" s="178" t="s">
        <v>247</v>
      </c>
      <c r="E373" s="179" t="s">
        <v>414</v>
      </c>
      <c r="F373" s="180" t="s">
        <v>415</v>
      </c>
      <c r="G373" s="181" t="s">
        <v>242</v>
      </c>
      <c r="H373" s="182">
        <v>3</v>
      </c>
      <c r="I373" s="183"/>
      <c r="J373" s="183">
        <f>ROUND(I373*H373,2)</f>
        <v>0</v>
      </c>
      <c r="K373" s="180" t="s">
        <v>1</v>
      </c>
      <c r="L373" s="184"/>
      <c r="M373" s="185" t="s">
        <v>1</v>
      </c>
      <c r="N373" s="186" t="s">
        <v>40</v>
      </c>
      <c r="O373" s="149">
        <v>0</v>
      </c>
      <c r="P373" s="149">
        <f>O373*H373</f>
        <v>0</v>
      </c>
      <c r="Q373" s="149">
        <v>0.0225</v>
      </c>
      <c r="R373" s="149">
        <f>Q373*H373</f>
        <v>0.0675</v>
      </c>
      <c r="S373" s="149">
        <v>0</v>
      </c>
      <c r="T373" s="150">
        <f>S373*H373</f>
        <v>0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R373" s="151" t="s">
        <v>355</v>
      </c>
      <c r="AT373" s="151" t="s">
        <v>247</v>
      </c>
      <c r="AU373" s="151" t="s">
        <v>84</v>
      </c>
      <c r="AY373" s="17" t="s">
        <v>131</v>
      </c>
      <c r="BE373" s="152">
        <f>IF(N373="základní",J373,0)</f>
        <v>0</v>
      </c>
      <c r="BF373" s="152">
        <f>IF(N373="snížená",J373,0)</f>
        <v>0</v>
      </c>
      <c r="BG373" s="152">
        <f>IF(N373="zákl. přenesená",J373,0)</f>
        <v>0</v>
      </c>
      <c r="BH373" s="152">
        <f>IF(N373="sníž. přenesená",J373,0)</f>
        <v>0</v>
      </c>
      <c r="BI373" s="152">
        <f>IF(N373="nulová",J373,0)</f>
        <v>0</v>
      </c>
      <c r="BJ373" s="17" t="s">
        <v>82</v>
      </c>
      <c r="BK373" s="152">
        <f>ROUND(I373*H373,2)</f>
        <v>0</v>
      </c>
      <c r="BL373" s="17" t="s">
        <v>261</v>
      </c>
      <c r="BM373" s="151" t="s">
        <v>416</v>
      </c>
    </row>
    <row r="374" spans="1:47" s="2" customFormat="1" ht="19.5">
      <c r="A374" s="29"/>
      <c r="B374" s="30"/>
      <c r="C374" s="29"/>
      <c r="D374" s="153" t="s">
        <v>141</v>
      </c>
      <c r="E374" s="29"/>
      <c r="F374" s="154" t="s">
        <v>415</v>
      </c>
      <c r="G374" s="29"/>
      <c r="H374" s="29"/>
      <c r="I374" s="29"/>
      <c r="J374" s="29"/>
      <c r="K374" s="29"/>
      <c r="L374" s="30"/>
      <c r="M374" s="155"/>
      <c r="N374" s="156"/>
      <c r="O374" s="55"/>
      <c r="P374" s="55"/>
      <c r="Q374" s="55"/>
      <c r="R374" s="55"/>
      <c r="S374" s="55"/>
      <c r="T374" s="56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T374" s="17" t="s">
        <v>141</v>
      </c>
      <c r="AU374" s="17" t="s">
        <v>84</v>
      </c>
    </row>
    <row r="375" spans="1:65" s="2" customFormat="1" ht="24.2" customHeight="1">
      <c r="A375" s="29"/>
      <c r="B375" s="140"/>
      <c r="C375" s="141" t="s">
        <v>417</v>
      </c>
      <c r="D375" s="141" t="s">
        <v>134</v>
      </c>
      <c r="E375" s="142" t="s">
        <v>418</v>
      </c>
      <c r="F375" s="143" t="s">
        <v>419</v>
      </c>
      <c r="G375" s="144" t="s">
        <v>242</v>
      </c>
      <c r="H375" s="145">
        <v>1</v>
      </c>
      <c r="I375" s="146"/>
      <c r="J375" s="146">
        <f>ROUND(I375*H375,2)</f>
        <v>0</v>
      </c>
      <c r="K375" s="143" t="s">
        <v>138</v>
      </c>
      <c r="L375" s="30"/>
      <c r="M375" s="147" t="s">
        <v>1</v>
      </c>
      <c r="N375" s="148" t="s">
        <v>40</v>
      </c>
      <c r="O375" s="149">
        <v>2.04</v>
      </c>
      <c r="P375" s="149">
        <f>O375*H375</f>
        <v>2.04</v>
      </c>
      <c r="Q375" s="149">
        <v>0</v>
      </c>
      <c r="R375" s="149">
        <f>Q375*H375</f>
        <v>0</v>
      </c>
      <c r="S375" s="149">
        <v>0</v>
      </c>
      <c r="T375" s="150">
        <f>S375*H375</f>
        <v>0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R375" s="151" t="s">
        <v>261</v>
      </c>
      <c r="AT375" s="151" t="s">
        <v>134</v>
      </c>
      <c r="AU375" s="151" t="s">
        <v>84</v>
      </c>
      <c r="AY375" s="17" t="s">
        <v>131</v>
      </c>
      <c r="BE375" s="152">
        <f>IF(N375="základní",J375,0)</f>
        <v>0</v>
      </c>
      <c r="BF375" s="152">
        <f>IF(N375="snížená",J375,0)</f>
        <v>0</v>
      </c>
      <c r="BG375" s="152">
        <f>IF(N375="zákl. přenesená",J375,0)</f>
        <v>0</v>
      </c>
      <c r="BH375" s="152">
        <f>IF(N375="sníž. přenesená",J375,0)</f>
        <v>0</v>
      </c>
      <c r="BI375" s="152">
        <f>IF(N375="nulová",J375,0)</f>
        <v>0</v>
      </c>
      <c r="BJ375" s="17" t="s">
        <v>82</v>
      </c>
      <c r="BK375" s="152">
        <f>ROUND(I375*H375,2)</f>
        <v>0</v>
      </c>
      <c r="BL375" s="17" t="s">
        <v>261</v>
      </c>
      <c r="BM375" s="151" t="s">
        <v>420</v>
      </c>
    </row>
    <row r="376" spans="1:47" s="2" customFormat="1" ht="29.25">
      <c r="A376" s="29"/>
      <c r="B376" s="30"/>
      <c r="C376" s="29"/>
      <c r="D376" s="153" t="s">
        <v>141</v>
      </c>
      <c r="E376" s="29"/>
      <c r="F376" s="154" t="s">
        <v>421</v>
      </c>
      <c r="G376" s="29"/>
      <c r="H376" s="29"/>
      <c r="I376" s="29"/>
      <c r="J376" s="29"/>
      <c r="K376" s="29"/>
      <c r="L376" s="30"/>
      <c r="M376" s="155"/>
      <c r="N376" s="156"/>
      <c r="O376" s="55"/>
      <c r="P376" s="55"/>
      <c r="Q376" s="55"/>
      <c r="R376" s="55"/>
      <c r="S376" s="55"/>
      <c r="T376" s="56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T376" s="17" t="s">
        <v>141</v>
      </c>
      <c r="AU376" s="17" t="s">
        <v>84</v>
      </c>
    </row>
    <row r="377" spans="1:47" s="2" customFormat="1" ht="19.5">
      <c r="A377" s="29"/>
      <c r="B377" s="30"/>
      <c r="C377" s="29"/>
      <c r="D377" s="153" t="s">
        <v>182</v>
      </c>
      <c r="E377" s="29"/>
      <c r="F377" s="177" t="s">
        <v>245</v>
      </c>
      <c r="G377" s="29"/>
      <c r="H377" s="29"/>
      <c r="I377" s="29"/>
      <c r="J377" s="29"/>
      <c r="K377" s="29"/>
      <c r="L377" s="30"/>
      <c r="M377" s="155"/>
      <c r="N377" s="156"/>
      <c r="O377" s="55"/>
      <c r="P377" s="55"/>
      <c r="Q377" s="55"/>
      <c r="R377" s="55"/>
      <c r="S377" s="55"/>
      <c r="T377" s="56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T377" s="17" t="s">
        <v>182</v>
      </c>
      <c r="AU377" s="17" t="s">
        <v>84</v>
      </c>
    </row>
    <row r="378" spans="2:51" s="14" customFormat="1" ht="12">
      <c r="B378" s="163"/>
      <c r="D378" s="153" t="s">
        <v>143</v>
      </c>
      <c r="E378" s="164" t="s">
        <v>1</v>
      </c>
      <c r="F378" s="165" t="s">
        <v>82</v>
      </c>
      <c r="H378" s="166">
        <v>1</v>
      </c>
      <c r="L378" s="163"/>
      <c r="M378" s="167"/>
      <c r="N378" s="168"/>
      <c r="O378" s="168"/>
      <c r="P378" s="168"/>
      <c r="Q378" s="168"/>
      <c r="R378" s="168"/>
      <c r="S378" s="168"/>
      <c r="T378" s="169"/>
      <c r="AT378" s="164" t="s">
        <v>143</v>
      </c>
      <c r="AU378" s="164" t="s">
        <v>84</v>
      </c>
      <c r="AV378" s="14" t="s">
        <v>84</v>
      </c>
      <c r="AW378" s="14" t="s">
        <v>33</v>
      </c>
      <c r="AX378" s="14" t="s">
        <v>82</v>
      </c>
      <c r="AY378" s="164" t="s">
        <v>131</v>
      </c>
    </row>
    <row r="379" spans="1:65" s="2" customFormat="1" ht="24.2" customHeight="1">
      <c r="A379" s="29"/>
      <c r="B379" s="140"/>
      <c r="C379" s="178" t="s">
        <v>422</v>
      </c>
      <c r="D379" s="178" t="s">
        <v>247</v>
      </c>
      <c r="E379" s="179" t="s">
        <v>423</v>
      </c>
      <c r="F379" s="180" t="s">
        <v>424</v>
      </c>
      <c r="G379" s="181" t="s">
        <v>242</v>
      </c>
      <c r="H379" s="182">
        <v>1</v>
      </c>
      <c r="I379" s="183"/>
      <c r="J379" s="183">
        <f>ROUND(I379*H379,2)</f>
        <v>0</v>
      </c>
      <c r="K379" s="180" t="s">
        <v>1</v>
      </c>
      <c r="L379" s="184"/>
      <c r="M379" s="185" t="s">
        <v>1</v>
      </c>
      <c r="N379" s="186" t="s">
        <v>40</v>
      </c>
      <c r="O379" s="149">
        <v>0</v>
      </c>
      <c r="P379" s="149">
        <f>O379*H379</f>
        <v>0</v>
      </c>
      <c r="Q379" s="149">
        <v>0.036</v>
      </c>
      <c r="R379" s="149">
        <f>Q379*H379</f>
        <v>0.036</v>
      </c>
      <c r="S379" s="149">
        <v>0</v>
      </c>
      <c r="T379" s="150">
        <f>S379*H379</f>
        <v>0</v>
      </c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R379" s="151" t="s">
        <v>355</v>
      </c>
      <c r="AT379" s="151" t="s">
        <v>247</v>
      </c>
      <c r="AU379" s="151" t="s">
        <v>84</v>
      </c>
      <c r="AY379" s="17" t="s">
        <v>131</v>
      </c>
      <c r="BE379" s="152">
        <f>IF(N379="základní",J379,0)</f>
        <v>0</v>
      </c>
      <c r="BF379" s="152">
        <f>IF(N379="snížená",J379,0)</f>
        <v>0</v>
      </c>
      <c r="BG379" s="152">
        <f>IF(N379="zákl. přenesená",J379,0)</f>
        <v>0</v>
      </c>
      <c r="BH379" s="152">
        <f>IF(N379="sníž. přenesená",J379,0)</f>
        <v>0</v>
      </c>
      <c r="BI379" s="152">
        <f>IF(N379="nulová",J379,0)</f>
        <v>0</v>
      </c>
      <c r="BJ379" s="17" t="s">
        <v>82</v>
      </c>
      <c r="BK379" s="152">
        <f>ROUND(I379*H379,2)</f>
        <v>0</v>
      </c>
      <c r="BL379" s="17" t="s">
        <v>261</v>
      </c>
      <c r="BM379" s="151" t="s">
        <v>425</v>
      </c>
    </row>
    <row r="380" spans="1:47" s="2" customFormat="1" ht="19.5">
      <c r="A380" s="29"/>
      <c r="B380" s="30"/>
      <c r="C380" s="29"/>
      <c r="D380" s="153" t="s">
        <v>141</v>
      </c>
      <c r="E380" s="29"/>
      <c r="F380" s="154" t="s">
        <v>424</v>
      </c>
      <c r="G380" s="29"/>
      <c r="H380" s="29"/>
      <c r="I380" s="29"/>
      <c r="J380" s="29"/>
      <c r="K380" s="29"/>
      <c r="L380" s="30"/>
      <c r="M380" s="155"/>
      <c r="N380" s="156"/>
      <c r="O380" s="55"/>
      <c r="P380" s="55"/>
      <c r="Q380" s="55"/>
      <c r="R380" s="55"/>
      <c r="S380" s="55"/>
      <c r="T380" s="56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T380" s="17" t="s">
        <v>141</v>
      </c>
      <c r="AU380" s="17" t="s">
        <v>84</v>
      </c>
    </row>
    <row r="381" spans="1:47" s="2" customFormat="1" ht="20.25" thickBot="1">
      <c r="A381" s="29"/>
      <c r="B381" s="30"/>
      <c r="C381" s="29"/>
      <c r="D381" s="153" t="s">
        <v>182</v>
      </c>
      <c r="E381" s="29"/>
      <c r="F381" s="177" t="s">
        <v>245</v>
      </c>
      <c r="G381" s="29"/>
      <c r="H381" s="29"/>
      <c r="I381" s="29"/>
      <c r="J381" s="29"/>
      <c r="K381" s="29"/>
      <c r="L381" s="30"/>
      <c r="M381" s="155"/>
      <c r="N381" s="156"/>
      <c r="O381" s="55"/>
      <c r="P381" s="55"/>
      <c r="Q381" s="55"/>
      <c r="R381" s="55"/>
      <c r="S381" s="55"/>
      <c r="T381" s="56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T381" s="17" t="s">
        <v>182</v>
      </c>
      <c r="AU381" s="17" t="s">
        <v>84</v>
      </c>
    </row>
    <row r="382" spans="1:47" s="2" customFormat="1" ht="81.75" customHeight="1" thickBot="1">
      <c r="A382" s="29"/>
      <c r="B382" s="30"/>
      <c r="C382" s="200"/>
      <c r="D382" s="201"/>
      <c r="E382" s="202"/>
      <c r="F382" s="204" t="s">
        <v>1028</v>
      </c>
      <c r="G382" s="202"/>
      <c r="H382" s="202"/>
      <c r="I382" s="202"/>
      <c r="J382" s="202"/>
      <c r="K382" s="203"/>
      <c r="L382" s="55"/>
      <c r="M382" s="155"/>
      <c r="N382" s="156"/>
      <c r="O382" s="55"/>
      <c r="P382" s="55"/>
      <c r="Q382" s="55"/>
      <c r="R382" s="55"/>
      <c r="S382" s="55"/>
      <c r="T382" s="56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T382" s="17"/>
      <c r="AU382" s="17"/>
    </row>
    <row r="383" spans="1:65" s="2" customFormat="1" ht="21.75" customHeight="1">
      <c r="A383" s="29"/>
      <c r="B383" s="140"/>
      <c r="C383" s="194" t="s">
        <v>426</v>
      </c>
      <c r="D383" s="194" t="s">
        <v>134</v>
      </c>
      <c r="E383" s="195" t="s">
        <v>427</v>
      </c>
      <c r="F383" s="196" t="s">
        <v>428</v>
      </c>
      <c r="G383" s="197" t="s">
        <v>242</v>
      </c>
      <c r="H383" s="198">
        <v>4</v>
      </c>
      <c r="I383" s="199"/>
      <c r="J383" s="199">
        <f>ROUND(I383*H383,2)</f>
        <v>0</v>
      </c>
      <c r="K383" s="196" t="s">
        <v>138</v>
      </c>
      <c r="L383" s="30"/>
      <c r="M383" s="147" t="s">
        <v>1</v>
      </c>
      <c r="N383" s="148" t="s">
        <v>40</v>
      </c>
      <c r="O383" s="149">
        <v>0.335</v>
      </c>
      <c r="P383" s="149">
        <f>O383*H383</f>
        <v>1.34</v>
      </c>
      <c r="Q383" s="149">
        <v>0</v>
      </c>
      <c r="R383" s="149">
        <f>Q383*H383</f>
        <v>0</v>
      </c>
      <c r="S383" s="149">
        <v>0</v>
      </c>
      <c r="T383" s="150">
        <f>S383*H383</f>
        <v>0</v>
      </c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R383" s="151" t="s">
        <v>261</v>
      </c>
      <c r="AT383" s="151" t="s">
        <v>134</v>
      </c>
      <c r="AU383" s="151" t="s">
        <v>84</v>
      </c>
      <c r="AY383" s="17" t="s">
        <v>131</v>
      </c>
      <c r="BE383" s="152">
        <f>IF(N383="základní",J383,0)</f>
        <v>0</v>
      </c>
      <c r="BF383" s="152">
        <f>IF(N383="snížená",J383,0)</f>
        <v>0</v>
      </c>
      <c r="BG383" s="152">
        <f>IF(N383="zákl. přenesená",J383,0)</f>
        <v>0</v>
      </c>
      <c r="BH383" s="152">
        <f>IF(N383="sníž. přenesená",J383,0)</f>
        <v>0</v>
      </c>
      <c r="BI383" s="152">
        <f>IF(N383="nulová",J383,0)</f>
        <v>0</v>
      </c>
      <c r="BJ383" s="17" t="s">
        <v>82</v>
      </c>
      <c r="BK383" s="152">
        <f>ROUND(I383*H383,2)</f>
        <v>0</v>
      </c>
      <c r="BL383" s="17" t="s">
        <v>261</v>
      </c>
      <c r="BM383" s="151" t="s">
        <v>429</v>
      </c>
    </row>
    <row r="384" spans="1:47" s="2" customFormat="1" ht="19.5">
      <c r="A384" s="29"/>
      <c r="B384" s="30"/>
      <c r="C384" s="29"/>
      <c r="D384" s="153" t="s">
        <v>141</v>
      </c>
      <c r="E384" s="29"/>
      <c r="F384" s="154" t="s">
        <v>430</v>
      </c>
      <c r="G384" s="29"/>
      <c r="H384" s="29"/>
      <c r="I384" s="29"/>
      <c r="J384" s="29"/>
      <c r="K384" s="29"/>
      <c r="L384" s="30"/>
      <c r="M384" s="155"/>
      <c r="N384" s="156"/>
      <c r="O384" s="55"/>
      <c r="P384" s="55"/>
      <c r="Q384" s="55"/>
      <c r="R384" s="55"/>
      <c r="S384" s="55"/>
      <c r="T384" s="56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T384" s="17" t="s">
        <v>141</v>
      </c>
      <c r="AU384" s="17" t="s">
        <v>84</v>
      </c>
    </row>
    <row r="385" spans="2:51" s="14" customFormat="1" ht="12">
      <c r="B385" s="163"/>
      <c r="D385" s="153" t="s">
        <v>143</v>
      </c>
      <c r="E385" s="164" t="s">
        <v>1</v>
      </c>
      <c r="F385" s="165" t="s">
        <v>139</v>
      </c>
      <c r="H385" s="166">
        <v>4</v>
      </c>
      <c r="L385" s="163"/>
      <c r="M385" s="167"/>
      <c r="N385" s="168"/>
      <c r="O385" s="168"/>
      <c r="P385" s="168"/>
      <c r="Q385" s="168"/>
      <c r="R385" s="168"/>
      <c r="S385" s="168"/>
      <c r="T385" s="169"/>
      <c r="AT385" s="164" t="s">
        <v>143</v>
      </c>
      <c r="AU385" s="164" t="s">
        <v>84</v>
      </c>
      <c r="AV385" s="14" t="s">
        <v>84</v>
      </c>
      <c r="AW385" s="14" t="s">
        <v>33</v>
      </c>
      <c r="AX385" s="14" t="s">
        <v>82</v>
      </c>
      <c r="AY385" s="164" t="s">
        <v>131</v>
      </c>
    </row>
    <row r="386" spans="1:65" s="2" customFormat="1" ht="16.5" customHeight="1">
      <c r="A386" s="29"/>
      <c r="B386" s="140"/>
      <c r="C386" s="178" t="s">
        <v>431</v>
      </c>
      <c r="D386" s="178" t="s">
        <v>247</v>
      </c>
      <c r="E386" s="179" t="s">
        <v>432</v>
      </c>
      <c r="F386" s="180" t="s">
        <v>433</v>
      </c>
      <c r="G386" s="181" t="s">
        <v>242</v>
      </c>
      <c r="H386" s="182">
        <v>4</v>
      </c>
      <c r="I386" s="183"/>
      <c r="J386" s="183">
        <f>ROUND(I386*H386,2)</f>
        <v>0</v>
      </c>
      <c r="K386" s="180" t="s">
        <v>138</v>
      </c>
      <c r="L386" s="184"/>
      <c r="M386" s="185" t="s">
        <v>1</v>
      </c>
      <c r="N386" s="186" t="s">
        <v>40</v>
      </c>
      <c r="O386" s="149">
        <v>0</v>
      </c>
      <c r="P386" s="149">
        <f>O386*H386</f>
        <v>0</v>
      </c>
      <c r="Q386" s="149">
        <v>0.0022</v>
      </c>
      <c r="R386" s="149">
        <f>Q386*H386</f>
        <v>0.0088</v>
      </c>
      <c r="S386" s="149">
        <v>0</v>
      </c>
      <c r="T386" s="150">
        <f>S386*H386</f>
        <v>0</v>
      </c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R386" s="151" t="s">
        <v>355</v>
      </c>
      <c r="AT386" s="151" t="s">
        <v>247</v>
      </c>
      <c r="AU386" s="151" t="s">
        <v>84</v>
      </c>
      <c r="AY386" s="17" t="s">
        <v>131</v>
      </c>
      <c r="BE386" s="152">
        <f>IF(N386="základní",J386,0)</f>
        <v>0</v>
      </c>
      <c r="BF386" s="152">
        <f>IF(N386="snížená",J386,0)</f>
        <v>0</v>
      </c>
      <c r="BG386" s="152">
        <f>IF(N386="zákl. přenesená",J386,0)</f>
        <v>0</v>
      </c>
      <c r="BH386" s="152">
        <f>IF(N386="sníž. přenesená",J386,0)</f>
        <v>0</v>
      </c>
      <c r="BI386" s="152">
        <f>IF(N386="nulová",J386,0)</f>
        <v>0</v>
      </c>
      <c r="BJ386" s="17" t="s">
        <v>82</v>
      </c>
      <c r="BK386" s="152">
        <f>ROUND(I386*H386,2)</f>
        <v>0</v>
      </c>
      <c r="BL386" s="17" t="s">
        <v>261</v>
      </c>
      <c r="BM386" s="151" t="s">
        <v>434</v>
      </c>
    </row>
    <row r="387" spans="1:47" s="2" customFormat="1" ht="12">
      <c r="A387" s="29"/>
      <c r="B387" s="30"/>
      <c r="C387" s="29"/>
      <c r="D387" s="153" t="s">
        <v>141</v>
      </c>
      <c r="E387" s="29"/>
      <c r="F387" s="154" t="s">
        <v>433</v>
      </c>
      <c r="G387" s="29"/>
      <c r="H387" s="29"/>
      <c r="I387" s="29"/>
      <c r="J387" s="29"/>
      <c r="K387" s="29"/>
      <c r="L387" s="30"/>
      <c r="M387" s="155"/>
      <c r="N387" s="156"/>
      <c r="O387" s="55"/>
      <c r="P387" s="55"/>
      <c r="Q387" s="55"/>
      <c r="R387" s="55"/>
      <c r="S387" s="55"/>
      <c r="T387" s="56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T387" s="17" t="s">
        <v>141</v>
      </c>
      <c r="AU387" s="17" t="s">
        <v>84</v>
      </c>
    </row>
    <row r="388" spans="1:65" s="2" customFormat="1" ht="24.2" customHeight="1">
      <c r="A388" s="29"/>
      <c r="B388" s="140"/>
      <c r="C388" s="141" t="s">
        <v>435</v>
      </c>
      <c r="D388" s="141" t="s">
        <v>134</v>
      </c>
      <c r="E388" s="142" t="s">
        <v>436</v>
      </c>
      <c r="F388" s="143" t="s">
        <v>437</v>
      </c>
      <c r="G388" s="144" t="s">
        <v>242</v>
      </c>
      <c r="H388" s="145">
        <v>3</v>
      </c>
      <c r="I388" s="146"/>
      <c r="J388" s="146">
        <f>ROUND(I388*H388,2)</f>
        <v>0</v>
      </c>
      <c r="K388" s="143" t="s">
        <v>138</v>
      </c>
      <c r="L388" s="30"/>
      <c r="M388" s="147" t="s">
        <v>1</v>
      </c>
      <c r="N388" s="148" t="s">
        <v>40</v>
      </c>
      <c r="O388" s="149">
        <v>0.815</v>
      </c>
      <c r="P388" s="149">
        <f>O388*H388</f>
        <v>2.445</v>
      </c>
      <c r="Q388" s="149">
        <v>0</v>
      </c>
      <c r="R388" s="149">
        <f>Q388*H388</f>
        <v>0</v>
      </c>
      <c r="S388" s="149">
        <v>0</v>
      </c>
      <c r="T388" s="150">
        <f>S388*H388</f>
        <v>0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R388" s="151" t="s">
        <v>261</v>
      </c>
      <c r="AT388" s="151" t="s">
        <v>134</v>
      </c>
      <c r="AU388" s="151" t="s">
        <v>84</v>
      </c>
      <c r="AY388" s="17" t="s">
        <v>131</v>
      </c>
      <c r="BE388" s="152">
        <f>IF(N388="základní",J388,0)</f>
        <v>0</v>
      </c>
      <c r="BF388" s="152">
        <f>IF(N388="snížená",J388,0)</f>
        <v>0</v>
      </c>
      <c r="BG388" s="152">
        <f>IF(N388="zákl. přenesená",J388,0)</f>
        <v>0</v>
      </c>
      <c r="BH388" s="152">
        <f>IF(N388="sníž. přenesená",J388,0)</f>
        <v>0</v>
      </c>
      <c r="BI388" s="152">
        <f>IF(N388="nulová",J388,0)</f>
        <v>0</v>
      </c>
      <c r="BJ388" s="17" t="s">
        <v>82</v>
      </c>
      <c r="BK388" s="152">
        <f>ROUND(I388*H388,2)</f>
        <v>0</v>
      </c>
      <c r="BL388" s="17" t="s">
        <v>261</v>
      </c>
      <c r="BM388" s="151" t="s">
        <v>438</v>
      </c>
    </row>
    <row r="389" spans="1:47" s="2" customFormat="1" ht="19.5">
      <c r="A389" s="29"/>
      <c r="B389" s="30"/>
      <c r="C389" s="29"/>
      <c r="D389" s="153" t="s">
        <v>141</v>
      </c>
      <c r="E389" s="29"/>
      <c r="F389" s="154" t="s">
        <v>439</v>
      </c>
      <c r="G389" s="29"/>
      <c r="H389" s="29"/>
      <c r="I389" s="29"/>
      <c r="J389" s="29"/>
      <c r="K389" s="29"/>
      <c r="L389" s="30"/>
      <c r="M389" s="155"/>
      <c r="N389" s="156"/>
      <c r="O389" s="55"/>
      <c r="P389" s="55"/>
      <c r="Q389" s="55"/>
      <c r="R389" s="55"/>
      <c r="S389" s="55"/>
      <c r="T389" s="56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T389" s="17" t="s">
        <v>141</v>
      </c>
      <c r="AU389" s="17" t="s">
        <v>84</v>
      </c>
    </row>
    <row r="390" spans="2:51" s="14" customFormat="1" ht="12">
      <c r="B390" s="163"/>
      <c r="D390" s="153" t="s">
        <v>143</v>
      </c>
      <c r="E390" s="164" t="s">
        <v>1</v>
      </c>
      <c r="F390" s="165" t="s">
        <v>152</v>
      </c>
      <c r="H390" s="166">
        <v>3</v>
      </c>
      <c r="L390" s="163"/>
      <c r="M390" s="167"/>
      <c r="N390" s="168"/>
      <c r="O390" s="168"/>
      <c r="P390" s="168"/>
      <c r="Q390" s="168"/>
      <c r="R390" s="168"/>
      <c r="S390" s="168"/>
      <c r="T390" s="169"/>
      <c r="AT390" s="164" t="s">
        <v>143</v>
      </c>
      <c r="AU390" s="164" t="s">
        <v>84</v>
      </c>
      <c r="AV390" s="14" t="s">
        <v>84</v>
      </c>
      <c r="AW390" s="14" t="s">
        <v>33</v>
      </c>
      <c r="AX390" s="14" t="s">
        <v>82</v>
      </c>
      <c r="AY390" s="164" t="s">
        <v>131</v>
      </c>
    </row>
    <row r="391" spans="1:65" s="2" customFormat="1" ht="24.2" customHeight="1">
      <c r="A391" s="29"/>
      <c r="B391" s="140"/>
      <c r="C391" s="178" t="s">
        <v>440</v>
      </c>
      <c r="D391" s="178" t="s">
        <v>247</v>
      </c>
      <c r="E391" s="179" t="s">
        <v>441</v>
      </c>
      <c r="F391" s="180" t="s">
        <v>442</v>
      </c>
      <c r="G391" s="181" t="s">
        <v>242</v>
      </c>
      <c r="H391" s="182">
        <v>3</v>
      </c>
      <c r="I391" s="183"/>
      <c r="J391" s="183">
        <f>ROUND(I391*H391,2)</f>
        <v>0</v>
      </c>
      <c r="K391" s="180" t="s">
        <v>138</v>
      </c>
      <c r="L391" s="184"/>
      <c r="M391" s="185" t="s">
        <v>1</v>
      </c>
      <c r="N391" s="186" t="s">
        <v>40</v>
      </c>
      <c r="O391" s="149">
        <v>0</v>
      </c>
      <c r="P391" s="149">
        <f>O391*H391</f>
        <v>0</v>
      </c>
      <c r="Q391" s="149">
        <v>0.0003</v>
      </c>
      <c r="R391" s="149">
        <f>Q391*H391</f>
        <v>0.0009</v>
      </c>
      <c r="S391" s="149">
        <v>0</v>
      </c>
      <c r="T391" s="150">
        <f>S391*H391</f>
        <v>0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R391" s="151" t="s">
        <v>355</v>
      </c>
      <c r="AT391" s="151" t="s">
        <v>247</v>
      </c>
      <c r="AU391" s="151" t="s">
        <v>84</v>
      </c>
      <c r="AY391" s="17" t="s">
        <v>131</v>
      </c>
      <c r="BE391" s="152">
        <f>IF(N391="základní",J391,0)</f>
        <v>0</v>
      </c>
      <c r="BF391" s="152">
        <f>IF(N391="snížená",J391,0)</f>
        <v>0</v>
      </c>
      <c r="BG391" s="152">
        <f>IF(N391="zákl. přenesená",J391,0)</f>
        <v>0</v>
      </c>
      <c r="BH391" s="152">
        <f>IF(N391="sníž. přenesená",J391,0)</f>
        <v>0</v>
      </c>
      <c r="BI391" s="152">
        <f>IF(N391="nulová",J391,0)</f>
        <v>0</v>
      </c>
      <c r="BJ391" s="17" t="s">
        <v>82</v>
      </c>
      <c r="BK391" s="152">
        <f>ROUND(I391*H391,2)</f>
        <v>0</v>
      </c>
      <c r="BL391" s="17" t="s">
        <v>261</v>
      </c>
      <c r="BM391" s="151" t="s">
        <v>443</v>
      </c>
    </row>
    <row r="392" spans="1:47" s="2" customFormat="1" ht="12">
      <c r="A392" s="29"/>
      <c r="B392" s="30"/>
      <c r="C392" s="29"/>
      <c r="D392" s="153" t="s">
        <v>141</v>
      </c>
      <c r="E392" s="29"/>
      <c r="F392" s="154" t="s">
        <v>442</v>
      </c>
      <c r="G392" s="29"/>
      <c r="H392" s="29"/>
      <c r="I392" s="29"/>
      <c r="J392" s="29"/>
      <c r="K392" s="29"/>
      <c r="L392" s="30"/>
      <c r="M392" s="155"/>
      <c r="N392" s="156"/>
      <c r="O392" s="55"/>
      <c r="P392" s="55"/>
      <c r="Q392" s="55"/>
      <c r="R392" s="55"/>
      <c r="S392" s="55"/>
      <c r="T392" s="56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T392" s="17" t="s">
        <v>141</v>
      </c>
      <c r="AU392" s="17" t="s">
        <v>84</v>
      </c>
    </row>
    <row r="393" spans="1:65" s="2" customFormat="1" ht="24.2" customHeight="1">
      <c r="A393" s="29"/>
      <c r="B393" s="140"/>
      <c r="C393" s="141" t="s">
        <v>444</v>
      </c>
      <c r="D393" s="141" t="s">
        <v>134</v>
      </c>
      <c r="E393" s="142" t="s">
        <v>445</v>
      </c>
      <c r="F393" s="143" t="s">
        <v>446</v>
      </c>
      <c r="G393" s="144" t="s">
        <v>242</v>
      </c>
      <c r="H393" s="145">
        <v>3</v>
      </c>
      <c r="I393" s="146"/>
      <c r="J393" s="146">
        <f>ROUND(I393*H393,2)</f>
        <v>0</v>
      </c>
      <c r="K393" s="143" t="s">
        <v>138</v>
      </c>
      <c r="L393" s="30"/>
      <c r="M393" s="147" t="s">
        <v>1</v>
      </c>
      <c r="N393" s="148" t="s">
        <v>40</v>
      </c>
      <c r="O393" s="149">
        <v>0.05</v>
      </c>
      <c r="P393" s="149">
        <f>O393*H393</f>
        <v>0.15000000000000002</v>
      </c>
      <c r="Q393" s="149">
        <v>0</v>
      </c>
      <c r="R393" s="149">
        <f>Q393*H393</f>
        <v>0</v>
      </c>
      <c r="S393" s="149">
        <v>0.024</v>
      </c>
      <c r="T393" s="150">
        <f>S393*H393</f>
        <v>0.07200000000000001</v>
      </c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R393" s="151" t="s">
        <v>261</v>
      </c>
      <c r="AT393" s="151" t="s">
        <v>134</v>
      </c>
      <c r="AU393" s="151" t="s">
        <v>84</v>
      </c>
      <c r="AY393" s="17" t="s">
        <v>131</v>
      </c>
      <c r="BE393" s="152">
        <f>IF(N393="základní",J393,0)</f>
        <v>0</v>
      </c>
      <c r="BF393" s="152">
        <f>IF(N393="snížená",J393,0)</f>
        <v>0</v>
      </c>
      <c r="BG393" s="152">
        <f>IF(N393="zákl. přenesená",J393,0)</f>
        <v>0</v>
      </c>
      <c r="BH393" s="152">
        <f>IF(N393="sníž. přenesená",J393,0)</f>
        <v>0</v>
      </c>
      <c r="BI393" s="152">
        <f>IF(N393="nulová",J393,0)</f>
        <v>0</v>
      </c>
      <c r="BJ393" s="17" t="s">
        <v>82</v>
      </c>
      <c r="BK393" s="152">
        <f>ROUND(I393*H393,2)</f>
        <v>0</v>
      </c>
      <c r="BL393" s="17" t="s">
        <v>261</v>
      </c>
      <c r="BM393" s="151" t="s">
        <v>447</v>
      </c>
    </row>
    <row r="394" spans="1:47" s="2" customFormat="1" ht="19.5">
      <c r="A394" s="29"/>
      <c r="B394" s="30"/>
      <c r="C394" s="29"/>
      <c r="D394" s="153" t="s">
        <v>141</v>
      </c>
      <c r="E394" s="29"/>
      <c r="F394" s="154" t="s">
        <v>448</v>
      </c>
      <c r="G394" s="29"/>
      <c r="H394" s="29"/>
      <c r="I394" s="29"/>
      <c r="J394" s="29"/>
      <c r="K394" s="29"/>
      <c r="L394" s="30"/>
      <c r="M394" s="155"/>
      <c r="N394" s="156"/>
      <c r="O394" s="55"/>
      <c r="P394" s="55"/>
      <c r="Q394" s="55"/>
      <c r="R394" s="55"/>
      <c r="S394" s="55"/>
      <c r="T394" s="56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T394" s="17" t="s">
        <v>141</v>
      </c>
      <c r="AU394" s="17" t="s">
        <v>84</v>
      </c>
    </row>
    <row r="395" spans="2:51" s="14" customFormat="1" ht="12">
      <c r="B395" s="163"/>
      <c r="D395" s="153" t="s">
        <v>143</v>
      </c>
      <c r="E395" s="164" t="s">
        <v>1</v>
      </c>
      <c r="F395" s="165" t="s">
        <v>152</v>
      </c>
      <c r="H395" s="166">
        <v>3</v>
      </c>
      <c r="L395" s="163"/>
      <c r="M395" s="167"/>
      <c r="N395" s="168"/>
      <c r="O395" s="168"/>
      <c r="P395" s="168"/>
      <c r="Q395" s="168"/>
      <c r="R395" s="168"/>
      <c r="S395" s="168"/>
      <c r="T395" s="169"/>
      <c r="AT395" s="164" t="s">
        <v>143</v>
      </c>
      <c r="AU395" s="164" t="s">
        <v>84</v>
      </c>
      <c r="AV395" s="14" t="s">
        <v>84</v>
      </c>
      <c r="AW395" s="14" t="s">
        <v>33</v>
      </c>
      <c r="AX395" s="14" t="s">
        <v>82</v>
      </c>
      <c r="AY395" s="164" t="s">
        <v>131</v>
      </c>
    </row>
    <row r="396" spans="1:65" s="2" customFormat="1" ht="24.2" customHeight="1">
      <c r="A396" s="29"/>
      <c r="B396" s="140"/>
      <c r="C396" s="141" t="s">
        <v>449</v>
      </c>
      <c r="D396" s="141" t="s">
        <v>134</v>
      </c>
      <c r="E396" s="142" t="s">
        <v>450</v>
      </c>
      <c r="F396" s="143" t="s">
        <v>451</v>
      </c>
      <c r="G396" s="144" t="s">
        <v>242</v>
      </c>
      <c r="H396" s="145">
        <v>1</v>
      </c>
      <c r="I396" s="146"/>
      <c r="J396" s="146">
        <f>ROUND(I396*H396,2)</f>
        <v>0</v>
      </c>
      <c r="K396" s="143" t="s">
        <v>138</v>
      </c>
      <c r="L396" s="30"/>
      <c r="M396" s="147" t="s">
        <v>1</v>
      </c>
      <c r="N396" s="148" t="s">
        <v>40</v>
      </c>
      <c r="O396" s="149">
        <v>0.09</v>
      </c>
      <c r="P396" s="149">
        <f>O396*H396</f>
        <v>0.09</v>
      </c>
      <c r="Q396" s="149">
        <v>0</v>
      </c>
      <c r="R396" s="149">
        <f>Q396*H396</f>
        <v>0</v>
      </c>
      <c r="S396" s="149">
        <v>0.028</v>
      </c>
      <c r="T396" s="150">
        <f>S396*H396</f>
        <v>0.028</v>
      </c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R396" s="151" t="s">
        <v>261</v>
      </c>
      <c r="AT396" s="151" t="s">
        <v>134</v>
      </c>
      <c r="AU396" s="151" t="s">
        <v>84</v>
      </c>
      <c r="AY396" s="17" t="s">
        <v>131</v>
      </c>
      <c r="BE396" s="152">
        <f>IF(N396="základní",J396,0)</f>
        <v>0</v>
      </c>
      <c r="BF396" s="152">
        <f>IF(N396="snížená",J396,0)</f>
        <v>0</v>
      </c>
      <c r="BG396" s="152">
        <f>IF(N396="zákl. přenesená",J396,0)</f>
        <v>0</v>
      </c>
      <c r="BH396" s="152">
        <f>IF(N396="sníž. přenesená",J396,0)</f>
        <v>0</v>
      </c>
      <c r="BI396" s="152">
        <f>IF(N396="nulová",J396,0)</f>
        <v>0</v>
      </c>
      <c r="BJ396" s="17" t="s">
        <v>82</v>
      </c>
      <c r="BK396" s="152">
        <f>ROUND(I396*H396,2)</f>
        <v>0</v>
      </c>
      <c r="BL396" s="17" t="s">
        <v>261</v>
      </c>
      <c r="BM396" s="151" t="s">
        <v>452</v>
      </c>
    </row>
    <row r="397" spans="1:47" s="2" customFormat="1" ht="19.5">
      <c r="A397" s="29"/>
      <c r="B397" s="30"/>
      <c r="C397" s="29"/>
      <c r="D397" s="153" t="s">
        <v>141</v>
      </c>
      <c r="E397" s="29"/>
      <c r="F397" s="154" t="s">
        <v>453</v>
      </c>
      <c r="G397" s="29"/>
      <c r="H397" s="29"/>
      <c r="I397" s="29"/>
      <c r="J397" s="29"/>
      <c r="K397" s="29"/>
      <c r="L397" s="30"/>
      <c r="M397" s="155"/>
      <c r="N397" s="156"/>
      <c r="O397" s="55"/>
      <c r="P397" s="55"/>
      <c r="Q397" s="55"/>
      <c r="R397" s="55"/>
      <c r="S397" s="55"/>
      <c r="T397" s="56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T397" s="17" t="s">
        <v>141</v>
      </c>
      <c r="AU397" s="17" t="s">
        <v>84</v>
      </c>
    </row>
    <row r="398" spans="2:51" s="14" customFormat="1" ht="12">
      <c r="B398" s="163"/>
      <c r="D398" s="153" t="s">
        <v>143</v>
      </c>
      <c r="E398" s="164" t="s">
        <v>1</v>
      </c>
      <c r="F398" s="165" t="s">
        <v>82</v>
      </c>
      <c r="H398" s="166">
        <v>1</v>
      </c>
      <c r="L398" s="163"/>
      <c r="M398" s="167"/>
      <c r="N398" s="168"/>
      <c r="O398" s="168"/>
      <c r="P398" s="168"/>
      <c r="Q398" s="168"/>
      <c r="R398" s="168"/>
      <c r="S398" s="168"/>
      <c r="T398" s="169"/>
      <c r="AT398" s="164" t="s">
        <v>143</v>
      </c>
      <c r="AU398" s="164" t="s">
        <v>84</v>
      </c>
      <c r="AV398" s="14" t="s">
        <v>84</v>
      </c>
      <c r="AW398" s="14" t="s">
        <v>33</v>
      </c>
      <c r="AX398" s="14" t="s">
        <v>82</v>
      </c>
      <c r="AY398" s="164" t="s">
        <v>131</v>
      </c>
    </row>
    <row r="399" spans="1:65" s="2" customFormat="1" ht="24.2" customHeight="1">
      <c r="A399" s="29"/>
      <c r="B399" s="140"/>
      <c r="C399" s="141" t="s">
        <v>454</v>
      </c>
      <c r="D399" s="141" t="s">
        <v>134</v>
      </c>
      <c r="E399" s="142" t="s">
        <v>455</v>
      </c>
      <c r="F399" s="143" t="s">
        <v>456</v>
      </c>
      <c r="G399" s="144" t="s">
        <v>242</v>
      </c>
      <c r="H399" s="145">
        <v>1</v>
      </c>
      <c r="I399" s="146"/>
      <c r="J399" s="146">
        <f>ROUND(I399*H399,2)</f>
        <v>0</v>
      </c>
      <c r="K399" s="143" t="s">
        <v>138</v>
      </c>
      <c r="L399" s="30"/>
      <c r="M399" s="147" t="s">
        <v>1</v>
      </c>
      <c r="N399" s="148" t="s">
        <v>40</v>
      </c>
      <c r="O399" s="149">
        <v>0.348</v>
      </c>
      <c r="P399" s="149">
        <f>O399*H399</f>
        <v>0.348</v>
      </c>
      <c r="Q399" s="149">
        <v>0</v>
      </c>
      <c r="R399" s="149">
        <f>Q399*H399</f>
        <v>0</v>
      </c>
      <c r="S399" s="149">
        <v>0</v>
      </c>
      <c r="T399" s="150">
        <f>S399*H399</f>
        <v>0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R399" s="151" t="s">
        <v>261</v>
      </c>
      <c r="AT399" s="151" t="s">
        <v>134</v>
      </c>
      <c r="AU399" s="151" t="s">
        <v>84</v>
      </c>
      <c r="AY399" s="17" t="s">
        <v>131</v>
      </c>
      <c r="BE399" s="152">
        <f>IF(N399="základní",J399,0)</f>
        <v>0</v>
      </c>
      <c r="BF399" s="152">
        <f>IF(N399="snížená",J399,0)</f>
        <v>0</v>
      </c>
      <c r="BG399" s="152">
        <f>IF(N399="zákl. přenesená",J399,0)</f>
        <v>0</v>
      </c>
      <c r="BH399" s="152">
        <f>IF(N399="sníž. přenesená",J399,0)</f>
        <v>0</v>
      </c>
      <c r="BI399" s="152">
        <f>IF(N399="nulová",J399,0)</f>
        <v>0</v>
      </c>
      <c r="BJ399" s="17" t="s">
        <v>82</v>
      </c>
      <c r="BK399" s="152">
        <f>ROUND(I399*H399,2)</f>
        <v>0</v>
      </c>
      <c r="BL399" s="17" t="s">
        <v>261</v>
      </c>
      <c r="BM399" s="151" t="s">
        <v>457</v>
      </c>
    </row>
    <row r="400" spans="1:47" s="2" customFormat="1" ht="19.5">
      <c r="A400" s="29"/>
      <c r="B400" s="30"/>
      <c r="C400" s="29"/>
      <c r="D400" s="153" t="s">
        <v>141</v>
      </c>
      <c r="E400" s="29"/>
      <c r="F400" s="154" t="s">
        <v>458</v>
      </c>
      <c r="G400" s="29"/>
      <c r="H400" s="29"/>
      <c r="I400" s="29"/>
      <c r="J400" s="29"/>
      <c r="K400" s="29"/>
      <c r="L400" s="30"/>
      <c r="M400" s="155"/>
      <c r="N400" s="156"/>
      <c r="O400" s="55"/>
      <c r="P400" s="55"/>
      <c r="Q400" s="55"/>
      <c r="R400" s="55"/>
      <c r="S400" s="55"/>
      <c r="T400" s="56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T400" s="17" t="s">
        <v>141</v>
      </c>
      <c r="AU400" s="17" t="s">
        <v>84</v>
      </c>
    </row>
    <row r="401" spans="2:51" s="14" customFormat="1" ht="12">
      <c r="B401" s="163"/>
      <c r="D401" s="153" t="s">
        <v>143</v>
      </c>
      <c r="E401" s="164" t="s">
        <v>1</v>
      </c>
      <c r="F401" s="165" t="s">
        <v>82</v>
      </c>
      <c r="H401" s="166">
        <v>1</v>
      </c>
      <c r="L401" s="163"/>
      <c r="M401" s="167"/>
      <c r="N401" s="168"/>
      <c r="O401" s="168"/>
      <c r="P401" s="168"/>
      <c r="Q401" s="168"/>
      <c r="R401" s="168"/>
      <c r="S401" s="168"/>
      <c r="T401" s="169"/>
      <c r="AT401" s="164" t="s">
        <v>143</v>
      </c>
      <c r="AU401" s="164" t="s">
        <v>84</v>
      </c>
      <c r="AV401" s="14" t="s">
        <v>84</v>
      </c>
      <c r="AW401" s="14" t="s">
        <v>33</v>
      </c>
      <c r="AX401" s="14" t="s">
        <v>82</v>
      </c>
      <c r="AY401" s="164" t="s">
        <v>131</v>
      </c>
    </row>
    <row r="402" spans="1:65" s="2" customFormat="1" ht="24.2" customHeight="1">
      <c r="A402" s="29"/>
      <c r="B402" s="140"/>
      <c r="C402" s="178" t="s">
        <v>459</v>
      </c>
      <c r="D402" s="178" t="s">
        <v>247</v>
      </c>
      <c r="E402" s="179" t="s">
        <v>460</v>
      </c>
      <c r="F402" s="180" t="s">
        <v>461</v>
      </c>
      <c r="G402" s="181" t="s">
        <v>242</v>
      </c>
      <c r="H402" s="182">
        <v>1</v>
      </c>
      <c r="I402" s="183"/>
      <c r="J402" s="183">
        <f>ROUND(I402*H402,2)</f>
        <v>0</v>
      </c>
      <c r="K402" s="180" t="s">
        <v>138</v>
      </c>
      <c r="L402" s="184"/>
      <c r="M402" s="185" t="s">
        <v>1</v>
      </c>
      <c r="N402" s="186" t="s">
        <v>40</v>
      </c>
      <c r="O402" s="149">
        <v>0</v>
      </c>
      <c r="P402" s="149">
        <f>O402*H402</f>
        <v>0</v>
      </c>
      <c r="Q402" s="149">
        <v>0.00335</v>
      </c>
      <c r="R402" s="149">
        <f>Q402*H402</f>
        <v>0.00335</v>
      </c>
      <c r="S402" s="149">
        <v>0</v>
      </c>
      <c r="T402" s="150">
        <f>S402*H402</f>
        <v>0</v>
      </c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R402" s="151" t="s">
        <v>355</v>
      </c>
      <c r="AT402" s="151" t="s">
        <v>247</v>
      </c>
      <c r="AU402" s="151" t="s">
        <v>84</v>
      </c>
      <c r="AY402" s="17" t="s">
        <v>131</v>
      </c>
      <c r="BE402" s="152">
        <f>IF(N402="základní",J402,0)</f>
        <v>0</v>
      </c>
      <c r="BF402" s="152">
        <f>IF(N402="snížená",J402,0)</f>
        <v>0</v>
      </c>
      <c r="BG402" s="152">
        <f>IF(N402="zákl. přenesená",J402,0)</f>
        <v>0</v>
      </c>
      <c r="BH402" s="152">
        <f>IF(N402="sníž. přenesená",J402,0)</f>
        <v>0</v>
      </c>
      <c r="BI402" s="152">
        <f>IF(N402="nulová",J402,0)</f>
        <v>0</v>
      </c>
      <c r="BJ402" s="17" t="s">
        <v>82</v>
      </c>
      <c r="BK402" s="152">
        <f>ROUND(I402*H402,2)</f>
        <v>0</v>
      </c>
      <c r="BL402" s="17" t="s">
        <v>261</v>
      </c>
      <c r="BM402" s="151" t="s">
        <v>462</v>
      </c>
    </row>
    <row r="403" spans="1:47" s="2" customFormat="1" ht="12">
      <c r="A403" s="29"/>
      <c r="B403" s="30"/>
      <c r="C403" s="29"/>
      <c r="D403" s="153" t="s">
        <v>141</v>
      </c>
      <c r="E403" s="29"/>
      <c r="F403" s="154" t="s">
        <v>461</v>
      </c>
      <c r="G403" s="29"/>
      <c r="H403" s="29"/>
      <c r="I403" s="29"/>
      <c r="J403" s="29"/>
      <c r="K403" s="29"/>
      <c r="L403" s="30"/>
      <c r="M403" s="155"/>
      <c r="N403" s="156"/>
      <c r="O403" s="55"/>
      <c r="P403" s="55"/>
      <c r="Q403" s="55"/>
      <c r="R403" s="55"/>
      <c r="S403" s="55"/>
      <c r="T403" s="56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T403" s="17" t="s">
        <v>141</v>
      </c>
      <c r="AU403" s="17" t="s">
        <v>84</v>
      </c>
    </row>
    <row r="404" spans="1:65" s="2" customFormat="1" ht="24.2" customHeight="1">
      <c r="A404" s="29"/>
      <c r="B404" s="140"/>
      <c r="C404" s="141" t="s">
        <v>463</v>
      </c>
      <c r="D404" s="141" t="s">
        <v>134</v>
      </c>
      <c r="E404" s="142" t="s">
        <v>464</v>
      </c>
      <c r="F404" s="143" t="s">
        <v>465</v>
      </c>
      <c r="G404" s="144" t="s">
        <v>216</v>
      </c>
      <c r="H404" s="145">
        <v>1</v>
      </c>
      <c r="I404" s="146"/>
      <c r="J404" s="146">
        <f>ROUND(I404*H404,2)</f>
        <v>0</v>
      </c>
      <c r="K404" s="143" t="s">
        <v>1</v>
      </c>
      <c r="L404" s="30"/>
      <c r="M404" s="147" t="s">
        <v>1</v>
      </c>
      <c r="N404" s="148" t="s">
        <v>40</v>
      </c>
      <c r="O404" s="149">
        <v>0</v>
      </c>
      <c r="P404" s="149">
        <f>O404*H404</f>
        <v>0</v>
      </c>
      <c r="Q404" s="149">
        <v>0</v>
      </c>
      <c r="R404" s="149">
        <f>Q404*H404</f>
        <v>0</v>
      </c>
      <c r="S404" s="149">
        <v>0</v>
      </c>
      <c r="T404" s="150">
        <f>S404*H404</f>
        <v>0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R404" s="151" t="s">
        <v>261</v>
      </c>
      <c r="AT404" s="151" t="s">
        <v>134</v>
      </c>
      <c r="AU404" s="151" t="s">
        <v>84</v>
      </c>
      <c r="AY404" s="17" t="s">
        <v>131</v>
      </c>
      <c r="BE404" s="152">
        <f>IF(N404="základní",J404,0)</f>
        <v>0</v>
      </c>
      <c r="BF404" s="152">
        <f>IF(N404="snížená",J404,0)</f>
        <v>0</v>
      </c>
      <c r="BG404" s="152">
        <f>IF(N404="zákl. přenesená",J404,0)</f>
        <v>0</v>
      </c>
      <c r="BH404" s="152">
        <f>IF(N404="sníž. přenesená",J404,0)</f>
        <v>0</v>
      </c>
      <c r="BI404" s="152">
        <f>IF(N404="nulová",J404,0)</f>
        <v>0</v>
      </c>
      <c r="BJ404" s="17" t="s">
        <v>82</v>
      </c>
      <c r="BK404" s="152">
        <f>ROUND(I404*H404,2)</f>
        <v>0</v>
      </c>
      <c r="BL404" s="17" t="s">
        <v>261</v>
      </c>
      <c r="BM404" s="151" t="s">
        <v>466</v>
      </c>
    </row>
    <row r="405" spans="1:47" s="2" customFormat="1" ht="19.5">
      <c r="A405" s="29"/>
      <c r="B405" s="30"/>
      <c r="C405" s="29"/>
      <c r="D405" s="153" t="s">
        <v>141</v>
      </c>
      <c r="E405" s="29"/>
      <c r="F405" s="154" t="s">
        <v>465</v>
      </c>
      <c r="G405" s="29"/>
      <c r="H405" s="29"/>
      <c r="I405" s="29"/>
      <c r="J405" s="29"/>
      <c r="K405" s="29"/>
      <c r="L405" s="30"/>
      <c r="M405" s="155"/>
      <c r="N405" s="156"/>
      <c r="O405" s="55"/>
      <c r="P405" s="55"/>
      <c r="Q405" s="55"/>
      <c r="R405" s="55"/>
      <c r="S405" s="55"/>
      <c r="T405" s="56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T405" s="17" t="s">
        <v>141</v>
      </c>
      <c r="AU405" s="17" t="s">
        <v>84</v>
      </c>
    </row>
    <row r="406" spans="2:51" s="14" customFormat="1" ht="12">
      <c r="B406" s="163"/>
      <c r="D406" s="153" t="s">
        <v>143</v>
      </c>
      <c r="E406" s="164" t="s">
        <v>1</v>
      </c>
      <c r="F406" s="165" t="s">
        <v>82</v>
      </c>
      <c r="H406" s="166">
        <v>1</v>
      </c>
      <c r="L406" s="163"/>
      <c r="M406" s="167"/>
      <c r="N406" s="168"/>
      <c r="O406" s="168"/>
      <c r="P406" s="168"/>
      <c r="Q406" s="168"/>
      <c r="R406" s="168"/>
      <c r="S406" s="168"/>
      <c r="T406" s="169"/>
      <c r="AT406" s="164" t="s">
        <v>143</v>
      </c>
      <c r="AU406" s="164" t="s">
        <v>84</v>
      </c>
      <c r="AV406" s="14" t="s">
        <v>84</v>
      </c>
      <c r="AW406" s="14" t="s">
        <v>33</v>
      </c>
      <c r="AX406" s="14" t="s">
        <v>82</v>
      </c>
      <c r="AY406" s="164" t="s">
        <v>131</v>
      </c>
    </row>
    <row r="407" spans="1:65" s="2" customFormat="1" ht="49.15" customHeight="1">
      <c r="A407" s="29"/>
      <c r="B407" s="140"/>
      <c r="C407" s="141" t="s">
        <v>467</v>
      </c>
      <c r="D407" s="141" t="s">
        <v>134</v>
      </c>
      <c r="E407" s="142" t="s">
        <v>468</v>
      </c>
      <c r="F407" s="143" t="s">
        <v>469</v>
      </c>
      <c r="G407" s="144" t="s">
        <v>470</v>
      </c>
      <c r="H407" s="145">
        <v>21.084</v>
      </c>
      <c r="I407" s="146"/>
      <c r="J407" s="146">
        <f>ROUND(I407*H407,2)</f>
        <v>0</v>
      </c>
      <c r="K407" s="143" t="s">
        <v>1</v>
      </c>
      <c r="L407" s="30"/>
      <c r="M407" s="147" t="s">
        <v>1</v>
      </c>
      <c r="N407" s="148" t="s">
        <v>40</v>
      </c>
      <c r="O407" s="149">
        <v>0</v>
      </c>
      <c r="P407" s="149">
        <f>O407*H407</f>
        <v>0</v>
      </c>
      <c r="Q407" s="149">
        <v>0</v>
      </c>
      <c r="R407" s="149">
        <f>Q407*H407</f>
        <v>0</v>
      </c>
      <c r="S407" s="149">
        <v>0</v>
      </c>
      <c r="T407" s="150">
        <f>S407*H407</f>
        <v>0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R407" s="151" t="s">
        <v>261</v>
      </c>
      <c r="AT407" s="151" t="s">
        <v>134</v>
      </c>
      <c r="AU407" s="151" t="s">
        <v>84</v>
      </c>
      <c r="AY407" s="17" t="s">
        <v>131</v>
      </c>
      <c r="BE407" s="152">
        <f>IF(N407="základní",J407,0)</f>
        <v>0</v>
      </c>
      <c r="BF407" s="152">
        <f>IF(N407="snížená",J407,0)</f>
        <v>0</v>
      </c>
      <c r="BG407" s="152">
        <f>IF(N407="zákl. přenesená",J407,0)</f>
        <v>0</v>
      </c>
      <c r="BH407" s="152">
        <f>IF(N407="sníž. přenesená",J407,0)</f>
        <v>0</v>
      </c>
      <c r="BI407" s="152">
        <f>IF(N407="nulová",J407,0)</f>
        <v>0</v>
      </c>
      <c r="BJ407" s="17" t="s">
        <v>82</v>
      </c>
      <c r="BK407" s="152">
        <f>ROUND(I407*H407,2)</f>
        <v>0</v>
      </c>
      <c r="BL407" s="17" t="s">
        <v>261</v>
      </c>
      <c r="BM407" s="151" t="s">
        <v>471</v>
      </c>
    </row>
    <row r="408" spans="1:47" s="2" customFormat="1" ht="29.25">
      <c r="A408" s="29"/>
      <c r="B408" s="30"/>
      <c r="C408" s="29"/>
      <c r="D408" s="153" t="s">
        <v>141</v>
      </c>
      <c r="E408" s="29"/>
      <c r="F408" s="154" t="s">
        <v>469</v>
      </c>
      <c r="G408" s="29"/>
      <c r="H408" s="29"/>
      <c r="I408" s="29"/>
      <c r="J408" s="29"/>
      <c r="K408" s="29"/>
      <c r="L408" s="30"/>
      <c r="M408" s="155"/>
      <c r="N408" s="156"/>
      <c r="O408" s="55"/>
      <c r="P408" s="55"/>
      <c r="Q408" s="55"/>
      <c r="R408" s="55"/>
      <c r="S408" s="55"/>
      <c r="T408" s="56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T408" s="17" t="s">
        <v>141</v>
      </c>
      <c r="AU408" s="17" t="s">
        <v>84</v>
      </c>
    </row>
    <row r="409" spans="1:47" s="2" customFormat="1" ht="19.5">
      <c r="A409" s="29"/>
      <c r="B409" s="30"/>
      <c r="C409" s="29"/>
      <c r="D409" s="153" t="s">
        <v>182</v>
      </c>
      <c r="E409" s="29"/>
      <c r="F409" s="177" t="s">
        <v>472</v>
      </c>
      <c r="G409" s="29"/>
      <c r="H409" s="29"/>
      <c r="I409" s="29"/>
      <c r="J409" s="29"/>
      <c r="K409" s="29"/>
      <c r="L409" s="30"/>
      <c r="M409" s="155"/>
      <c r="N409" s="156"/>
      <c r="O409" s="55"/>
      <c r="P409" s="55"/>
      <c r="Q409" s="55"/>
      <c r="R409" s="55"/>
      <c r="S409" s="55"/>
      <c r="T409" s="56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T409" s="17" t="s">
        <v>182</v>
      </c>
      <c r="AU409" s="17" t="s">
        <v>84</v>
      </c>
    </row>
    <row r="410" spans="2:51" s="13" customFormat="1" ht="12">
      <c r="B410" s="157"/>
      <c r="D410" s="153" t="s">
        <v>143</v>
      </c>
      <c r="E410" s="158" t="s">
        <v>1</v>
      </c>
      <c r="F410" s="159" t="s">
        <v>158</v>
      </c>
      <c r="H410" s="158" t="s">
        <v>1</v>
      </c>
      <c r="L410" s="157"/>
      <c r="M410" s="160"/>
      <c r="N410" s="161"/>
      <c r="O410" s="161"/>
      <c r="P410" s="161"/>
      <c r="Q410" s="161"/>
      <c r="R410" s="161"/>
      <c r="S410" s="161"/>
      <c r="T410" s="162"/>
      <c r="AT410" s="158" t="s">
        <v>143</v>
      </c>
      <c r="AU410" s="158" t="s">
        <v>84</v>
      </c>
      <c r="AV410" s="13" t="s">
        <v>82</v>
      </c>
      <c r="AW410" s="13" t="s">
        <v>33</v>
      </c>
      <c r="AX410" s="13" t="s">
        <v>11</v>
      </c>
      <c r="AY410" s="158" t="s">
        <v>131</v>
      </c>
    </row>
    <row r="411" spans="2:51" s="14" customFormat="1" ht="12">
      <c r="B411" s="163"/>
      <c r="D411" s="153" t="s">
        <v>143</v>
      </c>
      <c r="E411" s="164" t="s">
        <v>1</v>
      </c>
      <c r="F411" s="165" t="s">
        <v>473</v>
      </c>
      <c r="H411" s="166">
        <v>6.903</v>
      </c>
      <c r="L411" s="163"/>
      <c r="M411" s="167"/>
      <c r="N411" s="168"/>
      <c r="O411" s="168"/>
      <c r="P411" s="168"/>
      <c r="Q411" s="168"/>
      <c r="R411" s="168"/>
      <c r="S411" s="168"/>
      <c r="T411" s="169"/>
      <c r="AT411" s="164" t="s">
        <v>143</v>
      </c>
      <c r="AU411" s="164" t="s">
        <v>84</v>
      </c>
      <c r="AV411" s="14" t="s">
        <v>84</v>
      </c>
      <c r="AW411" s="14" t="s">
        <v>33</v>
      </c>
      <c r="AX411" s="14" t="s">
        <v>11</v>
      </c>
      <c r="AY411" s="164" t="s">
        <v>131</v>
      </c>
    </row>
    <row r="412" spans="2:51" s="13" customFormat="1" ht="12">
      <c r="B412" s="157"/>
      <c r="D412" s="153" t="s">
        <v>143</v>
      </c>
      <c r="E412" s="158" t="s">
        <v>1</v>
      </c>
      <c r="F412" s="159" t="s">
        <v>160</v>
      </c>
      <c r="H412" s="158" t="s">
        <v>1</v>
      </c>
      <c r="L412" s="157"/>
      <c r="M412" s="160"/>
      <c r="N412" s="161"/>
      <c r="O412" s="161"/>
      <c r="P412" s="161"/>
      <c r="Q412" s="161"/>
      <c r="R412" s="161"/>
      <c r="S412" s="161"/>
      <c r="T412" s="162"/>
      <c r="AT412" s="158" t="s">
        <v>143</v>
      </c>
      <c r="AU412" s="158" t="s">
        <v>84</v>
      </c>
      <c r="AV412" s="13" t="s">
        <v>82</v>
      </c>
      <c r="AW412" s="13" t="s">
        <v>33</v>
      </c>
      <c r="AX412" s="13" t="s">
        <v>11</v>
      </c>
      <c r="AY412" s="158" t="s">
        <v>131</v>
      </c>
    </row>
    <row r="413" spans="2:51" s="14" customFormat="1" ht="12">
      <c r="B413" s="163"/>
      <c r="D413" s="153" t="s">
        <v>143</v>
      </c>
      <c r="E413" s="164" t="s">
        <v>1</v>
      </c>
      <c r="F413" s="165" t="s">
        <v>474</v>
      </c>
      <c r="H413" s="166">
        <v>3.337</v>
      </c>
      <c r="L413" s="163"/>
      <c r="M413" s="167"/>
      <c r="N413" s="168"/>
      <c r="O413" s="168"/>
      <c r="P413" s="168"/>
      <c r="Q413" s="168"/>
      <c r="R413" s="168"/>
      <c r="S413" s="168"/>
      <c r="T413" s="169"/>
      <c r="AT413" s="164" t="s">
        <v>143</v>
      </c>
      <c r="AU413" s="164" t="s">
        <v>84</v>
      </c>
      <c r="AV413" s="14" t="s">
        <v>84</v>
      </c>
      <c r="AW413" s="14" t="s">
        <v>33</v>
      </c>
      <c r="AX413" s="14" t="s">
        <v>11</v>
      </c>
      <c r="AY413" s="164" t="s">
        <v>131</v>
      </c>
    </row>
    <row r="414" spans="2:51" s="13" customFormat="1" ht="12">
      <c r="B414" s="157"/>
      <c r="D414" s="153" t="s">
        <v>143</v>
      </c>
      <c r="E414" s="158" t="s">
        <v>1</v>
      </c>
      <c r="F414" s="159" t="s">
        <v>161</v>
      </c>
      <c r="H414" s="158" t="s">
        <v>1</v>
      </c>
      <c r="L414" s="157"/>
      <c r="M414" s="160"/>
      <c r="N414" s="161"/>
      <c r="O414" s="161"/>
      <c r="P414" s="161"/>
      <c r="Q414" s="161"/>
      <c r="R414" s="161"/>
      <c r="S414" s="161"/>
      <c r="T414" s="162"/>
      <c r="AT414" s="158" t="s">
        <v>143</v>
      </c>
      <c r="AU414" s="158" t="s">
        <v>84</v>
      </c>
      <c r="AV414" s="13" t="s">
        <v>82</v>
      </c>
      <c r="AW414" s="13" t="s">
        <v>33</v>
      </c>
      <c r="AX414" s="13" t="s">
        <v>11</v>
      </c>
      <c r="AY414" s="158" t="s">
        <v>131</v>
      </c>
    </row>
    <row r="415" spans="2:51" s="14" customFormat="1" ht="12">
      <c r="B415" s="163"/>
      <c r="D415" s="153" t="s">
        <v>143</v>
      </c>
      <c r="E415" s="164" t="s">
        <v>1</v>
      </c>
      <c r="F415" s="165" t="s">
        <v>475</v>
      </c>
      <c r="H415" s="166">
        <v>3.638</v>
      </c>
      <c r="L415" s="163"/>
      <c r="M415" s="167"/>
      <c r="N415" s="168"/>
      <c r="O415" s="168"/>
      <c r="P415" s="168"/>
      <c r="Q415" s="168"/>
      <c r="R415" s="168"/>
      <c r="S415" s="168"/>
      <c r="T415" s="169"/>
      <c r="AT415" s="164" t="s">
        <v>143</v>
      </c>
      <c r="AU415" s="164" t="s">
        <v>84</v>
      </c>
      <c r="AV415" s="14" t="s">
        <v>84</v>
      </c>
      <c r="AW415" s="14" t="s">
        <v>33</v>
      </c>
      <c r="AX415" s="14" t="s">
        <v>11</v>
      </c>
      <c r="AY415" s="164" t="s">
        <v>131</v>
      </c>
    </row>
    <row r="416" spans="2:51" s="13" customFormat="1" ht="12">
      <c r="B416" s="157"/>
      <c r="D416" s="153" t="s">
        <v>143</v>
      </c>
      <c r="E416" s="158" t="s">
        <v>1</v>
      </c>
      <c r="F416" s="159" t="s">
        <v>162</v>
      </c>
      <c r="H416" s="158" t="s">
        <v>1</v>
      </c>
      <c r="L416" s="157"/>
      <c r="M416" s="160"/>
      <c r="N416" s="161"/>
      <c r="O416" s="161"/>
      <c r="P416" s="161"/>
      <c r="Q416" s="161"/>
      <c r="R416" s="161"/>
      <c r="S416" s="161"/>
      <c r="T416" s="162"/>
      <c r="AT416" s="158" t="s">
        <v>143</v>
      </c>
      <c r="AU416" s="158" t="s">
        <v>84</v>
      </c>
      <c r="AV416" s="13" t="s">
        <v>82</v>
      </c>
      <c r="AW416" s="13" t="s">
        <v>33</v>
      </c>
      <c r="AX416" s="13" t="s">
        <v>11</v>
      </c>
      <c r="AY416" s="158" t="s">
        <v>131</v>
      </c>
    </row>
    <row r="417" spans="2:51" s="14" customFormat="1" ht="12">
      <c r="B417" s="163"/>
      <c r="D417" s="153" t="s">
        <v>143</v>
      </c>
      <c r="E417" s="164" t="s">
        <v>1</v>
      </c>
      <c r="F417" s="165" t="s">
        <v>476</v>
      </c>
      <c r="H417" s="166">
        <v>3.676</v>
      </c>
      <c r="L417" s="163"/>
      <c r="M417" s="167"/>
      <c r="N417" s="168"/>
      <c r="O417" s="168"/>
      <c r="P417" s="168"/>
      <c r="Q417" s="168"/>
      <c r="R417" s="168"/>
      <c r="S417" s="168"/>
      <c r="T417" s="169"/>
      <c r="AT417" s="164" t="s">
        <v>143</v>
      </c>
      <c r="AU417" s="164" t="s">
        <v>84</v>
      </c>
      <c r="AV417" s="14" t="s">
        <v>84</v>
      </c>
      <c r="AW417" s="14" t="s">
        <v>33</v>
      </c>
      <c r="AX417" s="14" t="s">
        <v>11</v>
      </c>
      <c r="AY417" s="164" t="s">
        <v>131</v>
      </c>
    </row>
    <row r="418" spans="2:51" s="13" customFormat="1" ht="12">
      <c r="B418" s="157"/>
      <c r="D418" s="153" t="s">
        <v>143</v>
      </c>
      <c r="E418" s="158" t="s">
        <v>1</v>
      </c>
      <c r="F418" s="159" t="s">
        <v>166</v>
      </c>
      <c r="H418" s="158" t="s">
        <v>1</v>
      </c>
      <c r="L418" s="157"/>
      <c r="M418" s="160"/>
      <c r="N418" s="161"/>
      <c r="O418" s="161"/>
      <c r="P418" s="161"/>
      <c r="Q418" s="161"/>
      <c r="R418" s="161"/>
      <c r="S418" s="161"/>
      <c r="T418" s="162"/>
      <c r="AT418" s="158" t="s">
        <v>143</v>
      </c>
      <c r="AU418" s="158" t="s">
        <v>84</v>
      </c>
      <c r="AV418" s="13" t="s">
        <v>82</v>
      </c>
      <c r="AW418" s="13" t="s">
        <v>33</v>
      </c>
      <c r="AX418" s="13" t="s">
        <v>11</v>
      </c>
      <c r="AY418" s="158" t="s">
        <v>131</v>
      </c>
    </row>
    <row r="419" spans="2:51" s="14" customFormat="1" ht="12">
      <c r="B419" s="163"/>
      <c r="D419" s="153" t="s">
        <v>143</v>
      </c>
      <c r="E419" s="164" t="s">
        <v>1</v>
      </c>
      <c r="F419" s="165" t="s">
        <v>477</v>
      </c>
      <c r="H419" s="166">
        <v>3.53</v>
      </c>
      <c r="L419" s="163"/>
      <c r="M419" s="167"/>
      <c r="N419" s="168"/>
      <c r="O419" s="168"/>
      <c r="P419" s="168"/>
      <c r="Q419" s="168"/>
      <c r="R419" s="168"/>
      <c r="S419" s="168"/>
      <c r="T419" s="169"/>
      <c r="AT419" s="164" t="s">
        <v>143</v>
      </c>
      <c r="AU419" s="164" t="s">
        <v>84</v>
      </c>
      <c r="AV419" s="14" t="s">
        <v>84</v>
      </c>
      <c r="AW419" s="14" t="s">
        <v>33</v>
      </c>
      <c r="AX419" s="14" t="s">
        <v>11</v>
      </c>
      <c r="AY419" s="164" t="s">
        <v>131</v>
      </c>
    </row>
    <row r="420" spans="2:51" s="15" customFormat="1" ht="12">
      <c r="B420" s="170"/>
      <c r="D420" s="153" t="s">
        <v>143</v>
      </c>
      <c r="E420" s="171" t="s">
        <v>1</v>
      </c>
      <c r="F420" s="172" t="s">
        <v>171</v>
      </c>
      <c r="H420" s="173">
        <v>21.084000000000003</v>
      </c>
      <c r="L420" s="170"/>
      <c r="M420" s="174"/>
      <c r="N420" s="175"/>
      <c r="O420" s="175"/>
      <c r="P420" s="175"/>
      <c r="Q420" s="175"/>
      <c r="R420" s="175"/>
      <c r="S420" s="175"/>
      <c r="T420" s="176"/>
      <c r="AT420" s="171" t="s">
        <v>143</v>
      </c>
      <c r="AU420" s="171" t="s">
        <v>84</v>
      </c>
      <c r="AV420" s="15" t="s">
        <v>139</v>
      </c>
      <c r="AW420" s="15" t="s">
        <v>33</v>
      </c>
      <c r="AX420" s="15" t="s">
        <v>82</v>
      </c>
      <c r="AY420" s="171" t="s">
        <v>131</v>
      </c>
    </row>
    <row r="421" spans="1:65" s="2" customFormat="1" ht="33" customHeight="1">
      <c r="A421" s="29"/>
      <c r="B421" s="140"/>
      <c r="C421" s="141" t="s">
        <v>478</v>
      </c>
      <c r="D421" s="141" t="s">
        <v>134</v>
      </c>
      <c r="E421" s="142" t="s">
        <v>479</v>
      </c>
      <c r="F421" s="143" t="s">
        <v>480</v>
      </c>
      <c r="G421" s="144" t="s">
        <v>216</v>
      </c>
      <c r="H421" s="145">
        <v>1</v>
      </c>
      <c r="I421" s="146"/>
      <c r="J421" s="146">
        <f>ROUND(I421*H421,2)</f>
        <v>0</v>
      </c>
      <c r="K421" s="143" t="s">
        <v>1</v>
      </c>
      <c r="L421" s="30"/>
      <c r="M421" s="147" t="s">
        <v>1</v>
      </c>
      <c r="N421" s="148" t="s">
        <v>40</v>
      </c>
      <c r="O421" s="149">
        <v>0</v>
      </c>
      <c r="P421" s="149">
        <f>O421*H421</f>
        <v>0</v>
      </c>
      <c r="Q421" s="149">
        <v>0</v>
      </c>
      <c r="R421" s="149">
        <f>Q421*H421</f>
        <v>0</v>
      </c>
      <c r="S421" s="149">
        <v>0</v>
      </c>
      <c r="T421" s="150">
        <f>S421*H421</f>
        <v>0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R421" s="151" t="s">
        <v>261</v>
      </c>
      <c r="AT421" s="151" t="s">
        <v>134</v>
      </c>
      <c r="AU421" s="151" t="s">
        <v>84</v>
      </c>
      <c r="AY421" s="17" t="s">
        <v>131</v>
      </c>
      <c r="BE421" s="152">
        <f>IF(N421="základní",J421,0)</f>
        <v>0</v>
      </c>
      <c r="BF421" s="152">
        <f>IF(N421="snížená",J421,0)</f>
        <v>0</v>
      </c>
      <c r="BG421" s="152">
        <f>IF(N421="zákl. přenesená",J421,0)</f>
        <v>0</v>
      </c>
      <c r="BH421" s="152">
        <f>IF(N421="sníž. přenesená",J421,0)</f>
        <v>0</v>
      </c>
      <c r="BI421" s="152">
        <f>IF(N421="nulová",J421,0)</f>
        <v>0</v>
      </c>
      <c r="BJ421" s="17" t="s">
        <v>82</v>
      </c>
      <c r="BK421" s="152">
        <f>ROUND(I421*H421,2)</f>
        <v>0</v>
      </c>
      <c r="BL421" s="17" t="s">
        <v>261</v>
      </c>
      <c r="BM421" s="151" t="s">
        <v>481</v>
      </c>
    </row>
    <row r="422" spans="1:47" s="2" customFormat="1" ht="19.5">
      <c r="A422" s="29"/>
      <c r="B422" s="30"/>
      <c r="C422" s="29"/>
      <c r="D422" s="153" t="s">
        <v>141</v>
      </c>
      <c r="E422" s="29"/>
      <c r="F422" s="154" t="s">
        <v>480</v>
      </c>
      <c r="G422" s="29"/>
      <c r="H422" s="29"/>
      <c r="I422" s="29"/>
      <c r="J422" s="29"/>
      <c r="K422" s="29"/>
      <c r="L422" s="30"/>
      <c r="M422" s="155"/>
      <c r="N422" s="156"/>
      <c r="O422" s="55"/>
      <c r="P422" s="55"/>
      <c r="Q422" s="55"/>
      <c r="R422" s="55"/>
      <c r="S422" s="55"/>
      <c r="T422" s="56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T422" s="17" t="s">
        <v>141</v>
      </c>
      <c r="AU422" s="17" t="s">
        <v>84</v>
      </c>
    </row>
    <row r="423" spans="1:47" s="2" customFormat="1" ht="19.5">
      <c r="A423" s="29"/>
      <c r="B423" s="30"/>
      <c r="C423" s="29"/>
      <c r="D423" s="153" t="s">
        <v>182</v>
      </c>
      <c r="E423" s="29"/>
      <c r="F423" s="177" t="s">
        <v>482</v>
      </c>
      <c r="G423" s="29"/>
      <c r="H423" s="29"/>
      <c r="I423" s="29"/>
      <c r="J423" s="29"/>
      <c r="K423" s="29"/>
      <c r="L423" s="30"/>
      <c r="M423" s="155"/>
      <c r="N423" s="156"/>
      <c r="O423" s="55"/>
      <c r="P423" s="55"/>
      <c r="Q423" s="55"/>
      <c r="R423" s="55"/>
      <c r="S423" s="55"/>
      <c r="T423" s="56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T423" s="17" t="s">
        <v>182</v>
      </c>
      <c r="AU423" s="17" t="s">
        <v>84</v>
      </c>
    </row>
    <row r="424" spans="1:65" s="2" customFormat="1" ht="33" customHeight="1">
      <c r="A424" s="29"/>
      <c r="B424" s="140"/>
      <c r="C424" s="141" t="s">
        <v>483</v>
      </c>
      <c r="D424" s="141" t="s">
        <v>134</v>
      </c>
      <c r="E424" s="142" t="s">
        <v>484</v>
      </c>
      <c r="F424" s="143" t="s">
        <v>485</v>
      </c>
      <c r="G424" s="144" t="s">
        <v>216</v>
      </c>
      <c r="H424" s="145">
        <v>1</v>
      </c>
      <c r="I424" s="146"/>
      <c r="J424" s="146">
        <f>ROUND(I424*H424,2)</f>
        <v>0</v>
      </c>
      <c r="K424" s="143" t="s">
        <v>1</v>
      </c>
      <c r="L424" s="30"/>
      <c r="M424" s="147" t="s">
        <v>1</v>
      </c>
      <c r="N424" s="148" t="s">
        <v>40</v>
      </c>
      <c r="O424" s="149">
        <v>0</v>
      </c>
      <c r="P424" s="149">
        <f>O424*H424</f>
        <v>0</v>
      </c>
      <c r="Q424" s="149">
        <v>0</v>
      </c>
      <c r="R424" s="149">
        <f>Q424*H424</f>
        <v>0</v>
      </c>
      <c r="S424" s="149">
        <v>0</v>
      </c>
      <c r="T424" s="150">
        <f>S424*H424</f>
        <v>0</v>
      </c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R424" s="151" t="s">
        <v>261</v>
      </c>
      <c r="AT424" s="151" t="s">
        <v>134</v>
      </c>
      <c r="AU424" s="151" t="s">
        <v>84</v>
      </c>
      <c r="AY424" s="17" t="s">
        <v>131</v>
      </c>
      <c r="BE424" s="152">
        <f>IF(N424="základní",J424,0)</f>
        <v>0</v>
      </c>
      <c r="BF424" s="152">
        <f>IF(N424="snížená",J424,0)</f>
        <v>0</v>
      </c>
      <c r="BG424" s="152">
        <f>IF(N424="zákl. přenesená",J424,0)</f>
        <v>0</v>
      </c>
      <c r="BH424" s="152">
        <f>IF(N424="sníž. přenesená",J424,0)</f>
        <v>0</v>
      </c>
      <c r="BI424" s="152">
        <f>IF(N424="nulová",J424,0)</f>
        <v>0</v>
      </c>
      <c r="BJ424" s="17" t="s">
        <v>82</v>
      </c>
      <c r="BK424" s="152">
        <f>ROUND(I424*H424,2)</f>
        <v>0</v>
      </c>
      <c r="BL424" s="17" t="s">
        <v>261</v>
      </c>
      <c r="BM424" s="151" t="s">
        <v>486</v>
      </c>
    </row>
    <row r="425" spans="1:47" s="2" customFormat="1" ht="19.5">
      <c r="A425" s="29"/>
      <c r="B425" s="30"/>
      <c r="C425" s="29"/>
      <c r="D425" s="153" t="s">
        <v>141</v>
      </c>
      <c r="E425" s="29"/>
      <c r="F425" s="154" t="s">
        <v>485</v>
      </c>
      <c r="G425" s="29"/>
      <c r="H425" s="29"/>
      <c r="I425" s="29"/>
      <c r="J425" s="29"/>
      <c r="K425" s="29"/>
      <c r="L425" s="30"/>
      <c r="M425" s="155"/>
      <c r="N425" s="156"/>
      <c r="O425" s="55"/>
      <c r="P425" s="55"/>
      <c r="Q425" s="55"/>
      <c r="R425" s="55"/>
      <c r="S425" s="55"/>
      <c r="T425" s="56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T425" s="17" t="s">
        <v>141</v>
      </c>
      <c r="AU425" s="17" t="s">
        <v>84</v>
      </c>
    </row>
    <row r="426" spans="1:47" s="2" customFormat="1" ht="19.5">
      <c r="A426" s="29"/>
      <c r="B426" s="30"/>
      <c r="C426" s="29"/>
      <c r="D426" s="153" t="s">
        <v>182</v>
      </c>
      <c r="E426" s="29"/>
      <c r="F426" s="177" t="s">
        <v>482</v>
      </c>
      <c r="G426" s="29"/>
      <c r="H426" s="29"/>
      <c r="I426" s="29"/>
      <c r="J426" s="29"/>
      <c r="K426" s="29"/>
      <c r="L426" s="30"/>
      <c r="M426" s="155"/>
      <c r="N426" s="156"/>
      <c r="O426" s="55"/>
      <c r="P426" s="55"/>
      <c r="Q426" s="55"/>
      <c r="R426" s="55"/>
      <c r="S426" s="55"/>
      <c r="T426" s="56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T426" s="17" t="s">
        <v>182</v>
      </c>
      <c r="AU426" s="17" t="s">
        <v>84</v>
      </c>
    </row>
    <row r="427" spans="1:65" s="2" customFormat="1" ht="33" customHeight="1">
      <c r="A427" s="29"/>
      <c r="B427" s="140"/>
      <c r="C427" s="141" t="s">
        <v>487</v>
      </c>
      <c r="D427" s="141" t="s">
        <v>134</v>
      </c>
      <c r="E427" s="142" t="s">
        <v>488</v>
      </c>
      <c r="F427" s="143" t="s">
        <v>489</v>
      </c>
      <c r="G427" s="144" t="s">
        <v>216</v>
      </c>
      <c r="H427" s="145">
        <v>1</v>
      </c>
      <c r="I427" s="146"/>
      <c r="J427" s="146">
        <f>ROUND(I427*H427,2)</f>
        <v>0</v>
      </c>
      <c r="K427" s="143" t="s">
        <v>1</v>
      </c>
      <c r="L427" s="30"/>
      <c r="M427" s="147" t="s">
        <v>1</v>
      </c>
      <c r="N427" s="148" t="s">
        <v>40</v>
      </c>
      <c r="O427" s="149">
        <v>0</v>
      </c>
      <c r="P427" s="149">
        <f>O427*H427</f>
        <v>0</v>
      </c>
      <c r="Q427" s="149">
        <v>0</v>
      </c>
      <c r="R427" s="149">
        <f>Q427*H427</f>
        <v>0</v>
      </c>
      <c r="S427" s="149">
        <v>0</v>
      </c>
      <c r="T427" s="150">
        <f>S427*H427</f>
        <v>0</v>
      </c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R427" s="151" t="s">
        <v>261</v>
      </c>
      <c r="AT427" s="151" t="s">
        <v>134</v>
      </c>
      <c r="AU427" s="151" t="s">
        <v>84</v>
      </c>
      <c r="AY427" s="17" t="s">
        <v>131</v>
      </c>
      <c r="BE427" s="152">
        <f>IF(N427="základní",J427,0)</f>
        <v>0</v>
      </c>
      <c r="BF427" s="152">
        <f>IF(N427="snížená",J427,0)</f>
        <v>0</v>
      </c>
      <c r="BG427" s="152">
        <f>IF(N427="zákl. přenesená",J427,0)</f>
        <v>0</v>
      </c>
      <c r="BH427" s="152">
        <f>IF(N427="sníž. přenesená",J427,0)</f>
        <v>0</v>
      </c>
      <c r="BI427" s="152">
        <f>IF(N427="nulová",J427,0)</f>
        <v>0</v>
      </c>
      <c r="BJ427" s="17" t="s">
        <v>82</v>
      </c>
      <c r="BK427" s="152">
        <f>ROUND(I427*H427,2)</f>
        <v>0</v>
      </c>
      <c r="BL427" s="17" t="s">
        <v>261</v>
      </c>
      <c r="BM427" s="151" t="s">
        <v>490</v>
      </c>
    </row>
    <row r="428" spans="1:47" s="2" customFormat="1" ht="19.5">
      <c r="A428" s="29"/>
      <c r="B428" s="30"/>
      <c r="C428" s="29"/>
      <c r="D428" s="153" t="s">
        <v>141</v>
      </c>
      <c r="E428" s="29"/>
      <c r="F428" s="154" t="s">
        <v>489</v>
      </c>
      <c r="G428" s="29"/>
      <c r="H428" s="29"/>
      <c r="I428" s="29"/>
      <c r="J428" s="29"/>
      <c r="K428" s="29"/>
      <c r="L428" s="30"/>
      <c r="M428" s="155"/>
      <c r="N428" s="156"/>
      <c r="O428" s="55"/>
      <c r="P428" s="55"/>
      <c r="Q428" s="55"/>
      <c r="R428" s="55"/>
      <c r="S428" s="55"/>
      <c r="T428" s="56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T428" s="17" t="s">
        <v>141</v>
      </c>
      <c r="AU428" s="17" t="s">
        <v>84</v>
      </c>
    </row>
    <row r="429" spans="1:47" s="2" customFormat="1" ht="19.5">
      <c r="A429" s="29"/>
      <c r="B429" s="30"/>
      <c r="C429" s="29"/>
      <c r="D429" s="153" t="s">
        <v>182</v>
      </c>
      <c r="E429" s="29"/>
      <c r="F429" s="177" t="s">
        <v>482</v>
      </c>
      <c r="G429" s="29"/>
      <c r="H429" s="29"/>
      <c r="I429" s="29"/>
      <c r="J429" s="29"/>
      <c r="K429" s="29"/>
      <c r="L429" s="30"/>
      <c r="M429" s="155"/>
      <c r="N429" s="156"/>
      <c r="O429" s="55"/>
      <c r="P429" s="55"/>
      <c r="Q429" s="55"/>
      <c r="R429" s="55"/>
      <c r="S429" s="55"/>
      <c r="T429" s="56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T429" s="17" t="s">
        <v>182</v>
      </c>
      <c r="AU429" s="17" t="s">
        <v>84</v>
      </c>
    </row>
    <row r="430" spans="1:65" s="2" customFormat="1" ht="33" customHeight="1">
      <c r="A430" s="29"/>
      <c r="B430" s="140"/>
      <c r="C430" s="141" t="s">
        <v>491</v>
      </c>
      <c r="D430" s="141" t="s">
        <v>134</v>
      </c>
      <c r="E430" s="142" t="s">
        <v>492</v>
      </c>
      <c r="F430" s="143" t="s">
        <v>493</v>
      </c>
      <c r="G430" s="144" t="s">
        <v>216</v>
      </c>
      <c r="H430" s="145">
        <v>1</v>
      </c>
      <c r="I430" s="146"/>
      <c r="J430" s="146">
        <f>ROUND(I430*H430,2)</f>
        <v>0</v>
      </c>
      <c r="K430" s="143" t="s">
        <v>1</v>
      </c>
      <c r="L430" s="30"/>
      <c r="M430" s="147" t="s">
        <v>1</v>
      </c>
      <c r="N430" s="148" t="s">
        <v>40</v>
      </c>
      <c r="O430" s="149">
        <v>0</v>
      </c>
      <c r="P430" s="149">
        <f>O430*H430</f>
        <v>0</v>
      </c>
      <c r="Q430" s="149">
        <v>0</v>
      </c>
      <c r="R430" s="149">
        <f>Q430*H430</f>
        <v>0</v>
      </c>
      <c r="S430" s="149">
        <v>0</v>
      </c>
      <c r="T430" s="150">
        <f>S430*H430</f>
        <v>0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R430" s="151" t="s">
        <v>261</v>
      </c>
      <c r="AT430" s="151" t="s">
        <v>134</v>
      </c>
      <c r="AU430" s="151" t="s">
        <v>84</v>
      </c>
      <c r="AY430" s="17" t="s">
        <v>131</v>
      </c>
      <c r="BE430" s="152">
        <f>IF(N430="základní",J430,0)</f>
        <v>0</v>
      </c>
      <c r="BF430" s="152">
        <f>IF(N430="snížená",J430,0)</f>
        <v>0</v>
      </c>
      <c r="BG430" s="152">
        <f>IF(N430="zákl. přenesená",J430,0)</f>
        <v>0</v>
      </c>
      <c r="BH430" s="152">
        <f>IF(N430="sníž. přenesená",J430,0)</f>
        <v>0</v>
      </c>
      <c r="BI430" s="152">
        <f>IF(N430="nulová",J430,0)</f>
        <v>0</v>
      </c>
      <c r="BJ430" s="17" t="s">
        <v>82</v>
      </c>
      <c r="BK430" s="152">
        <f>ROUND(I430*H430,2)</f>
        <v>0</v>
      </c>
      <c r="BL430" s="17" t="s">
        <v>261</v>
      </c>
      <c r="BM430" s="151" t="s">
        <v>494</v>
      </c>
    </row>
    <row r="431" spans="1:47" s="2" customFormat="1" ht="19.5">
      <c r="A431" s="29"/>
      <c r="B431" s="30"/>
      <c r="C431" s="29"/>
      <c r="D431" s="153" t="s">
        <v>141</v>
      </c>
      <c r="E431" s="29"/>
      <c r="F431" s="154" t="s">
        <v>493</v>
      </c>
      <c r="G431" s="29"/>
      <c r="H431" s="29"/>
      <c r="I431" s="29"/>
      <c r="J431" s="29"/>
      <c r="K431" s="29"/>
      <c r="L431" s="30"/>
      <c r="M431" s="155"/>
      <c r="N431" s="156"/>
      <c r="O431" s="55"/>
      <c r="P431" s="55"/>
      <c r="Q431" s="55"/>
      <c r="R431" s="55"/>
      <c r="S431" s="55"/>
      <c r="T431" s="56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T431" s="17" t="s">
        <v>141</v>
      </c>
      <c r="AU431" s="17" t="s">
        <v>84</v>
      </c>
    </row>
    <row r="432" spans="1:47" s="2" customFormat="1" ht="19.5">
      <c r="A432" s="29"/>
      <c r="B432" s="30"/>
      <c r="C432" s="29"/>
      <c r="D432" s="153" t="s">
        <v>182</v>
      </c>
      <c r="E432" s="29"/>
      <c r="F432" s="177" t="s">
        <v>482</v>
      </c>
      <c r="G432" s="29"/>
      <c r="H432" s="29"/>
      <c r="I432" s="29"/>
      <c r="J432" s="29"/>
      <c r="K432" s="29"/>
      <c r="L432" s="30"/>
      <c r="M432" s="155"/>
      <c r="N432" s="156"/>
      <c r="O432" s="55"/>
      <c r="P432" s="55"/>
      <c r="Q432" s="55"/>
      <c r="R432" s="55"/>
      <c r="S432" s="55"/>
      <c r="T432" s="56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T432" s="17" t="s">
        <v>182</v>
      </c>
      <c r="AU432" s="17" t="s">
        <v>84</v>
      </c>
    </row>
    <row r="433" spans="1:65" s="2" customFormat="1" ht="24.2" customHeight="1">
      <c r="A433" s="29"/>
      <c r="B433" s="140"/>
      <c r="C433" s="141" t="s">
        <v>495</v>
      </c>
      <c r="D433" s="141" t="s">
        <v>134</v>
      </c>
      <c r="E433" s="142" t="s">
        <v>496</v>
      </c>
      <c r="F433" s="143" t="s">
        <v>497</v>
      </c>
      <c r="G433" s="144" t="s">
        <v>216</v>
      </c>
      <c r="H433" s="145">
        <v>1</v>
      </c>
      <c r="I433" s="146"/>
      <c r="J433" s="146">
        <f>ROUND(I433*H433,2)</f>
        <v>0</v>
      </c>
      <c r="K433" s="143" t="s">
        <v>1</v>
      </c>
      <c r="L433" s="30"/>
      <c r="M433" s="147" t="s">
        <v>1</v>
      </c>
      <c r="N433" s="148" t="s">
        <v>40</v>
      </c>
      <c r="O433" s="149">
        <v>0</v>
      </c>
      <c r="P433" s="149">
        <f>O433*H433</f>
        <v>0</v>
      </c>
      <c r="Q433" s="149">
        <v>0</v>
      </c>
      <c r="R433" s="149">
        <f>Q433*H433</f>
        <v>0</v>
      </c>
      <c r="S433" s="149">
        <v>0</v>
      </c>
      <c r="T433" s="150">
        <f>S433*H433</f>
        <v>0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R433" s="151" t="s">
        <v>261</v>
      </c>
      <c r="AT433" s="151" t="s">
        <v>134</v>
      </c>
      <c r="AU433" s="151" t="s">
        <v>84</v>
      </c>
      <c r="AY433" s="17" t="s">
        <v>131</v>
      </c>
      <c r="BE433" s="152">
        <f>IF(N433="základní",J433,0)</f>
        <v>0</v>
      </c>
      <c r="BF433" s="152">
        <f>IF(N433="snížená",J433,0)</f>
        <v>0</v>
      </c>
      <c r="BG433" s="152">
        <f>IF(N433="zákl. přenesená",J433,0)</f>
        <v>0</v>
      </c>
      <c r="BH433" s="152">
        <f>IF(N433="sníž. přenesená",J433,0)</f>
        <v>0</v>
      </c>
      <c r="BI433" s="152">
        <f>IF(N433="nulová",J433,0)</f>
        <v>0</v>
      </c>
      <c r="BJ433" s="17" t="s">
        <v>82</v>
      </c>
      <c r="BK433" s="152">
        <f>ROUND(I433*H433,2)</f>
        <v>0</v>
      </c>
      <c r="BL433" s="17" t="s">
        <v>261</v>
      </c>
      <c r="BM433" s="151" t="s">
        <v>498</v>
      </c>
    </row>
    <row r="434" spans="1:47" s="2" customFormat="1" ht="19.5">
      <c r="A434" s="29"/>
      <c r="B434" s="30"/>
      <c r="C434" s="29"/>
      <c r="D434" s="153" t="s">
        <v>141</v>
      </c>
      <c r="E434" s="29"/>
      <c r="F434" s="154" t="s">
        <v>497</v>
      </c>
      <c r="G434" s="29"/>
      <c r="H434" s="29"/>
      <c r="I434" s="29"/>
      <c r="J434" s="29"/>
      <c r="K434" s="29"/>
      <c r="L434" s="30"/>
      <c r="M434" s="155"/>
      <c r="N434" s="156"/>
      <c r="O434" s="55"/>
      <c r="P434" s="55"/>
      <c r="Q434" s="55"/>
      <c r="R434" s="55"/>
      <c r="S434" s="55"/>
      <c r="T434" s="56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T434" s="17" t="s">
        <v>141</v>
      </c>
      <c r="AU434" s="17" t="s">
        <v>84</v>
      </c>
    </row>
    <row r="435" spans="1:47" s="2" customFormat="1" ht="19.5">
      <c r="A435" s="29"/>
      <c r="B435" s="30"/>
      <c r="C435" s="29"/>
      <c r="D435" s="153" t="s">
        <v>182</v>
      </c>
      <c r="E435" s="29"/>
      <c r="F435" s="177" t="s">
        <v>482</v>
      </c>
      <c r="G435" s="29"/>
      <c r="H435" s="29"/>
      <c r="I435" s="29"/>
      <c r="J435" s="29"/>
      <c r="K435" s="29"/>
      <c r="L435" s="30"/>
      <c r="M435" s="155"/>
      <c r="N435" s="156"/>
      <c r="O435" s="55"/>
      <c r="P435" s="55"/>
      <c r="Q435" s="55"/>
      <c r="R435" s="55"/>
      <c r="S435" s="55"/>
      <c r="T435" s="56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T435" s="17" t="s">
        <v>182</v>
      </c>
      <c r="AU435" s="17" t="s">
        <v>84</v>
      </c>
    </row>
    <row r="436" spans="1:65" s="2" customFormat="1" ht="37.9" customHeight="1">
      <c r="A436" s="29"/>
      <c r="B436" s="140"/>
      <c r="C436" s="141" t="s">
        <v>499</v>
      </c>
      <c r="D436" s="141" t="s">
        <v>134</v>
      </c>
      <c r="E436" s="142" t="s">
        <v>500</v>
      </c>
      <c r="F436" s="143" t="s">
        <v>501</v>
      </c>
      <c r="G436" s="144" t="s">
        <v>470</v>
      </c>
      <c r="H436" s="145">
        <v>21.952</v>
      </c>
      <c r="I436" s="146"/>
      <c r="J436" s="146">
        <f>ROUND(I436*H436,2)</f>
        <v>0</v>
      </c>
      <c r="K436" s="143" t="s">
        <v>1</v>
      </c>
      <c r="L436" s="30"/>
      <c r="M436" s="147" t="s">
        <v>1</v>
      </c>
      <c r="N436" s="148" t="s">
        <v>40</v>
      </c>
      <c r="O436" s="149">
        <v>0</v>
      </c>
      <c r="P436" s="149">
        <f>O436*H436</f>
        <v>0</v>
      </c>
      <c r="Q436" s="149">
        <v>0</v>
      </c>
      <c r="R436" s="149">
        <f>Q436*H436</f>
        <v>0</v>
      </c>
      <c r="S436" s="149">
        <v>0</v>
      </c>
      <c r="T436" s="150">
        <f>S436*H436</f>
        <v>0</v>
      </c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R436" s="151" t="s">
        <v>261</v>
      </c>
      <c r="AT436" s="151" t="s">
        <v>134</v>
      </c>
      <c r="AU436" s="151" t="s">
        <v>84</v>
      </c>
      <c r="AY436" s="17" t="s">
        <v>131</v>
      </c>
      <c r="BE436" s="152">
        <f>IF(N436="základní",J436,0)</f>
        <v>0</v>
      </c>
      <c r="BF436" s="152">
        <f>IF(N436="snížená",J436,0)</f>
        <v>0</v>
      </c>
      <c r="BG436" s="152">
        <f>IF(N436="zákl. přenesená",J436,0)</f>
        <v>0</v>
      </c>
      <c r="BH436" s="152">
        <f>IF(N436="sníž. přenesená",J436,0)</f>
        <v>0</v>
      </c>
      <c r="BI436" s="152">
        <f>IF(N436="nulová",J436,0)</f>
        <v>0</v>
      </c>
      <c r="BJ436" s="17" t="s">
        <v>82</v>
      </c>
      <c r="BK436" s="152">
        <f>ROUND(I436*H436,2)</f>
        <v>0</v>
      </c>
      <c r="BL436" s="17" t="s">
        <v>261</v>
      </c>
      <c r="BM436" s="151" t="s">
        <v>502</v>
      </c>
    </row>
    <row r="437" spans="1:47" s="2" customFormat="1" ht="19.5">
      <c r="A437" s="29"/>
      <c r="B437" s="30"/>
      <c r="C437" s="29"/>
      <c r="D437" s="153" t="s">
        <v>141</v>
      </c>
      <c r="E437" s="29"/>
      <c r="F437" s="154" t="s">
        <v>501</v>
      </c>
      <c r="G437" s="29"/>
      <c r="H437" s="29"/>
      <c r="I437" s="29"/>
      <c r="J437" s="29"/>
      <c r="K437" s="29"/>
      <c r="L437" s="30"/>
      <c r="M437" s="155"/>
      <c r="N437" s="156"/>
      <c r="O437" s="55"/>
      <c r="P437" s="55"/>
      <c r="Q437" s="55"/>
      <c r="R437" s="55"/>
      <c r="S437" s="55"/>
      <c r="T437" s="56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T437" s="17" t="s">
        <v>141</v>
      </c>
      <c r="AU437" s="17" t="s">
        <v>84</v>
      </c>
    </row>
    <row r="438" spans="1:47" s="2" customFormat="1" ht="19.5">
      <c r="A438" s="29"/>
      <c r="B438" s="30"/>
      <c r="C438" s="29"/>
      <c r="D438" s="153" t="s">
        <v>182</v>
      </c>
      <c r="E438" s="29"/>
      <c r="F438" s="177" t="s">
        <v>482</v>
      </c>
      <c r="G438" s="29"/>
      <c r="H438" s="29"/>
      <c r="I438" s="29"/>
      <c r="J438" s="29"/>
      <c r="K438" s="29"/>
      <c r="L438" s="30"/>
      <c r="M438" s="155"/>
      <c r="N438" s="156"/>
      <c r="O438" s="55"/>
      <c r="P438" s="55"/>
      <c r="Q438" s="55"/>
      <c r="R438" s="55"/>
      <c r="S438" s="55"/>
      <c r="T438" s="56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T438" s="17" t="s">
        <v>182</v>
      </c>
      <c r="AU438" s="17" t="s">
        <v>84</v>
      </c>
    </row>
    <row r="439" spans="2:51" s="13" customFormat="1" ht="12">
      <c r="B439" s="157"/>
      <c r="D439" s="153" t="s">
        <v>143</v>
      </c>
      <c r="E439" s="158" t="s">
        <v>1</v>
      </c>
      <c r="F439" s="159" t="s">
        <v>158</v>
      </c>
      <c r="H439" s="158" t="s">
        <v>1</v>
      </c>
      <c r="L439" s="157"/>
      <c r="M439" s="160"/>
      <c r="N439" s="161"/>
      <c r="O439" s="161"/>
      <c r="P439" s="161"/>
      <c r="Q439" s="161"/>
      <c r="R439" s="161"/>
      <c r="S439" s="161"/>
      <c r="T439" s="162"/>
      <c r="AT439" s="158" t="s">
        <v>143</v>
      </c>
      <c r="AU439" s="158" t="s">
        <v>84</v>
      </c>
      <c r="AV439" s="13" t="s">
        <v>82</v>
      </c>
      <c r="AW439" s="13" t="s">
        <v>33</v>
      </c>
      <c r="AX439" s="13" t="s">
        <v>11</v>
      </c>
      <c r="AY439" s="158" t="s">
        <v>131</v>
      </c>
    </row>
    <row r="440" spans="2:51" s="14" customFormat="1" ht="12">
      <c r="B440" s="163"/>
      <c r="D440" s="153" t="s">
        <v>143</v>
      </c>
      <c r="E440" s="164" t="s">
        <v>1</v>
      </c>
      <c r="F440" s="165" t="s">
        <v>503</v>
      </c>
      <c r="H440" s="166">
        <v>7.431</v>
      </c>
      <c r="L440" s="163"/>
      <c r="M440" s="167"/>
      <c r="N440" s="168"/>
      <c r="O440" s="168"/>
      <c r="P440" s="168"/>
      <c r="Q440" s="168"/>
      <c r="R440" s="168"/>
      <c r="S440" s="168"/>
      <c r="T440" s="169"/>
      <c r="AT440" s="164" t="s">
        <v>143</v>
      </c>
      <c r="AU440" s="164" t="s">
        <v>84</v>
      </c>
      <c r="AV440" s="14" t="s">
        <v>84</v>
      </c>
      <c r="AW440" s="14" t="s">
        <v>33</v>
      </c>
      <c r="AX440" s="14" t="s">
        <v>11</v>
      </c>
      <c r="AY440" s="164" t="s">
        <v>131</v>
      </c>
    </row>
    <row r="441" spans="2:51" s="13" customFormat="1" ht="12">
      <c r="B441" s="157"/>
      <c r="D441" s="153" t="s">
        <v>143</v>
      </c>
      <c r="E441" s="158" t="s">
        <v>1</v>
      </c>
      <c r="F441" s="159" t="s">
        <v>160</v>
      </c>
      <c r="H441" s="158" t="s">
        <v>1</v>
      </c>
      <c r="L441" s="157"/>
      <c r="M441" s="160"/>
      <c r="N441" s="161"/>
      <c r="O441" s="161"/>
      <c r="P441" s="161"/>
      <c r="Q441" s="161"/>
      <c r="R441" s="161"/>
      <c r="S441" s="161"/>
      <c r="T441" s="162"/>
      <c r="AT441" s="158" t="s">
        <v>143</v>
      </c>
      <c r="AU441" s="158" t="s">
        <v>84</v>
      </c>
      <c r="AV441" s="13" t="s">
        <v>82</v>
      </c>
      <c r="AW441" s="13" t="s">
        <v>33</v>
      </c>
      <c r="AX441" s="13" t="s">
        <v>11</v>
      </c>
      <c r="AY441" s="158" t="s">
        <v>131</v>
      </c>
    </row>
    <row r="442" spans="2:51" s="14" customFormat="1" ht="12">
      <c r="B442" s="163"/>
      <c r="D442" s="153" t="s">
        <v>143</v>
      </c>
      <c r="E442" s="164" t="s">
        <v>1</v>
      </c>
      <c r="F442" s="165" t="s">
        <v>504</v>
      </c>
      <c r="H442" s="166">
        <v>3.677</v>
      </c>
      <c r="L442" s="163"/>
      <c r="M442" s="167"/>
      <c r="N442" s="168"/>
      <c r="O442" s="168"/>
      <c r="P442" s="168"/>
      <c r="Q442" s="168"/>
      <c r="R442" s="168"/>
      <c r="S442" s="168"/>
      <c r="T442" s="169"/>
      <c r="AT442" s="164" t="s">
        <v>143</v>
      </c>
      <c r="AU442" s="164" t="s">
        <v>84</v>
      </c>
      <c r="AV442" s="14" t="s">
        <v>84</v>
      </c>
      <c r="AW442" s="14" t="s">
        <v>33</v>
      </c>
      <c r="AX442" s="14" t="s">
        <v>11</v>
      </c>
      <c r="AY442" s="164" t="s">
        <v>131</v>
      </c>
    </row>
    <row r="443" spans="2:51" s="13" customFormat="1" ht="12">
      <c r="B443" s="157"/>
      <c r="D443" s="153" t="s">
        <v>143</v>
      </c>
      <c r="E443" s="158" t="s">
        <v>1</v>
      </c>
      <c r="F443" s="159" t="s">
        <v>161</v>
      </c>
      <c r="H443" s="158" t="s">
        <v>1</v>
      </c>
      <c r="L443" s="157"/>
      <c r="M443" s="160"/>
      <c r="N443" s="161"/>
      <c r="O443" s="161"/>
      <c r="P443" s="161"/>
      <c r="Q443" s="161"/>
      <c r="R443" s="161"/>
      <c r="S443" s="161"/>
      <c r="T443" s="162"/>
      <c r="AT443" s="158" t="s">
        <v>143</v>
      </c>
      <c r="AU443" s="158" t="s">
        <v>84</v>
      </c>
      <c r="AV443" s="13" t="s">
        <v>82</v>
      </c>
      <c r="AW443" s="13" t="s">
        <v>33</v>
      </c>
      <c r="AX443" s="13" t="s">
        <v>11</v>
      </c>
      <c r="AY443" s="158" t="s">
        <v>131</v>
      </c>
    </row>
    <row r="444" spans="2:51" s="14" customFormat="1" ht="12">
      <c r="B444" s="163"/>
      <c r="D444" s="153" t="s">
        <v>143</v>
      </c>
      <c r="E444" s="164" t="s">
        <v>1</v>
      </c>
      <c r="F444" s="165" t="s">
        <v>475</v>
      </c>
      <c r="H444" s="166">
        <v>3.638</v>
      </c>
      <c r="L444" s="163"/>
      <c r="M444" s="167"/>
      <c r="N444" s="168"/>
      <c r="O444" s="168"/>
      <c r="P444" s="168"/>
      <c r="Q444" s="168"/>
      <c r="R444" s="168"/>
      <c r="S444" s="168"/>
      <c r="T444" s="169"/>
      <c r="AT444" s="164" t="s">
        <v>143</v>
      </c>
      <c r="AU444" s="164" t="s">
        <v>84</v>
      </c>
      <c r="AV444" s="14" t="s">
        <v>84</v>
      </c>
      <c r="AW444" s="14" t="s">
        <v>33</v>
      </c>
      <c r="AX444" s="14" t="s">
        <v>11</v>
      </c>
      <c r="AY444" s="164" t="s">
        <v>131</v>
      </c>
    </row>
    <row r="445" spans="2:51" s="13" customFormat="1" ht="12">
      <c r="B445" s="157"/>
      <c r="D445" s="153" t="s">
        <v>143</v>
      </c>
      <c r="E445" s="158" t="s">
        <v>1</v>
      </c>
      <c r="F445" s="159" t="s">
        <v>162</v>
      </c>
      <c r="H445" s="158" t="s">
        <v>1</v>
      </c>
      <c r="L445" s="157"/>
      <c r="M445" s="160"/>
      <c r="N445" s="161"/>
      <c r="O445" s="161"/>
      <c r="P445" s="161"/>
      <c r="Q445" s="161"/>
      <c r="R445" s="161"/>
      <c r="S445" s="161"/>
      <c r="T445" s="162"/>
      <c r="AT445" s="158" t="s">
        <v>143</v>
      </c>
      <c r="AU445" s="158" t="s">
        <v>84</v>
      </c>
      <c r="AV445" s="13" t="s">
        <v>82</v>
      </c>
      <c r="AW445" s="13" t="s">
        <v>33</v>
      </c>
      <c r="AX445" s="13" t="s">
        <v>11</v>
      </c>
      <c r="AY445" s="158" t="s">
        <v>131</v>
      </c>
    </row>
    <row r="446" spans="2:51" s="14" customFormat="1" ht="12">
      <c r="B446" s="163"/>
      <c r="D446" s="153" t="s">
        <v>143</v>
      </c>
      <c r="E446" s="164" t="s">
        <v>1</v>
      </c>
      <c r="F446" s="165" t="s">
        <v>476</v>
      </c>
      <c r="H446" s="166">
        <v>3.676</v>
      </c>
      <c r="L446" s="163"/>
      <c r="M446" s="167"/>
      <c r="N446" s="168"/>
      <c r="O446" s="168"/>
      <c r="P446" s="168"/>
      <c r="Q446" s="168"/>
      <c r="R446" s="168"/>
      <c r="S446" s="168"/>
      <c r="T446" s="169"/>
      <c r="AT446" s="164" t="s">
        <v>143</v>
      </c>
      <c r="AU446" s="164" t="s">
        <v>84</v>
      </c>
      <c r="AV446" s="14" t="s">
        <v>84</v>
      </c>
      <c r="AW446" s="14" t="s">
        <v>33</v>
      </c>
      <c r="AX446" s="14" t="s">
        <v>11</v>
      </c>
      <c r="AY446" s="164" t="s">
        <v>131</v>
      </c>
    </row>
    <row r="447" spans="2:51" s="13" customFormat="1" ht="12">
      <c r="B447" s="157"/>
      <c r="D447" s="153" t="s">
        <v>143</v>
      </c>
      <c r="E447" s="158" t="s">
        <v>1</v>
      </c>
      <c r="F447" s="159" t="s">
        <v>166</v>
      </c>
      <c r="H447" s="158" t="s">
        <v>1</v>
      </c>
      <c r="L447" s="157"/>
      <c r="M447" s="160"/>
      <c r="N447" s="161"/>
      <c r="O447" s="161"/>
      <c r="P447" s="161"/>
      <c r="Q447" s="161"/>
      <c r="R447" s="161"/>
      <c r="S447" s="161"/>
      <c r="T447" s="162"/>
      <c r="AT447" s="158" t="s">
        <v>143</v>
      </c>
      <c r="AU447" s="158" t="s">
        <v>84</v>
      </c>
      <c r="AV447" s="13" t="s">
        <v>82</v>
      </c>
      <c r="AW447" s="13" t="s">
        <v>33</v>
      </c>
      <c r="AX447" s="13" t="s">
        <v>11</v>
      </c>
      <c r="AY447" s="158" t="s">
        <v>131</v>
      </c>
    </row>
    <row r="448" spans="2:51" s="14" customFormat="1" ht="12">
      <c r="B448" s="163"/>
      <c r="D448" s="153" t="s">
        <v>143</v>
      </c>
      <c r="E448" s="164" t="s">
        <v>1</v>
      </c>
      <c r="F448" s="165" t="s">
        <v>477</v>
      </c>
      <c r="H448" s="166">
        <v>3.53</v>
      </c>
      <c r="L448" s="163"/>
      <c r="M448" s="167"/>
      <c r="N448" s="168"/>
      <c r="O448" s="168"/>
      <c r="P448" s="168"/>
      <c r="Q448" s="168"/>
      <c r="R448" s="168"/>
      <c r="S448" s="168"/>
      <c r="T448" s="169"/>
      <c r="AT448" s="164" t="s">
        <v>143</v>
      </c>
      <c r="AU448" s="164" t="s">
        <v>84</v>
      </c>
      <c r="AV448" s="14" t="s">
        <v>84</v>
      </c>
      <c r="AW448" s="14" t="s">
        <v>33</v>
      </c>
      <c r="AX448" s="14" t="s">
        <v>11</v>
      </c>
      <c r="AY448" s="164" t="s">
        <v>131</v>
      </c>
    </row>
    <row r="449" spans="2:51" s="15" customFormat="1" ht="12">
      <c r="B449" s="170"/>
      <c r="D449" s="153" t="s">
        <v>143</v>
      </c>
      <c r="E449" s="171" t="s">
        <v>1</v>
      </c>
      <c r="F449" s="172" t="s">
        <v>171</v>
      </c>
      <c r="H449" s="173">
        <v>21.952</v>
      </c>
      <c r="L449" s="170"/>
      <c r="M449" s="174"/>
      <c r="N449" s="175"/>
      <c r="O449" s="175"/>
      <c r="P449" s="175"/>
      <c r="Q449" s="175"/>
      <c r="R449" s="175"/>
      <c r="S449" s="175"/>
      <c r="T449" s="176"/>
      <c r="AT449" s="171" t="s">
        <v>143</v>
      </c>
      <c r="AU449" s="171" t="s">
        <v>84</v>
      </c>
      <c r="AV449" s="15" t="s">
        <v>139</v>
      </c>
      <c r="AW449" s="15" t="s">
        <v>33</v>
      </c>
      <c r="AX449" s="15" t="s">
        <v>82</v>
      </c>
      <c r="AY449" s="171" t="s">
        <v>131</v>
      </c>
    </row>
    <row r="450" spans="1:65" s="2" customFormat="1" ht="33" customHeight="1">
      <c r="A450" s="29"/>
      <c r="B450" s="140"/>
      <c r="C450" s="141" t="s">
        <v>505</v>
      </c>
      <c r="D450" s="141" t="s">
        <v>134</v>
      </c>
      <c r="E450" s="142" t="s">
        <v>506</v>
      </c>
      <c r="F450" s="143" t="s">
        <v>507</v>
      </c>
      <c r="G450" s="144" t="s">
        <v>137</v>
      </c>
      <c r="H450" s="145">
        <v>4</v>
      </c>
      <c r="I450" s="146"/>
      <c r="J450" s="146">
        <f>ROUND(I450*H450,2)</f>
        <v>0</v>
      </c>
      <c r="K450" s="143" t="s">
        <v>1</v>
      </c>
      <c r="L450" s="30"/>
      <c r="M450" s="147" t="s">
        <v>1</v>
      </c>
      <c r="N450" s="148" t="s">
        <v>40</v>
      </c>
      <c r="O450" s="149">
        <v>0</v>
      </c>
      <c r="P450" s="149">
        <f>O450*H450</f>
        <v>0</v>
      </c>
      <c r="Q450" s="149">
        <v>0</v>
      </c>
      <c r="R450" s="149">
        <f>Q450*H450</f>
        <v>0</v>
      </c>
      <c r="S450" s="149">
        <v>0</v>
      </c>
      <c r="T450" s="150">
        <f>S450*H450</f>
        <v>0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R450" s="151" t="s">
        <v>261</v>
      </c>
      <c r="AT450" s="151" t="s">
        <v>134</v>
      </c>
      <c r="AU450" s="151" t="s">
        <v>84</v>
      </c>
      <c r="AY450" s="17" t="s">
        <v>131</v>
      </c>
      <c r="BE450" s="152">
        <f>IF(N450="základní",J450,0)</f>
        <v>0</v>
      </c>
      <c r="BF450" s="152">
        <f>IF(N450="snížená",J450,0)</f>
        <v>0</v>
      </c>
      <c r="BG450" s="152">
        <f>IF(N450="zákl. přenesená",J450,0)</f>
        <v>0</v>
      </c>
      <c r="BH450" s="152">
        <f>IF(N450="sníž. přenesená",J450,0)</f>
        <v>0</v>
      </c>
      <c r="BI450" s="152">
        <f>IF(N450="nulová",J450,0)</f>
        <v>0</v>
      </c>
      <c r="BJ450" s="17" t="s">
        <v>82</v>
      </c>
      <c r="BK450" s="152">
        <f>ROUND(I450*H450,2)</f>
        <v>0</v>
      </c>
      <c r="BL450" s="17" t="s">
        <v>261</v>
      </c>
      <c r="BM450" s="151" t="s">
        <v>508</v>
      </c>
    </row>
    <row r="451" spans="1:47" s="2" customFormat="1" ht="19.5">
      <c r="A451" s="29"/>
      <c r="B451" s="30"/>
      <c r="C451" s="29"/>
      <c r="D451" s="153" t="s">
        <v>141</v>
      </c>
      <c r="E451" s="29"/>
      <c r="F451" s="154" t="s">
        <v>507</v>
      </c>
      <c r="G451" s="29"/>
      <c r="H451" s="29"/>
      <c r="I451" s="29"/>
      <c r="J451" s="29"/>
      <c r="K451" s="29"/>
      <c r="L451" s="30"/>
      <c r="M451" s="155"/>
      <c r="N451" s="156"/>
      <c r="O451" s="55"/>
      <c r="P451" s="55"/>
      <c r="Q451" s="55"/>
      <c r="R451" s="55"/>
      <c r="S451" s="55"/>
      <c r="T451" s="56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T451" s="17" t="s">
        <v>141</v>
      </c>
      <c r="AU451" s="17" t="s">
        <v>84</v>
      </c>
    </row>
    <row r="452" spans="1:65" s="2" customFormat="1" ht="33" customHeight="1">
      <c r="A452" s="29"/>
      <c r="B452" s="140"/>
      <c r="C452" s="141" t="s">
        <v>509</v>
      </c>
      <c r="D452" s="141" t="s">
        <v>134</v>
      </c>
      <c r="E452" s="142" t="s">
        <v>510</v>
      </c>
      <c r="F452" s="143" t="s">
        <v>511</v>
      </c>
      <c r="G452" s="144" t="s">
        <v>137</v>
      </c>
      <c r="H452" s="145">
        <v>4</v>
      </c>
      <c r="I452" s="146"/>
      <c r="J452" s="146">
        <f>ROUND(I452*H452,2)</f>
        <v>0</v>
      </c>
      <c r="K452" s="143" t="s">
        <v>1</v>
      </c>
      <c r="L452" s="30"/>
      <c r="M452" s="147" t="s">
        <v>1</v>
      </c>
      <c r="N452" s="148" t="s">
        <v>40</v>
      </c>
      <c r="O452" s="149">
        <v>0</v>
      </c>
      <c r="P452" s="149">
        <f>O452*H452</f>
        <v>0</v>
      </c>
      <c r="Q452" s="149">
        <v>0</v>
      </c>
      <c r="R452" s="149">
        <f>Q452*H452</f>
        <v>0</v>
      </c>
      <c r="S452" s="149">
        <v>0</v>
      </c>
      <c r="T452" s="150">
        <f>S452*H452</f>
        <v>0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R452" s="151" t="s">
        <v>261</v>
      </c>
      <c r="AT452" s="151" t="s">
        <v>134</v>
      </c>
      <c r="AU452" s="151" t="s">
        <v>84</v>
      </c>
      <c r="AY452" s="17" t="s">
        <v>131</v>
      </c>
      <c r="BE452" s="152">
        <f>IF(N452="základní",J452,0)</f>
        <v>0</v>
      </c>
      <c r="BF452" s="152">
        <f>IF(N452="snížená",J452,0)</f>
        <v>0</v>
      </c>
      <c r="BG452" s="152">
        <f>IF(N452="zákl. přenesená",J452,0)</f>
        <v>0</v>
      </c>
      <c r="BH452" s="152">
        <f>IF(N452="sníž. přenesená",J452,0)</f>
        <v>0</v>
      </c>
      <c r="BI452" s="152">
        <f>IF(N452="nulová",J452,0)</f>
        <v>0</v>
      </c>
      <c r="BJ452" s="17" t="s">
        <v>82</v>
      </c>
      <c r="BK452" s="152">
        <f>ROUND(I452*H452,2)</f>
        <v>0</v>
      </c>
      <c r="BL452" s="17" t="s">
        <v>261</v>
      </c>
      <c r="BM452" s="151" t="s">
        <v>512</v>
      </c>
    </row>
    <row r="453" spans="1:47" s="2" customFormat="1" ht="19.5">
      <c r="A453" s="29"/>
      <c r="B453" s="30"/>
      <c r="C453" s="29"/>
      <c r="D453" s="153" t="s">
        <v>141</v>
      </c>
      <c r="E453" s="29"/>
      <c r="F453" s="154" t="s">
        <v>511</v>
      </c>
      <c r="G453" s="29"/>
      <c r="H453" s="29"/>
      <c r="I453" s="29"/>
      <c r="J453" s="29"/>
      <c r="K453" s="29"/>
      <c r="L453" s="30"/>
      <c r="M453" s="155"/>
      <c r="N453" s="156"/>
      <c r="O453" s="55"/>
      <c r="P453" s="55"/>
      <c r="Q453" s="55"/>
      <c r="R453" s="55"/>
      <c r="S453" s="55"/>
      <c r="T453" s="56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T453" s="17" t="s">
        <v>141</v>
      </c>
      <c r="AU453" s="17" t="s">
        <v>84</v>
      </c>
    </row>
    <row r="454" spans="1:65" s="2" customFormat="1" ht="33" customHeight="1">
      <c r="A454" s="29"/>
      <c r="B454" s="140"/>
      <c r="C454" s="141" t="s">
        <v>513</v>
      </c>
      <c r="D454" s="141" t="s">
        <v>134</v>
      </c>
      <c r="E454" s="142" t="s">
        <v>514</v>
      </c>
      <c r="F454" s="143" t="s">
        <v>515</v>
      </c>
      <c r="G454" s="144" t="s">
        <v>137</v>
      </c>
      <c r="H454" s="145">
        <v>2</v>
      </c>
      <c r="I454" s="146"/>
      <c r="J454" s="146">
        <f>ROUND(I454*H454,2)</f>
        <v>0</v>
      </c>
      <c r="K454" s="143" t="s">
        <v>1</v>
      </c>
      <c r="L454" s="30"/>
      <c r="M454" s="147" t="s">
        <v>1</v>
      </c>
      <c r="N454" s="148" t="s">
        <v>40</v>
      </c>
      <c r="O454" s="149">
        <v>0</v>
      </c>
      <c r="P454" s="149">
        <f>O454*H454</f>
        <v>0</v>
      </c>
      <c r="Q454" s="149">
        <v>0</v>
      </c>
      <c r="R454" s="149">
        <f>Q454*H454</f>
        <v>0</v>
      </c>
      <c r="S454" s="149">
        <v>0</v>
      </c>
      <c r="T454" s="150">
        <f>S454*H454</f>
        <v>0</v>
      </c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R454" s="151" t="s">
        <v>261</v>
      </c>
      <c r="AT454" s="151" t="s">
        <v>134</v>
      </c>
      <c r="AU454" s="151" t="s">
        <v>84</v>
      </c>
      <c r="AY454" s="17" t="s">
        <v>131</v>
      </c>
      <c r="BE454" s="152">
        <f>IF(N454="základní",J454,0)</f>
        <v>0</v>
      </c>
      <c r="BF454" s="152">
        <f>IF(N454="snížená",J454,0)</f>
        <v>0</v>
      </c>
      <c r="BG454" s="152">
        <f>IF(N454="zákl. přenesená",J454,0)</f>
        <v>0</v>
      </c>
      <c r="BH454" s="152">
        <f>IF(N454="sníž. přenesená",J454,0)</f>
        <v>0</v>
      </c>
      <c r="BI454" s="152">
        <f>IF(N454="nulová",J454,0)</f>
        <v>0</v>
      </c>
      <c r="BJ454" s="17" t="s">
        <v>82</v>
      </c>
      <c r="BK454" s="152">
        <f>ROUND(I454*H454,2)</f>
        <v>0</v>
      </c>
      <c r="BL454" s="17" t="s">
        <v>261</v>
      </c>
      <c r="BM454" s="151" t="s">
        <v>516</v>
      </c>
    </row>
    <row r="455" spans="1:47" s="2" customFormat="1" ht="19.5">
      <c r="A455" s="29"/>
      <c r="B455" s="30"/>
      <c r="C455" s="29"/>
      <c r="D455" s="153" t="s">
        <v>141</v>
      </c>
      <c r="E455" s="29"/>
      <c r="F455" s="154" t="s">
        <v>515</v>
      </c>
      <c r="G455" s="29"/>
      <c r="H455" s="29"/>
      <c r="I455" s="29"/>
      <c r="J455" s="29"/>
      <c r="K455" s="29"/>
      <c r="L455" s="30"/>
      <c r="M455" s="155"/>
      <c r="N455" s="156"/>
      <c r="O455" s="55"/>
      <c r="P455" s="55"/>
      <c r="Q455" s="55"/>
      <c r="R455" s="55"/>
      <c r="S455" s="55"/>
      <c r="T455" s="56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T455" s="17" t="s">
        <v>141</v>
      </c>
      <c r="AU455" s="17" t="s">
        <v>84</v>
      </c>
    </row>
    <row r="456" spans="1:65" s="2" customFormat="1" ht="37.9" customHeight="1">
      <c r="A456" s="29"/>
      <c r="B456" s="140"/>
      <c r="C456" s="141" t="s">
        <v>517</v>
      </c>
      <c r="D456" s="141" t="s">
        <v>134</v>
      </c>
      <c r="E456" s="142" t="s">
        <v>518</v>
      </c>
      <c r="F456" s="143" t="s">
        <v>519</v>
      </c>
      <c r="G456" s="144" t="s">
        <v>137</v>
      </c>
      <c r="H456" s="145">
        <v>7.5</v>
      </c>
      <c r="I456" s="146"/>
      <c r="J456" s="146">
        <f>ROUND(I456*H456,2)</f>
        <v>0</v>
      </c>
      <c r="K456" s="143" t="s">
        <v>1</v>
      </c>
      <c r="L456" s="30"/>
      <c r="M456" s="147" t="s">
        <v>1</v>
      </c>
      <c r="N456" s="148" t="s">
        <v>40</v>
      </c>
      <c r="O456" s="149">
        <v>0</v>
      </c>
      <c r="P456" s="149">
        <f>O456*H456</f>
        <v>0</v>
      </c>
      <c r="Q456" s="149">
        <v>0</v>
      </c>
      <c r="R456" s="149">
        <f>Q456*H456</f>
        <v>0</v>
      </c>
      <c r="S456" s="149">
        <v>0</v>
      </c>
      <c r="T456" s="150">
        <f>S456*H456</f>
        <v>0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R456" s="151" t="s">
        <v>261</v>
      </c>
      <c r="AT456" s="151" t="s">
        <v>134</v>
      </c>
      <c r="AU456" s="151" t="s">
        <v>84</v>
      </c>
      <c r="AY456" s="17" t="s">
        <v>131</v>
      </c>
      <c r="BE456" s="152">
        <f>IF(N456="základní",J456,0)</f>
        <v>0</v>
      </c>
      <c r="BF456" s="152">
        <f>IF(N456="snížená",J456,0)</f>
        <v>0</v>
      </c>
      <c r="BG456" s="152">
        <f>IF(N456="zákl. přenesená",J456,0)</f>
        <v>0</v>
      </c>
      <c r="BH456" s="152">
        <f>IF(N456="sníž. přenesená",J456,0)</f>
        <v>0</v>
      </c>
      <c r="BI456" s="152">
        <f>IF(N456="nulová",J456,0)</f>
        <v>0</v>
      </c>
      <c r="BJ456" s="17" t="s">
        <v>82</v>
      </c>
      <c r="BK456" s="152">
        <f>ROUND(I456*H456,2)</f>
        <v>0</v>
      </c>
      <c r="BL456" s="17" t="s">
        <v>261</v>
      </c>
      <c r="BM456" s="151" t="s">
        <v>520</v>
      </c>
    </row>
    <row r="457" spans="1:47" s="2" customFormat="1" ht="19.5">
      <c r="A457" s="29"/>
      <c r="B457" s="30"/>
      <c r="C457" s="29"/>
      <c r="D457" s="153" t="s">
        <v>141</v>
      </c>
      <c r="E457" s="29"/>
      <c r="F457" s="154" t="s">
        <v>519</v>
      </c>
      <c r="G457" s="29"/>
      <c r="H457" s="29"/>
      <c r="I457" s="29"/>
      <c r="J457" s="29"/>
      <c r="K457" s="29"/>
      <c r="L457" s="30"/>
      <c r="M457" s="155"/>
      <c r="N457" s="156"/>
      <c r="O457" s="55"/>
      <c r="P457" s="55"/>
      <c r="Q457" s="55"/>
      <c r="R457" s="55"/>
      <c r="S457" s="55"/>
      <c r="T457" s="56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T457" s="17" t="s">
        <v>141</v>
      </c>
      <c r="AU457" s="17" t="s">
        <v>84</v>
      </c>
    </row>
    <row r="458" spans="1:65" s="2" customFormat="1" ht="33" customHeight="1">
      <c r="A458" s="29"/>
      <c r="B458" s="140"/>
      <c r="C458" s="141" t="s">
        <v>521</v>
      </c>
      <c r="D458" s="141" t="s">
        <v>134</v>
      </c>
      <c r="E458" s="142" t="s">
        <v>522</v>
      </c>
      <c r="F458" s="143" t="s">
        <v>523</v>
      </c>
      <c r="G458" s="144" t="s">
        <v>137</v>
      </c>
      <c r="H458" s="145">
        <v>9</v>
      </c>
      <c r="I458" s="146"/>
      <c r="J458" s="146">
        <f>ROUND(I458*H458,2)</f>
        <v>0</v>
      </c>
      <c r="K458" s="143" t="s">
        <v>1</v>
      </c>
      <c r="L458" s="30"/>
      <c r="M458" s="147" t="s">
        <v>1</v>
      </c>
      <c r="N458" s="148" t="s">
        <v>40</v>
      </c>
      <c r="O458" s="149">
        <v>0</v>
      </c>
      <c r="P458" s="149">
        <f>O458*H458</f>
        <v>0</v>
      </c>
      <c r="Q458" s="149">
        <v>0</v>
      </c>
      <c r="R458" s="149">
        <f>Q458*H458</f>
        <v>0</v>
      </c>
      <c r="S458" s="149">
        <v>0</v>
      </c>
      <c r="T458" s="150">
        <f>S458*H458</f>
        <v>0</v>
      </c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R458" s="151" t="s">
        <v>261</v>
      </c>
      <c r="AT458" s="151" t="s">
        <v>134</v>
      </c>
      <c r="AU458" s="151" t="s">
        <v>84</v>
      </c>
      <c r="AY458" s="17" t="s">
        <v>131</v>
      </c>
      <c r="BE458" s="152">
        <f>IF(N458="základní",J458,0)</f>
        <v>0</v>
      </c>
      <c r="BF458" s="152">
        <f>IF(N458="snížená",J458,0)</f>
        <v>0</v>
      </c>
      <c r="BG458" s="152">
        <f>IF(N458="zákl. přenesená",J458,0)</f>
        <v>0</v>
      </c>
      <c r="BH458" s="152">
        <f>IF(N458="sníž. přenesená",J458,0)</f>
        <v>0</v>
      </c>
      <c r="BI458" s="152">
        <f>IF(N458="nulová",J458,0)</f>
        <v>0</v>
      </c>
      <c r="BJ458" s="17" t="s">
        <v>82</v>
      </c>
      <c r="BK458" s="152">
        <f>ROUND(I458*H458,2)</f>
        <v>0</v>
      </c>
      <c r="BL458" s="17" t="s">
        <v>261</v>
      </c>
      <c r="BM458" s="151" t="s">
        <v>524</v>
      </c>
    </row>
    <row r="459" spans="1:47" s="2" customFormat="1" ht="19.5">
      <c r="A459" s="29"/>
      <c r="B459" s="30"/>
      <c r="C459" s="29"/>
      <c r="D459" s="153" t="s">
        <v>141</v>
      </c>
      <c r="E459" s="29"/>
      <c r="F459" s="154" t="s">
        <v>523</v>
      </c>
      <c r="G459" s="29"/>
      <c r="H459" s="29"/>
      <c r="I459" s="29"/>
      <c r="J459" s="29"/>
      <c r="K459" s="29"/>
      <c r="L459" s="30"/>
      <c r="M459" s="155"/>
      <c r="N459" s="156"/>
      <c r="O459" s="55"/>
      <c r="P459" s="55"/>
      <c r="Q459" s="55"/>
      <c r="R459" s="55"/>
      <c r="S459" s="55"/>
      <c r="T459" s="56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T459" s="17" t="s">
        <v>141</v>
      </c>
      <c r="AU459" s="17" t="s">
        <v>84</v>
      </c>
    </row>
    <row r="460" spans="1:65" s="2" customFormat="1" ht="33" customHeight="1">
      <c r="A460" s="29"/>
      <c r="B460" s="140"/>
      <c r="C460" s="141" t="s">
        <v>525</v>
      </c>
      <c r="D460" s="141" t="s">
        <v>134</v>
      </c>
      <c r="E460" s="142" t="s">
        <v>526</v>
      </c>
      <c r="F460" s="143" t="s">
        <v>527</v>
      </c>
      <c r="G460" s="144" t="s">
        <v>137</v>
      </c>
      <c r="H460" s="145">
        <v>2</v>
      </c>
      <c r="I460" s="146"/>
      <c r="J460" s="146">
        <f>ROUND(I460*H460,2)</f>
        <v>0</v>
      </c>
      <c r="K460" s="143" t="s">
        <v>1</v>
      </c>
      <c r="L460" s="30"/>
      <c r="M460" s="147" t="s">
        <v>1</v>
      </c>
      <c r="N460" s="148" t="s">
        <v>40</v>
      </c>
      <c r="O460" s="149">
        <v>0</v>
      </c>
      <c r="P460" s="149">
        <f>O460*H460</f>
        <v>0</v>
      </c>
      <c r="Q460" s="149">
        <v>0</v>
      </c>
      <c r="R460" s="149">
        <f>Q460*H460</f>
        <v>0</v>
      </c>
      <c r="S460" s="149">
        <v>0</v>
      </c>
      <c r="T460" s="150">
        <f>S460*H460</f>
        <v>0</v>
      </c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R460" s="151" t="s">
        <v>261</v>
      </c>
      <c r="AT460" s="151" t="s">
        <v>134</v>
      </c>
      <c r="AU460" s="151" t="s">
        <v>84</v>
      </c>
      <c r="AY460" s="17" t="s">
        <v>131</v>
      </c>
      <c r="BE460" s="152">
        <f>IF(N460="základní",J460,0)</f>
        <v>0</v>
      </c>
      <c r="BF460" s="152">
        <f>IF(N460="snížená",J460,0)</f>
        <v>0</v>
      </c>
      <c r="BG460" s="152">
        <f>IF(N460="zákl. přenesená",J460,0)</f>
        <v>0</v>
      </c>
      <c r="BH460" s="152">
        <f>IF(N460="sníž. přenesená",J460,0)</f>
        <v>0</v>
      </c>
      <c r="BI460" s="152">
        <f>IF(N460="nulová",J460,0)</f>
        <v>0</v>
      </c>
      <c r="BJ460" s="17" t="s">
        <v>82</v>
      </c>
      <c r="BK460" s="152">
        <f>ROUND(I460*H460,2)</f>
        <v>0</v>
      </c>
      <c r="BL460" s="17" t="s">
        <v>261</v>
      </c>
      <c r="BM460" s="151" t="s">
        <v>528</v>
      </c>
    </row>
    <row r="461" spans="1:47" s="2" customFormat="1" ht="19.5">
      <c r="A461" s="29"/>
      <c r="B461" s="30"/>
      <c r="C461" s="29"/>
      <c r="D461" s="153" t="s">
        <v>141</v>
      </c>
      <c r="E461" s="29"/>
      <c r="F461" s="154" t="s">
        <v>527</v>
      </c>
      <c r="G461" s="29"/>
      <c r="H461" s="29"/>
      <c r="I461" s="29"/>
      <c r="J461" s="29"/>
      <c r="K461" s="29"/>
      <c r="L461" s="30"/>
      <c r="M461" s="155"/>
      <c r="N461" s="156"/>
      <c r="O461" s="55"/>
      <c r="P461" s="55"/>
      <c r="Q461" s="55"/>
      <c r="R461" s="55"/>
      <c r="S461" s="55"/>
      <c r="T461" s="56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T461" s="17" t="s">
        <v>141</v>
      </c>
      <c r="AU461" s="17" t="s">
        <v>84</v>
      </c>
    </row>
    <row r="462" spans="1:65" s="2" customFormat="1" ht="16.5" customHeight="1">
      <c r="A462" s="29"/>
      <c r="B462" s="140"/>
      <c r="C462" s="141" t="s">
        <v>529</v>
      </c>
      <c r="D462" s="141" t="s">
        <v>134</v>
      </c>
      <c r="E462" s="142" t="s">
        <v>530</v>
      </c>
      <c r="F462" s="143" t="s">
        <v>531</v>
      </c>
      <c r="G462" s="144" t="s">
        <v>532</v>
      </c>
      <c r="H462" s="145">
        <v>25</v>
      </c>
      <c r="I462" s="146"/>
      <c r="J462" s="146">
        <f>ROUND(I462*H462,2)</f>
        <v>0</v>
      </c>
      <c r="K462" s="143" t="s">
        <v>1</v>
      </c>
      <c r="L462" s="30"/>
      <c r="M462" s="147" t="s">
        <v>1</v>
      </c>
      <c r="N462" s="148" t="s">
        <v>40</v>
      </c>
      <c r="O462" s="149">
        <v>0</v>
      </c>
      <c r="P462" s="149">
        <f>O462*H462</f>
        <v>0</v>
      </c>
      <c r="Q462" s="149">
        <v>0</v>
      </c>
      <c r="R462" s="149">
        <f>Q462*H462</f>
        <v>0</v>
      </c>
      <c r="S462" s="149">
        <v>0</v>
      </c>
      <c r="T462" s="150">
        <f>S462*H462</f>
        <v>0</v>
      </c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R462" s="151" t="s">
        <v>261</v>
      </c>
      <c r="AT462" s="151" t="s">
        <v>134</v>
      </c>
      <c r="AU462" s="151" t="s">
        <v>84</v>
      </c>
      <c r="AY462" s="17" t="s">
        <v>131</v>
      </c>
      <c r="BE462" s="152">
        <f>IF(N462="základní",J462,0)</f>
        <v>0</v>
      </c>
      <c r="BF462" s="152">
        <f>IF(N462="snížená",J462,0)</f>
        <v>0</v>
      </c>
      <c r="BG462" s="152">
        <f>IF(N462="zákl. přenesená",J462,0)</f>
        <v>0</v>
      </c>
      <c r="BH462" s="152">
        <f>IF(N462="sníž. přenesená",J462,0)</f>
        <v>0</v>
      </c>
      <c r="BI462" s="152">
        <f>IF(N462="nulová",J462,0)</f>
        <v>0</v>
      </c>
      <c r="BJ462" s="17" t="s">
        <v>82</v>
      </c>
      <c r="BK462" s="152">
        <f>ROUND(I462*H462,2)</f>
        <v>0</v>
      </c>
      <c r="BL462" s="17" t="s">
        <v>261</v>
      </c>
      <c r="BM462" s="151" t="s">
        <v>533</v>
      </c>
    </row>
    <row r="463" spans="1:47" s="2" customFormat="1" ht="12">
      <c r="A463" s="29"/>
      <c r="B463" s="30"/>
      <c r="C463" s="29"/>
      <c r="D463" s="153" t="s">
        <v>141</v>
      </c>
      <c r="E463" s="29"/>
      <c r="F463" s="154" t="s">
        <v>531</v>
      </c>
      <c r="G463" s="29"/>
      <c r="H463" s="29"/>
      <c r="I463" s="29"/>
      <c r="J463" s="29"/>
      <c r="K463" s="29"/>
      <c r="L463" s="30"/>
      <c r="M463" s="155"/>
      <c r="N463" s="156"/>
      <c r="O463" s="55"/>
      <c r="P463" s="55"/>
      <c r="Q463" s="55"/>
      <c r="R463" s="55"/>
      <c r="S463" s="55"/>
      <c r="T463" s="56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T463" s="17" t="s">
        <v>141</v>
      </c>
      <c r="AU463" s="17" t="s">
        <v>84</v>
      </c>
    </row>
    <row r="464" spans="2:51" s="14" customFormat="1" ht="12">
      <c r="B464" s="163"/>
      <c r="D464" s="153" t="s">
        <v>143</v>
      </c>
      <c r="E464" s="164" t="s">
        <v>1</v>
      </c>
      <c r="F464" s="165" t="s">
        <v>314</v>
      </c>
      <c r="H464" s="166">
        <v>25</v>
      </c>
      <c r="L464" s="163"/>
      <c r="M464" s="167"/>
      <c r="N464" s="168"/>
      <c r="O464" s="168"/>
      <c r="P464" s="168"/>
      <c r="Q464" s="168"/>
      <c r="R464" s="168"/>
      <c r="S464" s="168"/>
      <c r="T464" s="169"/>
      <c r="AT464" s="164" t="s">
        <v>143</v>
      </c>
      <c r="AU464" s="164" t="s">
        <v>84</v>
      </c>
      <c r="AV464" s="14" t="s">
        <v>84</v>
      </c>
      <c r="AW464" s="14" t="s">
        <v>33</v>
      </c>
      <c r="AX464" s="14" t="s">
        <v>82</v>
      </c>
      <c r="AY464" s="164" t="s">
        <v>131</v>
      </c>
    </row>
    <row r="465" spans="1:65" s="2" customFormat="1" ht="24.2" customHeight="1">
      <c r="A465" s="29"/>
      <c r="B465" s="140"/>
      <c r="C465" s="141" t="s">
        <v>534</v>
      </c>
      <c r="D465" s="141" t="s">
        <v>134</v>
      </c>
      <c r="E465" s="142" t="s">
        <v>535</v>
      </c>
      <c r="F465" s="143" t="s">
        <v>536</v>
      </c>
      <c r="G465" s="144" t="s">
        <v>242</v>
      </c>
      <c r="H465" s="145">
        <v>1</v>
      </c>
      <c r="I465" s="146"/>
      <c r="J465" s="146">
        <f>ROUND(I465*H465,2)</f>
        <v>0</v>
      </c>
      <c r="K465" s="143" t="s">
        <v>138</v>
      </c>
      <c r="L465" s="30"/>
      <c r="M465" s="147" t="s">
        <v>1</v>
      </c>
      <c r="N465" s="148" t="s">
        <v>40</v>
      </c>
      <c r="O465" s="149">
        <v>0.39</v>
      </c>
      <c r="P465" s="149">
        <f>O465*H465</f>
        <v>0.39</v>
      </c>
      <c r="Q465" s="149">
        <v>0</v>
      </c>
      <c r="R465" s="149">
        <f>Q465*H465</f>
        <v>0</v>
      </c>
      <c r="S465" s="149">
        <v>0.0881</v>
      </c>
      <c r="T465" s="150">
        <f>S465*H465</f>
        <v>0.0881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R465" s="151" t="s">
        <v>261</v>
      </c>
      <c r="AT465" s="151" t="s">
        <v>134</v>
      </c>
      <c r="AU465" s="151" t="s">
        <v>84</v>
      </c>
      <c r="AY465" s="17" t="s">
        <v>131</v>
      </c>
      <c r="BE465" s="152">
        <f>IF(N465="základní",J465,0)</f>
        <v>0</v>
      </c>
      <c r="BF465" s="152">
        <f>IF(N465="snížená",J465,0)</f>
        <v>0</v>
      </c>
      <c r="BG465" s="152">
        <f>IF(N465="zákl. přenesená",J465,0)</f>
        <v>0</v>
      </c>
      <c r="BH465" s="152">
        <f>IF(N465="sníž. přenesená",J465,0)</f>
        <v>0</v>
      </c>
      <c r="BI465" s="152">
        <f>IF(N465="nulová",J465,0)</f>
        <v>0</v>
      </c>
      <c r="BJ465" s="17" t="s">
        <v>82</v>
      </c>
      <c r="BK465" s="152">
        <f>ROUND(I465*H465,2)</f>
        <v>0</v>
      </c>
      <c r="BL465" s="17" t="s">
        <v>261</v>
      </c>
      <c r="BM465" s="151" t="s">
        <v>537</v>
      </c>
    </row>
    <row r="466" spans="1:47" s="2" customFormat="1" ht="12">
      <c r="A466" s="29"/>
      <c r="B466" s="30"/>
      <c r="C466" s="29"/>
      <c r="D466" s="153" t="s">
        <v>141</v>
      </c>
      <c r="E466" s="29"/>
      <c r="F466" s="154" t="s">
        <v>538</v>
      </c>
      <c r="G466" s="29"/>
      <c r="H466" s="29"/>
      <c r="I466" s="29"/>
      <c r="J466" s="29"/>
      <c r="K466" s="29"/>
      <c r="L466" s="30"/>
      <c r="M466" s="155"/>
      <c r="N466" s="156"/>
      <c r="O466" s="55"/>
      <c r="P466" s="55"/>
      <c r="Q466" s="55"/>
      <c r="R466" s="55"/>
      <c r="S466" s="55"/>
      <c r="T466" s="56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T466" s="17" t="s">
        <v>141</v>
      </c>
      <c r="AU466" s="17" t="s">
        <v>84</v>
      </c>
    </row>
    <row r="467" spans="2:51" s="13" customFormat="1" ht="12">
      <c r="B467" s="157"/>
      <c r="D467" s="153" t="s">
        <v>143</v>
      </c>
      <c r="E467" s="158" t="s">
        <v>1</v>
      </c>
      <c r="F467" s="159" t="s">
        <v>539</v>
      </c>
      <c r="H467" s="158" t="s">
        <v>1</v>
      </c>
      <c r="L467" s="157"/>
      <c r="M467" s="160"/>
      <c r="N467" s="161"/>
      <c r="O467" s="161"/>
      <c r="P467" s="161"/>
      <c r="Q467" s="161"/>
      <c r="R467" s="161"/>
      <c r="S467" s="161"/>
      <c r="T467" s="162"/>
      <c r="AT467" s="158" t="s">
        <v>143</v>
      </c>
      <c r="AU467" s="158" t="s">
        <v>84</v>
      </c>
      <c r="AV467" s="13" t="s">
        <v>82</v>
      </c>
      <c r="AW467" s="13" t="s">
        <v>33</v>
      </c>
      <c r="AX467" s="13" t="s">
        <v>11</v>
      </c>
      <c r="AY467" s="158" t="s">
        <v>131</v>
      </c>
    </row>
    <row r="468" spans="2:51" s="14" customFormat="1" ht="12">
      <c r="B468" s="163"/>
      <c r="D468" s="153" t="s">
        <v>143</v>
      </c>
      <c r="E468" s="164" t="s">
        <v>1</v>
      </c>
      <c r="F468" s="165" t="s">
        <v>82</v>
      </c>
      <c r="H468" s="166">
        <v>1</v>
      </c>
      <c r="L468" s="163"/>
      <c r="M468" s="167"/>
      <c r="N468" s="168"/>
      <c r="O468" s="168"/>
      <c r="P468" s="168"/>
      <c r="Q468" s="168"/>
      <c r="R468" s="168"/>
      <c r="S468" s="168"/>
      <c r="T468" s="169"/>
      <c r="AT468" s="164" t="s">
        <v>143</v>
      </c>
      <c r="AU468" s="164" t="s">
        <v>84</v>
      </c>
      <c r="AV468" s="14" t="s">
        <v>84</v>
      </c>
      <c r="AW468" s="14" t="s">
        <v>33</v>
      </c>
      <c r="AX468" s="14" t="s">
        <v>82</v>
      </c>
      <c r="AY468" s="164" t="s">
        <v>131</v>
      </c>
    </row>
    <row r="469" spans="1:65" s="2" customFormat="1" ht="24.2" customHeight="1">
      <c r="A469" s="29"/>
      <c r="B469" s="140"/>
      <c r="C469" s="141" t="s">
        <v>540</v>
      </c>
      <c r="D469" s="141" t="s">
        <v>134</v>
      </c>
      <c r="E469" s="142" t="s">
        <v>541</v>
      </c>
      <c r="F469" s="143" t="s">
        <v>542</v>
      </c>
      <c r="G469" s="144" t="s">
        <v>242</v>
      </c>
      <c r="H469" s="145">
        <v>12</v>
      </c>
      <c r="I469" s="146"/>
      <c r="J469" s="146">
        <f>ROUND(I469*H469,2)</f>
        <v>0</v>
      </c>
      <c r="K469" s="143" t="s">
        <v>138</v>
      </c>
      <c r="L469" s="30"/>
      <c r="M469" s="147" t="s">
        <v>1</v>
      </c>
      <c r="N469" s="148" t="s">
        <v>40</v>
      </c>
      <c r="O469" s="149">
        <v>0.46</v>
      </c>
      <c r="P469" s="149">
        <f>O469*H469</f>
        <v>5.5200000000000005</v>
      </c>
      <c r="Q469" s="149">
        <v>0</v>
      </c>
      <c r="R469" s="149">
        <f>Q469*H469</f>
        <v>0</v>
      </c>
      <c r="S469" s="149">
        <v>0.1104</v>
      </c>
      <c r="T469" s="150">
        <f>S469*H469</f>
        <v>1.3248</v>
      </c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R469" s="151" t="s">
        <v>261</v>
      </c>
      <c r="AT469" s="151" t="s">
        <v>134</v>
      </c>
      <c r="AU469" s="151" t="s">
        <v>84</v>
      </c>
      <c r="AY469" s="17" t="s">
        <v>131</v>
      </c>
      <c r="BE469" s="152">
        <f>IF(N469="základní",J469,0)</f>
        <v>0</v>
      </c>
      <c r="BF469" s="152">
        <f>IF(N469="snížená",J469,0)</f>
        <v>0</v>
      </c>
      <c r="BG469" s="152">
        <f>IF(N469="zákl. přenesená",J469,0)</f>
        <v>0</v>
      </c>
      <c r="BH469" s="152">
        <f>IF(N469="sníž. přenesená",J469,0)</f>
        <v>0</v>
      </c>
      <c r="BI469" s="152">
        <f>IF(N469="nulová",J469,0)</f>
        <v>0</v>
      </c>
      <c r="BJ469" s="17" t="s">
        <v>82</v>
      </c>
      <c r="BK469" s="152">
        <f>ROUND(I469*H469,2)</f>
        <v>0</v>
      </c>
      <c r="BL469" s="17" t="s">
        <v>261</v>
      </c>
      <c r="BM469" s="151" t="s">
        <v>543</v>
      </c>
    </row>
    <row r="470" spans="1:47" s="2" customFormat="1" ht="12">
      <c r="A470" s="29"/>
      <c r="B470" s="30"/>
      <c r="C470" s="29"/>
      <c r="D470" s="153" t="s">
        <v>141</v>
      </c>
      <c r="E470" s="29"/>
      <c r="F470" s="154" t="s">
        <v>544</v>
      </c>
      <c r="G470" s="29"/>
      <c r="H470" s="29"/>
      <c r="I470" s="29"/>
      <c r="J470" s="29"/>
      <c r="K470" s="29"/>
      <c r="L470" s="30"/>
      <c r="M470" s="155"/>
      <c r="N470" s="156"/>
      <c r="O470" s="55"/>
      <c r="P470" s="55"/>
      <c r="Q470" s="55"/>
      <c r="R470" s="55"/>
      <c r="S470" s="55"/>
      <c r="T470" s="56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T470" s="17" t="s">
        <v>141</v>
      </c>
      <c r="AU470" s="17" t="s">
        <v>84</v>
      </c>
    </row>
    <row r="471" spans="2:51" s="13" customFormat="1" ht="12">
      <c r="B471" s="157"/>
      <c r="D471" s="153" t="s">
        <v>143</v>
      </c>
      <c r="E471" s="158" t="s">
        <v>1</v>
      </c>
      <c r="F471" s="159" t="s">
        <v>539</v>
      </c>
      <c r="H471" s="158" t="s">
        <v>1</v>
      </c>
      <c r="L471" s="157"/>
      <c r="M471" s="160"/>
      <c r="N471" s="161"/>
      <c r="O471" s="161"/>
      <c r="P471" s="161"/>
      <c r="Q471" s="161"/>
      <c r="R471" s="161"/>
      <c r="S471" s="161"/>
      <c r="T471" s="162"/>
      <c r="AT471" s="158" t="s">
        <v>143</v>
      </c>
      <c r="AU471" s="158" t="s">
        <v>84</v>
      </c>
      <c r="AV471" s="13" t="s">
        <v>82</v>
      </c>
      <c r="AW471" s="13" t="s">
        <v>33</v>
      </c>
      <c r="AX471" s="13" t="s">
        <v>11</v>
      </c>
      <c r="AY471" s="158" t="s">
        <v>131</v>
      </c>
    </row>
    <row r="472" spans="2:51" s="14" customFormat="1" ht="12">
      <c r="B472" s="163"/>
      <c r="D472" s="153" t="s">
        <v>143</v>
      </c>
      <c r="E472" s="164" t="s">
        <v>1</v>
      </c>
      <c r="F472" s="165" t="s">
        <v>239</v>
      </c>
      <c r="H472" s="166">
        <v>12</v>
      </c>
      <c r="L472" s="163"/>
      <c r="M472" s="167"/>
      <c r="N472" s="168"/>
      <c r="O472" s="168"/>
      <c r="P472" s="168"/>
      <c r="Q472" s="168"/>
      <c r="R472" s="168"/>
      <c r="S472" s="168"/>
      <c r="T472" s="169"/>
      <c r="AT472" s="164" t="s">
        <v>143</v>
      </c>
      <c r="AU472" s="164" t="s">
        <v>84</v>
      </c>
      <c r="AV472" s="14" t="s">
        <v>84</v>
      </c>
      <c r="AW472" s="14" t="s">
        <v>33</v>
      </c>
      <c r="AX472" s="14" t="s">
        <v>82</v>
      </c>
      <c r="AY472" s="164" t="s">
        <v>131</v>
      </c>
    </row>
    <row r="473" spans="1:65" s="2" customFormat="1" ht="16.5" customHeight="1">
      <c r="A473" s="29"/>
      <c r="B473" s="140"/>
      <c r="C473" s="141" t="s">
        <v>545</v>
      </c>
      <c r="D473" s="141" t="s">
        <v>134</v>
      </c>
      <c r="E473" s="142" t="s">
        <v>546</v>
      </c>
      <c r="F473" s="143" t="s">
        <v>547</v>
      </c>
      <c r="G473" s="144" t="s">
        <v>242</v>
      </c>
      <c r="H473" s="145">
        <v>2</v>
      </c>
      <c r="I473" s="146"/>
      <c r="J473" s="146">
        <f>ROUND(I473*H473,2)</f>
        <v>0</v>
      </c>
      <c r="K473" s="143" t="s">
        <v>1</v>
      </c>
      <c r="L473" s="30"/>
      <c r="M473" s="147" t="s">
        <v>1</v>
      </c>
      <c r="N473" s="148" t="s">
        <v>40</v>
      </c>
      <c r="O473" s="149">
        <v>0</v>
      </c>
      <c r="P473" s="149">
        <f>O473*H473</f>
        <v>0</v>
      </c>
      <c r="Q473" s="149">
        <v>0</v>
      </c>
      <c r="R473" s="149">
        <f>Q473*H473</f>
        <v>0</v>
      </c>
      <c r="S473" s="149">
        <v>0</v>
      </c>
      <c r="T473" s="150">
        <f>S473*H473</f>
        <v>0</v>
      </c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R473" s="151" t="s">
        <v>261</v>
      </c>
      <c r="AT473" s="151" t="s">
        <v>134</v>
      </c>
      <c r="AU473" s="151" t="s">
        <v>84</v>
      </c>
      <c r="AY473" s="17" t="s">
        <v>131</v>
      </c>
      <c r="BE473" s="152">
        <f>IF(N473="základní",J473,0)</f>
        <v>0</v>
      </c>
      <c r="BF473" s="152">
        <f>IF(N473="snížená",J473,0)</f>
        <v>0</v>
      </c>
      <c r="BG473" s="152">
        <f>IF(N473="zákl. přenesená",J473,0)</f>
        <v>0</v>
      </c>
      <c r="BH473" s="152">
        <f>IF(N473="sníž. přenesená",J473,0)</f>
        <v>0</v>
      </c>
      <c r="BI473" s="152">
        <f>IF(N473="nulová",J473,0)</f>
        <v>0</v>
      </c>
      <c r="BJ473" s="17" t="s">
        <v>82</v>
      </c>
      <c r="BK473" s="152">
        <f>ROUND(I473*H473,2)</f>
        <v>0</v>
      </c>
      <c r="BL473" s="17" t="s">
        <v>261</v>
      </c>
      <c r="BM473" s="151" t="s">
        <v>548</v>
      </c>
    </row>
    <row r="474" spans="1:47" s="2" customFormat="1" ht="12">
      <c r="A474" s="29"/>
      <c r="B474" s="30"/>
      <c r="C474" s="29"/>
      <c r="D474" s="153" t="s">
        <v>141</v>
      </c>
      <c r="E474" s="29"/>
      <c r="F474" s="154" t="s">
        <v>547</v>
      </c>
      <c r="G474" s="29"/>
      <c r="H474" s="29"/>
      <c r="I474" s="29"/>
      <c r="J474" s="29"/>
      <c r="K474" s="29"/>
      <c r="L474" s="30"/>
      <c r="M474" s="155"/>
      <c r="N474" s="156"/>
      <c r="O474" s="55"/>
      <c r="P474" s="55"/>
      <c r="Q474" s="55"/>
      <c r="R474" s="55"/>
      <c r="S474" s="55"/>
      <c r="T474" s="56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T474" s="17" t="s">
        <v>141</v>
      </c>
      <c r="AU474" s="17" t="s">
        <v>84</v>
      </c>
    </row>
    <row r="475" spans="2:51" s="14" customFormat="1" ht="12">
      <c r="B475" s="163"/>
      <c r="D475" s="153" t="s">
        <v>143</v>
      </c>
      <c r="E475" s="164" t="s">
        <v>1</v>
      </c>
      <c r="F475" s="165" t="s">
        <v>84</v>
      </c>
      <c r="H475" s="166">
        <v>2</v>
      </c>
      <c r="L475" s="163"/>
      <c r="M475" s="167"/>
      <c r="N475" s="168"/>
      <c r="O475" s="168"/>
      <c r="P475" s="168"/>
      <c r="Q475" s="168"/>
      <c r="R475" s="168"/>
      <c r="S475" s="168"/>
      <c r="T475" s="169"/>
      <c r="AT475" s="164" t="s">
        <v>143</v>
      </c>
      <c r="AU475" s="164" t="s">
        <v>84</v>
      </c>
      <c r="AV475" s="14" t="s">
        <v>84</v>
      </c>
      <c r="AW475" s="14" t="s">
        <v>33</v>
      </c>
      <c r="AX475" s="14" t="s">
        <v>82</v>
      </c>
      <c r="AY475" s="164" t="s">
        <v>131</v>
      </c>
    </row>
    <row r="476" spans="1:65" s="2" customFormat="1" ht="24.2" customHeight="1">
      <c r="A476" s="29"/>
      <c r="B476" s="140"/>
      <c r="C476" s="141" t="s">
        <v>549</v>
      </c>
      <c r="D476" s="141" t="s">
        <v>134</v>
      </c>
      <c r="E476" s="142" t="s">
        <v>550</v>
      </c>
      <c r="F476" s="143" t="s">
        <v>551</v>
      </c>
      <c r="G476" s="144" t="s">
        <v>216</v>
      </c>
      <c r="H476" s="145">
        <v>1</v>
      </c>
      <c r="I476" s="146"/>
      <c r="J476" s="146">
        <f>ROUND(I476*H476,2)</f>
        <v>0</v>
      </c>
      <c r="K476" s="143" t="s">
        <v>1</v>
      </c>
      <c r="L476" s="30"/>
      <c r="M476" s="147" t="s">
        <v>1</v>
      </c>
      <c r="N476" s="148" t="s">
        <v>40</v>
      </c>
      <c r="O476" s="149">
        <v>2.421</v>
      </c>
      <c r="P476" s="149">
        <f>O476*H476</f>
        <v>2.421</v>
      </c>
      <c r="Q476" s="149">
        <v>0</v>
      </c>
      <c r="R476" s="149">
        <f>Q476*H476</f>
        <v>0</v>
      </c>
      <c r="S476" s="149">
        <v>0</v>
      </c>
      <c r="T476" s="150">
        <f>S476*H476</f>
        <v>0</v>
      </c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R476" s="151" t="s">
        <v>261</v>
      </c>
      <c r="AT476" s="151" t="s">
        <v>134</v>
      </c>
      <c r="AU476" s="151" t="s">
        <v>84</v>
      </c>
      <c r="AY476" s="17" t="s">
        <v>131</v>
      </c>
      <c r="BE476" s="152">
        <f>IF(N476="základní",J476,0)</f>
        <v>0</v>
      </c>
      <c r="BF476" s="152">
        <f>IF(N476="snížená",J476,0)</f>
        <v>0</v>
      </c>
      <c r="BG476" s="152">
        <f>IF(N476="zákl. přenesená",J476,0)</f>
        <v>0</v>
      </c>
      <c r="BH476" s="152">
        <f>IF(N476="sníž. přenesená",J476,0)</f>
        <v>0</v>
      </c>
      <c r="BI476" s="152">
        <f>IF(N476="nulová",J476,0)</f>
        <v>0</v>
      </c>
      <c r="BJ476" s="17" t="s">
        <v>82</v>
      </c>
      <c r="BK476" s="152">
        <f>ROUND(I476*H476,2)</f>
        <v>0</v>
      </c>
      <c r="BL476" s="17" t="s">
        <v>261</v>
      </c>
      <c r="BM476" s="151" t="s">
        <v>552</v>
      </c>
    </row>
    <row r="477" spans="1:47" s="2" customFormat="1" ht="12">
      <c r="A477" s="29"/>
      <c r="B477" s="30"/>
      <c r="C477" s="29"/>
      <c r="D477" s="153" t="s">
        <v>141</v>
      </c>
      <c r="E477" s="29"/>
      <c r="F477" s="154" t="s">
        <v>551</v>
      </c>
      <c r="G477" s="29"/>
      <c r="H477" s="29"/>
      <c r="I477" s="29"/>
      <c r="J477" s="29"/>
      <c r="K477" s="29"/>
      <c r="L477" s="30"/>
      <c r="M477" s="155"/>
      <c r="N477" s="156"/>
      <c r="O477" s="55"/>
      <c r="P477" s="55"/>
      <c r="Q477" s="55"/>
      <c r="R477" s="55"/>
      <c r="S477" s="55"/>
      <c r="T477" s="56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T477" s="17" t="s">
        <v>141</v>
      </c>
      <c r="AU477" s="17" t="s">
        <v>84</v>
      </c>
    </row>
    <row r="478" spans="2:51" s="14" customFormat="1" ht="12">
      <c r="B478" s="163"/>
      <c r="D478" s="153" t="s">
        <v>143</v>
      </c>
      <c r="E478" s="164" t="s">
        <v>1</v>
      </c>
      <c r="F478" s="165" t="s">
        <v>82</v>
      </c>
      <c r="H478" s="166">
        <v>1</v>
      </c>
      <c r="L478" s="163"/>
      <c r="M478" s="167"/>
      <c r="N478" s="168"/>
      <c r="O478" s="168"/>
      <c r="P478" s="168"/>
      <c r="Q478" s="168"/>
      <c r="R478" s="168"/>
      <c r="S478" s="168"/>
      <c r="T478" s="169"/>
      <c r="AT478" s="164" t="s">
        <v>143</v>
      </c>
      <c r="AU478" s="164" t="s">
        <v>84</v>
      </c>
      <c r="AV478" s="14" t="s">
        <v>84</v>
      </c>
      <c r="AW478" s="14" t="s">
        <v>33</v>
      </c>
      <c r="AX478" s="14" t="s">
        <v>82</v>
      </c>
      <c r="AY478" s="164" t="s">
        <v>131</v>
      </c>
    </row>
    <row r="479" spans="2:63" s="12" customFormat="1" ht="22.9" customHeight="1">
      <c r="B479" s="128"/>
      <c r="D479" s="129" t="s">
        <v>74</v>
      </c>
      <c r="E479" s="138" t="s">
        <v>553</v>
      </c>
      <c r="F479" s="138" t="s">
        <v>554</v>
      </c>
      <c r="J479" s="139">
        <f>BK479</f>
        <v>0</v>
      </c>
      <c r="L479" s="128"/>
      <c r="M479" s="132"/>
      <c r="N479" s="133"/>
      <c r="O479" s="133"/>
      <c r="P479" s="134">
        <f>SUM(P480:P506)</f>
        <v>45.519722849999994</v>
      </c>
      <c r="Q479" s="133"/>
      <c r="R479" s="134">
        <f>SUM(R480:R506)</f>
        <v>0.0003801735</v>
      </c>
      <c r="S479" s="133"/>
      <c r="T479" s="135">
        <f>SUM(T480:T506)</f>
        <v>0.06568979999999999</v>
      </c>
      <c r="AR479" s="129" t="s">
        <v>84</v>
      </c>
      <c r="AT479" s="136" t="s">
        <v>74</v>
      </c>
      <c r="AU479" s="136" t="s">
        <v>82</v>
      </c>
      <c r="AY479" s="129" t="s">
        <v>131</v>
      </c>
      <c r="BK479" s="137">
        <f>SUM(BK480:BK506)</f>
        <v>0</v>
      </c>
    </row>
    <row r="480" spans="1:65" s="2" customFormat="1" ht="21.75" customHeight="1">
      <c r="A480" s="29"/>
      <c r="B480" s="140"/>
      <c r="C480" s="141" t="s">
        <v>555</v>
      </c>
      <c r="D480" s="141" t="s">
        <v>134</v>
      </c>
      <c r="E480" s="142" t="s">
        <v>556</v>
      </c>
      <c r="F480" s="143" t="s">
        <v>557</v>
      </c>
      <c r="G480" s="144" t="s">
        <v>137</v>
      </c>
      <c r="H480" s="145">
        <v>12.67245</v>
      </c>
      <c r="I480" s="146"/>
      <c r="J480" s="146">
        <f>ROUND(I480*H480,2)</f>
        <v>0</v>
      </c>
      <c r="K480" s="143" t="s">
        <v>1</v>
      </c>
      <c r="L480" s="30"/>
      <c r="M480" s="147" t="s">
        <v>1</v>
      </c>
      <c r="N480" s="148" t="s">
        <v>40</v>
      </c>
      <c r="O480" s="149">
        <v>0.41</v>
      </c>
      <c r="P480" s="149">
        <f>O480*H480</f>
        <v>5.1957045</v>
      </c>
      <c r="Q480" s="149">
        <v>0</v>
      </c>
      <c r="R480" s="149">
        <f>Q480*H480</f>
        <v>0</v>
      </c>
      <c r="S480" s="149">
        <v>0.004</v>
      </c>
      <c r="T480" s="150">
        <f>S480*H480</f>
        <v>0.0506898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R480" s="151" t="s">
        <v>261</v>
      </c>
      <c r="AT480" s="151" t="s">
        <v>134</v>
      </c>
      <c r="AU480" s="151" t="s">
        <v>84</v>
      </c>
      <c r="AY480" s="17" t="s">
        <v>131</v>
      </c>
      <c r="BE480" s="152">
        <f>IF(N480="základní",J480,0)</f>
        <v>0</v>
      </c>
      <c r="BF480" s="152">
        <f>IF(N480="snížená",J480,0)</f>
        <v>0</v>
      </c>
      <c r="BG480" s="152">
        <f>IF(N480="zákl. přenesená",J480,0)</f>
        <v>0</v>
      </c>
      <c r="BH480" s="152">
        <f>IF(N480="sníž. přenesená",J480,0)</f>
        <v>0</v>
      </c>
      <c r="BI480" s="152">
        <f>IF(N480="nulová",J480,0)</f>
        <v>0</v>
      </c>
      <c r="BJ480" s="17" t="s">
        <v>82</v>
      </c>
      <c r="BK480" s="152">
        <f>ROUND(I480*H480,2)</f>
        <v>0</v>
      </c>
      <c r="BL480" s="17" t="s">
        <v>261</v>
      </c>
      <c r="BM480" s="151" t="s">
        <v>558</v>
      </c>
    </row>
    <row r="481" spans="1:47" s="2" customFormat="1" ht="12">
      <c r="A481" s="29"/>
      <c r="B481" s="30"/>
      <c r="C481" s="29"/>
      <c r="D481" s="153" t="s">
        <v>141</v>
      </c>
      <c r="E481" s="29"/>
      <c r="F481" s="154" t="s">
        <v>557</v>
      </c>
      <c r="G481" s="29"/>
      <c r="H481" s="29"/>
      <c r="I481" s="29"/>
      <c r="J481" s="29"/>
      <c r="K481" s="29"/>
      <c r="L481" s="30"/>
      <c r="M481" s="155"/>
      <c r="N481" s="156"/>
      <c r="O481" s="55"/>
      <c r="P481" s="55"/>
      <c r="Q481" s="55"/>
      <c r="R481" s="55"/>
      <c r="S481" s="55"/>
      <c r="T481" s="56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T481" s="17" t="s">
        <v>141</v>
      </c>
      <c r="AU481" s="17" t="s">
        <v>84</v>
      </c>
    </row>
    <row r="482" spans="2:51" s="13" customFormat="1" ht="12">
      <c r="B482" s="157"/>
      <c r="D482" s="153" t="s">
        <v>143</v>
      </c>
      <c r="E482" s="158" t="s">
        <v>1</v>
      </c>
      <c r="F482" s="159" t="s">
        <v>559</v>
      </c>
      <c r="H482" s="158" t="s">
        <v>1</v>
      </c>
      <c r="L482" s="157"/>
      <c r="M482" s="160"/>
      <c r="N482" s="161"/>
      <c r="O482" s="161"/>
      <c r="P482" s="161"/>
      <c r="Q482" s="161"/>
      <c r="R482" s="161"/>
      <c r="S482" s="161"/>
      <c r="T482" s="162"/>
      <c r="AT482" s="158" t="s">
        <v>143</v>
      </c>
      <c r="AU482" s="158" t="s">
        <v>84</v>
      </c>
      <c r="AV482" s="13" t="s">
        <v>82</v>
      </c>
      <c r="AW482" s="13" t="s">
        <v>33</v>
      </c>
      <c r="AX482" s="13" t="s">
        <v>11</v>
      </c>
      <c r="AY482" s="158" t="s">
        <v>131</v>
      </c>
    </row>
    <row r="483" spans="2:51" s="14" customFormat="1" ht="12">
      <c r="B483" s="163"/>
      <c r="D483" s="153" t="s">
        <v>143</v>
      </c>
      <c r="E483" s="164" t="s">
        <v>1</v>
      </c>
      <c r="F483" s="165" t="s">
        <v>560</v>
      </c>
      <c r="H483" s="166">
        <v>12.67245</v>
      </c>
      <c r="L483" s="163"/>
      <c r="M483" s="167"/>
      <c r="N483" s="168"/>
      <c r="O483" s="168"/>
      <c r="P483" s="168"/>
      <c r="Q483" s="168"/>
      <c r="R483" s="168"/>
      <c r="S483" s="168"/>
      <c r="T483" s="169"/>
      <c r="AT483" s="164" t="s">
        <v>143</v>
      </c>
      <c r="AU483" s="164" t="s">
        <v>84</v>
      </c>
      <c r="AV483" s="14" t="s">
        <v>84</v>
      </c>
      <c r="AW483" s="14" t="s">
        <v>33</v>
      </c>
      <c r="AX483" s="14" t="s">
        <v>82</v>
      </c>
      <c r="AY483" s="164" t="s">
        <v>131</v>
      </c>
    </row>
    <row r="484" spans="1:65" s="2" customFormat="1" ht="24.2" customHeight="1">
      <c r="A484" s="29"/>
      <c r="B484" s="140"/>
      <c r="C484" s="141" t="s">
        <v>561</v>
      </c>
      <c r="D484" s="141" t="s">
        <v>134</v>
      </c>
      <c r="E484" s="142" t="s">
        <v>562</v>
      </c>
      <c r="F484" s="143" t="s">
        <v>563</v>
      </c>
      <c r="G484" s="144" t="s">
        <v>137</v>
      </c>
      <c r="H484" s="145">
        <v>12.67245</v>
      </c>
      <c r="I484" s="146"/>
      <c r="J484" s="146">
        <f>ROUND(I484*H484,2)</f>
        <v>0</v>
      </c>
      <c r="K484" s="143" t="s">
        <v>1</v>
      </c>
      <c r="L484" s="30"/>
      <c r="M484" s="147" t="s">
        <v>1</v>
      </c>
      <c r="N484" s="148" t="s">
        <v>40</v>
      </c>
      <c r="O484" s="149">
        <v>0.983</v>
      </c>
      <c r="P484" s="149">
        <f>O484*H484</f>
        <v>12.45701835</v>
      </c>
      <c r="Q484" s="149">
        <v>3E-05</v>
      </c>
      <c r="R484" s="149">
        <f>Q484*H484</f>
        <v>0.0003801735</v>
      </c>
      <c r="S484" s="149">
        <v>0</v>
      </c>
      <c r="T484" s="150">
        <f>S484*H484</f>
        <v>0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R484" s="151" t="s">
        <v>261</v>
      </c>
      <c r="AT484" s="151" t="s">
        <v>134</v>
      </c>
      <c r="AU484" s="151" t="s">
        <v>84</v>
      </c>
      <c r="AY484" s="17" t="s">
        <v>131</v>
      </c>
      <c r="BE484" s="152">
        <f>IF(N484="základní",J484,0)</f>
        <v>0</v>
      </c>
      <c r="BF484" s="152">
        <f>IF(N484="snížená",J484,0)</f>
        <v>0</v>
      </c>
      <c r="BG484" s="152">
        <f>IF(N484="zákl. přenesená",J484,0)</f>
        <v>0</v>
      </c>
      <c r="BH484" s="152">
        <f>IF(N484="sníž. přenesená",J484,0)</f>
        <v>0</v>
      </c>
      <c r="BI484" s="152">
        <f>IF(N484="nulová",J484,0)</f>
        <v>0</v>
      </c>
      <c r="BJ484" s="17" t="s">
        <v>82</v>
      </c>
      <c r="BK484" s="152">
        <f>ROUND(I484*H484,2)</f>
        <v>0</v>
      </c>
      <c r="BL484" s="17" t="s">
        <v>261</v>
      </c>
      <c r="BM484" s="151" t="s">
        <v>564</v>
      </c>
    </row>
    <row r="485" spans="1:47" s="2" customFormat="1" ht="19.5">
      <c r="A485" s="29"/>
      <c r="B485" s="30"/>
      <c r="C485" s="29"/>
      <c r="D485" s="153" t="s">
        <v>141</v>
      </c>
      <c r="E485" s="29"/>
      <c r="F485" s="154" t="s">
        <v>563</v>
      </c>
      <c r="G485" s="29"/>
      <c r="H485" s="29"/>
      <c r="I485" s="29"/>
      <c r="J485" s="29"/>
      <c r="K485" s="29"/>
      <c r="L485" s="30"/>
      <c r="M485" s="155"/>
      <c r="N485" s="156"/>
      <c r="O485" s="55"/>
      <c r="P485" s="55"/>
      <c r="Q485" s="55"/>
      <c r="R485" s="55"/>
      <c r="S485" s="55"/>
      <c r="T485" s="56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T485" s="17" t="s">
        <v>141</v>
      </c>
      <c r="AU485" s="17" t="s">
        <v>84</v>
      </c>
    </row>
    <row r="486" spans="2:51" s="13" customFormat="1" ht="12">
      <c r="B486" s="157"/>
      <c r="D486" s="153" t="s">
        <v>143</v>
      </c>
      <c r="E486" s="158" t="s">
        <v>1</v>
      </c>
      <c r="F486" s="159" t="s">
        <v>565</v>
      </c>
      <c r="H486" s="158" t="s">
        <v>1</v>
      </c>
      <c r="L486" s="157"/>
      <c r="M486" s="160"/>
      <c r="N486" s="161"/>
      <c r="O486" s="161"/>
      <c r="P486" s="161"/>
      <c r="Q486" s="161"/>
      <c r="R486" s="161"/>
      <c r="S486" s="161"/>
      <c r="T486" s="162"/>
      <c r="AT486" s="158" t="s">
        <v>143</v>
      </c>
      <c r="AU486" s="158" t="s">
        <v>84</v>
      </c>
      <c r="AV486" s="13" t="s">
        <v>82</v>
      </c>
      <c r="AW486" s="13" t="s">
        <v>33</v>
      </c>
      <c r="AX486" s="13" t="s">
        <v>11</v>
      </c>
      <c r="AY486" s="158" t="s">
        <v>131</v>
      </c>
    </row>
    <row r="487" spans="2:51" s="14" customFormat="1" ht="12">
      <c r="B487" s="163"/>
      <c r="D487" s="153" t="s">
        <v>143</v>
      </c>
      <c r="E487" s="164" t="s">
        <v>1</v>
      </c>
      <c r="F487" s="165" t="s">
        <v>560</v>
      </c>
      <c r="H487" s="166">
        <v>12.67245</v>
      </c>
      <c r="L487" s="163"/>
      <c r="M487" s="167"/>
      <c r="N487" s="168"/>
      <c r="O487" s="168"/>
      <c r="P487" s="168"/>
      <c r="Q487" s="168"/>
      <c r="R487" s="168"/>
      <c r="S487" s="168"/>
      <c r="T487" s="169"/>
      <c r="AT487" s="164" t="s">
        <v>143</v>
      </c>
      <c r="AU487" s="164" t="s">
        <v>84</v>
      </c>
      <c r="AV487" s="14" t="s">
        <v>84</v>
      </c>
      <c r="AW487" s="14" t="s">
        <v>33</v>
      </c>
      <c r="AX487" s="14" t="s">
        <v>82</v>
      </c>
      <c r="AY487" s="164" t="s">
        <v>131</v>
      </c>
    </row>
    <row r="488" spans="1:65" s="2" customFormat="1" ht="24.2" customHeight="1">
      <c r="A488" s="29"/>
      <c r="B488" s="140"/>
      <c r="C488" s="141" t="s">
        <v>566</v>
      </c>
      <c r="D488" s="141" t="s">
        <v>134</v>
      </c>
      <c r="E488" s="142" t="s">
        <v>567</v>
      </c>
      <c r="F488" s="143" t="s">
        <v>568</v>
      </c>
      <c r="G488" s="144" t="s">
        <v>569</v>
      </c>
      <c r="H488" s="145">
        <v>45</v>
      </c>
      <c r="I488" s="146"/>
      <c r="J488" s="146">
        <f>ROUND(I488*H488,2)</f>
        <v>0</v>
      </c>
      <c r="K488" s="143" t="s">
        <v>1</v>
      </c>
      <c r="L488" s="30"/>
      <c r="M488" s="147" t="s">
        <v>1</v>
      </c>
      <c r="N488" s="148" t="s">
        <v>40</v>
      </c>
      <c r="O488" s="149">
        <v>0.53</v>
      </c>
      <c r="P488" s="149">
        <f>O488*H488</f>
        <v>23.85</v>
      </c>
      <c r="Q488" s="149">
        <v>0</v>
      </c>
      <c r="R488" s="149">
        <f>Q488*H488</f>
        <v>0</v>
      </c>
      <c r="S488" s="149">
        <v>0</v>
      </c>
      <c r="T488" s="150">
        <f>S488*H488</f>
        <v>0</v>
      </c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R488" s="151" t="s">
        <v>261</v>
      </c>
      <c r="AT488" s="151" t="s">
        <v>134</v>
      </c>
      <c r="AU488" s="151" t="s">
        <v>84</v>
      </c>
      <c r="AY488" s="17" t="s">
        <v>131</v>
      </c>
      <c r="BE488" s="152">
        <f>IF(N488="základní",J488,0)</f>
        <v>0</v>
      </c>
      <c r="BF488" s="152">
        <f>IF(N488="snížená",J488,0)</f>
        <v>0</v>
      </c>
      <c r="BG488" s="152">
        <f>IF(N488="zákl. přenesená",J488,0)</f>
        <v>0</v>
      </c>
      <c r="BH488" s="152">
        <f>IF(N488="sníž. přenesená",J488,0)</f>
        <v>0</v>
      </c>
      <c r="BI488" s="152">
        <f>IF(N488="nulová",J488,0)</f>
        <v>0</v>
      </c>
      <c r="BJ488" s="17" t="s">
        <v>82</v>
      </c>
      <c r="BK488" s="152">
        <f>ROUND(I488*H488,2)</f>
        <v>0</v>
      </c>
      <c r="BL488" s="17" t="s">
        <v>261</v>
      </c>
      <c r="BM488" s="151" t="s">
        <v>570</v>
      </c>
    </row>
    <row r="489" spans="1:47" s="2" customFormat="1" ht="19.5">
      <c r="A489" s="29"/>
      <c r="B489" s="30"/>
      <c r="C489" s="29"/>
      <c r="D489" s="153" t="s">
        <v>141</v>
      </c>
      <c r="E489" s="29"/>
      <c r="F489" s="154" t="s">
        <v>568</v>
      </c>
      <c r="G489" s="29"/>
      <c r="H489" s="29"/>
      <c r="I489" s="29"/>
      <c r="J489" s="29"/>
      <c r="K489" s="29"/>
      <c r="L489" s="30"/>
      <c r="M489" s="155"/>
      <c r="N489" s="156"/>
      <c r="O489" s="55"/>
      <c r="P489" s="55"/>
      <c r="Q489" s="55"/>
      <c r="R489" s="55"/>
      <c r="S489" s="55"/>
      <c r="T489" s="56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T489" s="17" t="s">
        <v>141</v>
      </c>
      <c r="AU489" s="17" t="s">
        <v>84</v>
      </c>
    </row>
    <row r="490" spans="2:51" s="14" customFormat="1" ht="12">
      <c r="B490" s="163"/>
      <c r="D490" s="153" t="s">
        <v>143</v>
      </c>
      <c r="E490" s="164" t="s">
        <v>1</v>
      </c>
      <c r="F490" s="165" t="s">
        <v>431</v>
      </c>
      <c r="H490" s="166">
        <v>45</v>
      </c>
      <c r="L490" s="163"/>
      <c r="M490" s="167"/>
      <c r="N490" s="168"/>
      <c r="O490" s="168"/>
      <c r="P490" s="168"/>
      <c r="Q490" s="168"/>
      <c r="R490" s="168"/>
      <c r="S490" s="168"/>
      <c r="T490" s="169"/>
      <c r="AT490" s="164" t="s">
        <v>143</v>
      </c>
      <c r="AU490" s="164" t="s">
        <v>84</v>
      </c>
      <c r="AV490" s="14" t="s">
        <v>84</v>
      </c>
      <c r="AW490" s="14" t="s">
        <v>33</v>
      </c>
      <c r="AX490" s="14" t="s">
        <v>82</v>
      </c>
      <c r="AY490" s="164" t="s">
        <v>131</v>
      </c>
    </row>
    <row r="491" spans="1:65" s="2" customFormat="1" ht="21.75" customHeight="1">
      <c r="A491" s="29"/>
      <c r="B491" s="140"/>
      <c r="C491" s="141" t="s">
        <v>571</v>
      </c>
      <c r="D491" s="141" t="s">
        <v>134</v>
      </c>
      <c r="E491" s="142" t="s">
        <v>572</v>
      </c>
      <c r="F491" s="143" t="s">
        <v>573</v>
      </c>
      <c r="G491" s="144" t="s">
        <v>242</v>
      </c>
      <c r="H491" s="145">
        <v>1</v>
      </c>
      <c r="I491" s="146"/>
      <c r="J491" s="146">
        <f>ROUND(I491*H491,2)</f>
        <v>0</v>
      </c>
      <c r="K491" s="143" t="s">
        <v>1</v>
      </c>
      <c r="L491" s="30"/>
      <c r="M491" s="147" t="s">
        <v>1</v>
      </c>
      <c r="N491" s="148" t="s">
        <v>40</v>
      </c>
      <c r="O491" s="149">
        <v>0</v>
      </c>
      <c r="P491" s="149">
        <f>O491*H491</f>
        <v>0</v>
      </c>
      <c r="Q491" s="149">
        <v>0</v>
      </c>
      <c r="R491" s="149">
        <f>Q491*H491</f>
        <v>0</v>
      </c>
      <c r="S491" s="149">
        <v>0</v>
      </c>
      <c r="T491" s="150">
        <f>S491*H491</f>
        <v>0</v>
      </c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R491" s="151" t="s">
        <v>261</v>
      </c>
      <c r="AT491" s="151" t="s">
        <v>134</v>
      </c>
      <c r="AU491" s="151" t="s">
        <v>84</v>
      </c>
      <c r="AY491" s="17" t="s">
        <v>131</v>
      </c>
      <c r="BE491" s="152">
        <f>IF(N491="základní",J491,0)</f>
        <v>0</v>
      </c>
      <c r="BF491" s="152">
        <f>IF(N491="snížená",J491,0)</f>
        <v>0</v>
      </c>
      <c r="BG491" s="152">
        <f>IF(N491="zákl. přenesená",J491,0)</f>
        <v>0</v>
      </c>
      <c r="BH491" s="152">
        <f>IF(N491="sníž. přenesená",J491,0)</f>
        <v>0</v>
      </c>
      <c r="BI491" s="152">
        <f>IF(N491="nulová",J491,0)</f>
        <v>0</v>
      </c>
      <c r="BJ491" s="17" t="s">
        <v>82</v>
      </c>
      <c r="BK491" s="152">
        <f>ROUND(I491*H491,2)</f>
        <v>0</v>
      </c>
      <c r="BL491" s="17" t="s">
        <v>261</v>
      </c>
      <c r="BM491" s="151" t="s">
        <v>574</v>
      </c>
    </row>
    <row r="492" spans="1:47" s="2" customFormat="1" ht="19.5">
      <c r="A492" s="29"/>
      <c r="B492" s="30"/>
      <c r="C492" s="29"/>
      <c r="D492" s="153" t="s">
        <v>141</v>
      </c>
      <c r="E492" s="29"/>
      <c r="F492" s="154" t="s">
        <v>489</v>
      </c>
      <c r="G492" s="29"/>
      <c r="H492" s="29"/>
      <c r="I492" s="29"/>
      <c r="J492" s="29"/>
      <c r="K492" s="29"/>
      <c r="L492" s="30"/>
      <c r="M492" s="155"/>
      <c r="N492" s="156"/>
      <c r="O492" s="55"/>
      <c r="P492" s="55"/>
      <c r="Q492" s="55"/>
      <c r="R492" s="55"/>
      <c r="S492" s="55"/>
      <c r="T492" s="56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T492" s="17" t="s">
        <v>141</v>
      </c>
      <c r="AU492" s="17" t="s">
        <v>84</v>
      </c>
    </row>
    <row r="493" spans="1:65" s="2" customFormat="1" ht="24.2" customHeight="1">
      <c r="A493" s="29"/>
      <c r="B493" s="140"/>
      <c r="C493" s="141" t="s">
        <v>575</v>
      </c>
      <c r="D493" s="141" t="s">
        <v>134</v>
      </c>
      <c r="E493" s="142" t="s">
        <v>576</v>
      </c>
      <c r="F493" s="143" t="s">
        <v>577</v>
      </c>
      <c r="G493" s="144" t="s">
        <v>242</v>
      </c>
      <c r="H493" s="145">
        <v>1</v>
      </c>
      <c r="I493" s="146"/>
      <c r="J493" s="146">
        <f>ROUND(I493*H493,2)</f>
        <v>0</v>
      </c>
      <c r="K493" s="143" t="s">
        <v>1</v>
      </c>
      <c r="L493" s="30"/>
      <c r="M493" s="147" t="s">
        <v>1</v>
      </c>
      <c r="N493" s="148" t="s">
        <v>40</v>
      </c>
      <c r="O493" s="149">
        <v>0</v>
      </c>
      <c r="P493" s="149">
        <f>O493*H493</f>
        <v>0</v>
      </c>
      <c r="Q493" s="149">
        <v>0</v>
      </c>
      <c r="R493" s="149">
        <f>Q493*H493</f>
        <v>0</v>
      </c>
      <c r="S493" s="149">
        <v>0</v>
      </c>
      <c r="T493" s="150">
        <f>S493*H493</f>
        <v>0</v>
      </c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R493" s="151" t="s">
        <v>261</v>
      </c>
      <c r="AT493" s="151" t="s">
        <v>134</v>
      </c>
      <c r="AU493" s="151" t="s">
        <v>84</v>
      </c>
      <c r="AY493" s="17" t="s">
        <v>131</v>
      </c>
      <c r="BE493" s="152">
        <f>IF(N493="základní",J493,0)</f>
        <v>0</v>
      </c>
      <c r="BF493" s="152">
        <f>IF(N493="snížená",J493,0)</f>
        <v>0</v>
      </c>
      <c r="BG493" s="152">
        <f>IF(N493="zákl. přenesená",J493,0)</f>
        <v>0</v>
      </c>
      <c r="BH493" s="152">
        <f>IF(N493="sníž. přenesená",J493,0)</f>
        <v>0</v>
      </c>
      <c r="BI493" s="152">
        <f>IF(N493="nulová",J493,0)</f>
        <v>0</v>
      </c>
      <c r="BJ493" s="17" t="s">
        <v>82</v>
      </c>
      <c r="BK493" s="152">
        <f>ROUND(I493*H493,2)</f>
        <v>0</v>
      </c>
      <c r="BL493" s="17" t="s">
        <v>261</v>
      </c>
      <c r="BM493" s="151" t="s">
        <v>578</v>
      </c>
    </row>
    <row r="494" spans="1:47" s="2" customFormat="1" ht="12">
      <c r="A494" s="29"/>
      <c r="B494" s="30"/>
      <c r="C494" s="29"/>
      <c r="D494" s="153" t="s">
        <v>141</v>
      </c>
      <c r="E494" s="29"/>
      <c r="F494" s="154" t="s">
        <v>577</v>
      </c>
      <c r="G494" s="29"/>
      <c r="H494" s="29"/>
      <c r="I494" s="29"/>
      <c r="J494" s="29"/>
      <c r="K494" s="29"/>
      <c r="L494" s="30"/>
      <c r="M494" s="155"/>
      <c r="N494" s="156"/>
      <c r="O494" s="55"/>
      <c r="P494" s="55"/>
      <c r="Q494" s="55"/>
      <c r="R494" s="55"/>
      <c r="S494" s="55"/>
      <c r="T494" s="56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T494" s="17" t="s">
        <v>141</v>
      </c>
      <c r="AU494" s="17" t="s">
        <v>84</v>
      </c>
    </row>
    <row r="495" spans="1:65" s="2" customFormat="1" ht="33" customHeight="1">
      <c r="A495" s="29"/>
      <c r="B495" s="140"/>
      <c r="C495" s="141" t="s">
        <v>579</v>
      </c>
      <c r="D495" s="141" t="s">
        <v>134</v>
      </c>
      <c r="E495" s="142" t="s">
        <v>580</v>
      </c>
      <c r="F495" s="143" t="s">
        <v>581</v>
      </c>
      <c r="G495" s="144" t="s">
        <v>242</v>
      </c>
      <c r="H495" s="145">
        <v>1</v>
      </c>
      <c r="I495" s="146"/>
      <c r="J495" s="146">
        <f>ROUND(I495*H495,2)</f>
        <v>0</v>
      </c>
      <c r="K495" s="143" t="s">
        <v>1</v>
      </c>
      <c r="L495" s="30"/>
      <c r="M495" s="147" t="s">
        <v>1</v>
      </c>
      <c r="N495" s="148" t="s">
        <v>40</v>
      </c>
      <c r="O495" s="149">
        <v>0</v>
      </c>
      <c r="P495" s="149">
        <f>O495*H495</f>
        <v>0</v>
      </c>
      <c r="Q495" s="149">
        <v>0</v>
      </c>
      <c r="R495" s="149">
        <f>Q495*H495</f>
        <v>0</v>
      </c>
      <c r="S495" s="149">
        <v>0</v>
      </c>
      <c r="T495" s="150">
        <f>S495*H495</f>
        <v>0</v>
      </c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R495" s="151" t="s">
        <v>261</v>
      </c>
      <c r="AT495" s="151" t="s">
        <v>134</v>
      </c>
      <c r="AU495" s="151" t="s">
        <v>84</v>
      </c>
      <c r="AY495" s="17" t="s">
        <v>131</v>
      </c>
      <c r="BE495" s="152">
        <f>IF(N495="základní",J495,0)</f>
        <v>0</v>
      </c>
      <c r="BF495" s="152">
        <f>IF(N495="snížená",J495,0)</f>
        <v>0</v>
      </c>
      <c r="BG495" s="152">
        <f>IF(N495="zákl. přenesená",J495,0)</f>
        <v>0</v>
      </c>
      <c r="BH495" s="152">
        <f>IF(N495="sníž. přenesená",J495,0)</f>
        <v>0</v>
      </c>
      <c r="BI495" s="152">
        <f>IF(N495="nulová",J495,0)</f>
        <v>0</v>
      </c>
      <c r="BJ495" s="17" t="s">
        <v>82</v>
      </c>
      <c r="BK495" s="152">
        <f>ROUND(I495*H495,2)</f>
        <v>0</v>
      </c>
      <c r="BL495" s="17" t="s">
        <v>261</v>
      </c>
      <c r="BM495" s="151" t="s">
        <v>582</v>
      </c>
    </row>
    <row r="496" spans="1:47" s="2" customFormat="1" ht="19.5">
      <c r="A496" s="29"/>
      <c r="B496" s="30"/>
      <c r="C496" s="29"/>
      <c r="D496" s="153" t="s">
        <v>141</v>
      </c>
      <c r="E496" s="29"/>
      <c r="F496" s="154" t="s">
        <v>581</v>
      </c>
      <c r="G496" s="29"/>
      <c r="H496" s="29"/>
      <c r="I496" s="29"/>
      <c r="J496" s="29"/>
      <c r="K496" s="29"/>
      <c r="L496" s="30"/>
      <c r="M496" s="155"/>
      <c r="N496" s="156"/>
      <c r="O496" s="55"/>
      <c r="P496" s="55"/>
      <c r="Q496" s="55"/>
      <c r="R496" s="55"/>
      <c r="S496" s="55"/>
      <c r="T496" s="56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T496" s="17" t="s">
        <v>141</v>
      </c>
      <c r="AU496" s="17" t="s">
        <v>84</v>
      </c>
    </row>
    <row r="497" spans="1:65" s="2" customFormat="1" ht="24.2" customHeight="1">
      <c r="A497" s="29"/>
      <c r="B497" s="140"/>
      <c r="C497" s="141" t="s">
        <v>583</v>
      </c>
      <c r="D497" s="141" t="s">
        <v>134</v>
      </c>
      <c r="E497" s="142" t="s">
        <v>584</v>
      </c>
      <c r="F497" s="143" t="s">
        <v>585</v>
      </c>
      <c r="G497" s="144" t="s">
        <v>569</v>
      </c>
      <c r="H497" s="145">
        <v>12</v>
      </c>
      <c r="I497" s="146"/>
      <c r="J497" s="146">
        <f>ROUND(I497*H497,2)</f>
        <v>0</v>
      </c>
      <c r="K497" s="143" t="s">
        <v>1</v>
      </c>
      <c r="L497" s="30"/>
      <c r="M497" s="147" t="s">
        <v>1</v>
      </c>
      <c r="N497" s="148" t="s">
        <v>40</v>
      </c>
      <c r="O497" s="149">
        <v>0</v>
      </c>
      <c r="P497" s="149">
        <f>O497*H497</f>
        <v>0</v>
      </c>
      <c r="Q497" s="149">
        <v>0</v>
      </c>
      <c r="R497" s="149">
        <f>Q497*H497</f>
        <v>0</v>
      </c>
      <c r="S497" s="149">
        <v>0</v>
      </c>
      <c r="T497" s="150">
        <f>S497*H497</f>
        <v>0</v>
      </c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R497" s="151" t="s">
        <v>261</v>
      </c>
      <c r="AT497" s="151" t="s">
        <v>134</v>
      </c>
      <c r="AU497" s="151" t="s">
        <v>84</v>
      </c>
      <c r="AY497" s="17" t="s">
        <v>131</v>
      </c>
      <c r="BE497" s="152">
        <f>IF(N497="základní",J497,0)</f>
        <v>0</v>
      </c>
      <c r="BF497" s="152">
        <f>IF(N497="snížená",J497,0)</f>
        <v>0</v>
      </c>
      <c r="BG497" s="152">
        <f>IF(N497="zákl. přenesená",J497,0)</f>
        <v>0</v>
      </c>
      <c r="BH497" s="152">
        <f>IF(N497="sníž. přenesená",J497,0)</f>
        <v>0</v>
      </c>
      <c r="BI497" s="152">
        <f>IF(N497="nulová",J497,0)</f>
        <v>0</v>
      </c>
      <c r="BJ497" s="17" t="s">
        <v>82</v>
      </c>
      <c r="BK497" s="152">
        <f>ROUND(I497*H497,2)</f>
        <v>0</v>
      </c>
      <c r="BL497" s="17" t="s">
        <v>261</v>
      </c>
      <c r="BM497" s="151" t="s">
        <v>586</v>
      </c>
    </row>
    <row r="498" spans="1:47" s="2" customFormat="1" ht="12">
      <c r="A498" s="29"/>
      <c r="B498" s="30"/>
      <c r="C498" s="29"/>
      <c r="D498" s="153" t="s">
        <v>141</v>
      </c>
      <c r="E498" s="29"/>
      <c r="F498" s="154" t="s">
        <v>585</v>
      </c>
      <c r="G498" s="29"/>
      <c r="H498" s="29"/>
      <c r="I498" s="29"/>
      <c r="J498" s="29"/>
      <c r="K498" s="29"/>
      <c r="L498" s="30"/>
      <c r="M498" s="155"/>
      <c r="N498" s="156"/>
      <c r="O498" s="55"/>
      <c r="P498" s="55"/>
      <c r="Q498" s="55"/>
      <c r="R498" s="55"/>
      <c r="S498" s="55"/>
      <c r="T498" s="56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T498" s="17" t="s">
        <v>141</v>
      </c>
      <c r="AU498" s="17" t="s">
        <v>84</v>
      </c>
    </row>
    <row r="499" spans="2:51" s="14" customFormat="1" ht="12">
      <c r="B499" s="163"/>
      <c r="D499" s="153" t="s">
        <v>143</v>
      </c>
      <c r="E499" s="164" t="s">
        <v>1</v>
      </c>
      <c r="F499" s="165" t="s">
        <v>239</v>
      </c>
      <c r="H499" s="166">
        <v>12</v>
      </c>
      <c r="L499" s="163"/>
      <c r="M499" s="167"/>
      <c r="N499" s="168"/>
      <c r="O499" s="168"/>
      <c r="P499" s="168"/>
      <c r="Q499" s="168"/>
      <c r="R499" s="168"/>
      <c r="S499" s="168"/>
      <c r="T499" s="169"/>
      <c r="AT499" s="164" t="s">
        <v>143</v>
      </c>
      <c r="AU499" s="164" t="s">
        <v>84</v>
      </c>
      <c r="AV499" s="14" t="s">
        <v>84</v>
      </c>
      <c r="AW499" s="14" t="s">
        <v>33</v>
      </c>
      <c r="AX499" s="14" t="s">
        <v>82</v>
      </c>
      <c r="AY499" s="164" t="s">
        <v>131</v>
      </c>
    </row>
    <row r="500" spans="1:65" s="2" customFormat="1" ht="24.2" customHeight="1">
      <c r="A500" s="29"/>
      <c r="B500" s="140"/>
      <c r="C500" s="141" t="s">
        <v>587</v>
      </c>
      <c r="D500" s="141" t="s">
        <v>134</v>
      </c>
      <c r="E500" s="142" t="s">
        <v>588</v>
      </c>
      <c r="F500" s="143" t="s">
        <v>589</v>
      </c>
      <c r="G500" s="144" t="s">
        <v>242</v>
      </c>
      <c r="H500" s="145">
        <v>1</v>
      </c>
      <c r="I500" s="146"/>
      <c r="J500" s="146">
        <f>ROUND(I500*H500,2)</f>
        <v>0</v>
      </c>
      <c r="K500" s="143" t="s">
        <v>138</v>
      </c>
      <c r="L500" s="30"/>
      <c r="M500" s="147" t="s">
        <v>1</v>
      </c>
      <c r="N500" s="148" t="s">
        <v>40</v>
      </c>
      <c r="O500" s="149">
        <v>0.69</v>
      </c>
      <c r="P500" s="149">
        <f>O500*H500</f>
        <v>0.69</v>
      </c>
      <c r="Q500" s="149">
        <v>0</v>
      </c>
      <c r="R500" s="149">
        <f>Q500*H500</f>
        <v>0</v>
      </c>
      <c r="S500" s="149">
        <v>0.015</v>
      </c>
      <c r="T500" s="150">
        <f>S500*H500</f>
        <v>0.015</v>
      </c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R500" s="151" t="s">
        <v>261</v>
      </c>
      <c r="AT500" s="151" t="s">
        <v>134</v>
      </c>
      <c r="AU500" s="151" t="s">
        <v>84</v>
      </c>
      <c r="AY500" s="17" t="s">
        <v>131</v>
      </c>
      <c r="BE500" s="152">
        <f>IF(N500="základní",J500,0)</f>
        <v>0</v>
      </c>
      <c r="BF500" s="152">
        <f>IF(N500="snížená",J500,0)</f>
        <v>0</v>
      </c>
      <c r="BG500" s="152">
        <f>IF(N500="zákl. přenesená",J500,0)</f>
        <v>0</v>
      </c>
      <c r="BH500" s="152">
        <f>IF(N500="sníž. přenesená",J500,0)</f>
        <v>0</v>
      </c>
      <c r="BI500" s="152">
        <f>IF(N500="nulová",J500,0)</f>
        <v>0</v>
      </c>
      <c r="BJ500" s="17" t="s">
        <v>82</v>
      </c>
      <c r="BK500" s="152">
        <f>ROUND(I500*H500,2)</f>
        <v>0</v>
      </c>
      <c r="BL500" s="17" t="s">
        <v>261</v>
      </c>
      <c r="BM500" s="151" t="s">
        <v>590</v>
      </c>
    </row>
    <row r="501" spans="1:47" s="2" customFormat="1" ht="19.5">
      <c r="A501" s="29"/>
      <c r="B501" s="30"/>
      <c r="C501" s="29"/>
      <c r="D501" s="153" t="s">
        <v>141</v>
      </c>
      <c r="E501" s="29"/>
      <c r="F501" s="154" t="s">
        <v>591</v>
      </c>
      <c r="G501" s="29"/>
      <c r="H501" s="29"/>
      <c r="I501" s="29"/>
      <c r="J501" s="29"/>
      <c r="K501" s="29"/>
      <c r="L501" s="30"/>
      <c r="M501" s="155"/>
      <c r="N501" s="156"/>
      <c r="O501" s="55"/>
      <c r="P501" s="55"/>
      <c r="Q501" s="55"/>
      <c r="R501" s="55"/>
      <c r="S501" s="55"/>
      <c r="T501" s="56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T501" s="17" t="s">
        <v>141</v>
      </c>
      <c r="AU501" s="17" t="s">
        <v>84</v>
      </c>
    </row>
    <row r="502" spans="2:51" s="13" customFormat="1" ht="12">
      <c r="B502" s="157"/>
      <c r="D502" s="153" t="s">
        <v>143</v>
      </c>
      <c r="E502" s="158" t="s">
        <v>1</v>
      </c>
      <c r="F502" s="159" t="s">
        <v>201</v>
      </c>
      <c r="H502" s="158" t="s">
        <v>1</v>
      </c>
      <c r="L502" s="157"/>
      <c r="M502" s="160"/>
      <c r="N502" s="161"/>
      <c r="O502" s="161"/>
      <c r="P502" s="161"/>
      <c r="Q502" s="161"/>
      <c r="R502" s="161"/>
      <c r="S502" s="161"/>
      <c r="T502" s="162"/>
      <c r="AT502" s="158" t="s">
        <v>143</v>
      </c>
      <c r="AU502" s="158" t="s">
        <v>84</v>
      </c>
      <c r="AV502" s="13" t="s">
        <v>82</v>
      </c>
      <c r="AW502" s="13" t="s">
        <v>33</v>
      </c>
      <c r="AX502" s="13" t="s">
        <v>11</v>
      </c>
      <c r="AY502" s="158" t="s">
        <v>131</v>
      </c>
    </row>
    <row r="503" spans="2:51" s="14" customFormat="1" ht="12">
      <c r="B503" s="163"/>
      <c r="D503" s="153" t="s">
        <v>143</v>
      </c>
      <c r="E503" s="164" t="s">
        <v>1</v>
      </c>
      <c r="F503" s="165" t="s">
        <v>82</v>
      </c>
      <c r="H503" s="166">
        <v>1</v>
      </c>
      <c r="L503" s="163"/>
      <c r="M503" s="167"/>
      <c r="N503" s="168"/>
      <c r="O503" s="168"/>
      <c r="P503" s="168"/>
      <c r="Q503" s="168"/>
      <c r="R503" s="168"/>
      <c r="S503" s="168"/>
      <c r="T503" s="169"/>
      <c r="AT503" s="164" t="s">
        <v>143</v>
      </c>
      <c r="AU503" s="164" t="s">
        <v>84</v>
      </c>
      <c r="AV503" s="14" t="s">
        <v>84</v>
      </c>
      <c r="AW503" s="14" t="s">
        <v>33</v>
      </c>
      <c r="AX503" s="14" t="s">
        <v>82</v>
      </c>
      <c r="AY503" s="164" t="s">
        <v>131</v>
      </c>
    </row>
    <row r="504" spans="1:65" s="2" customFormat="1" ht="24.2" customHeight="1">
      <c r="A504" s="29"/>
      <c r="B504" s="140"/>
      <c r="C504" s="141" t="s">
        <v>592</v>
      </c>
      <c r="D504" s="141" t="s">
        <v>134</v>
      </c>
      <c r="E504" s="142" t="s">
        <v>593</v>
      </c>
      <c r="F504" s="143" t="s">
        <v>594</v>
      </c>
      <c r="G504" s="144" t="s">
        <v>216</v>
      </c>
      <c r="H504" s="145">
        <v>1</v>
      </c>
      <c r="I504" s="146"/>
      <c r="J504" s="146">
        <f>ROUND(I504*H504,2)</f>
        <v>0</v>
      </c>
      <c r="K504" s="143" t="s">
        <v>1</v>
      </c>
      <c r="L504" s="30"/>
      <c r="M504" s="147" t="s">
        <v>1</v>
      </c>
      <c r="N504" s="148" t="s">
        <v>40</v>
      </c>
      <c r="O504" s="149">
        <v>3.327</v>
      </c>
      <c r="P504" s="149">
        <f>O504*H504</f>
        <v>3.327</v>
      </c>
      <c r="Q504" s="149">
        <v>0</v>
      </c>
      <c r="R504" s="149">
        <f>Q504*H504</f>
        <v>0</v>
      </c>
      <c r="S504" s="149">
        <v>0</v>
      </c>
      <c r="T504" s="150">
        <f>S504*H504</f>
        <v>0</v>
      </c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R504" s="151" t="s">
        <v>261</v>
      </c>
      <c r="AT504" s="151" t="s">
        <v>134</v>
      </c>
      <c r="AU504" s="151" t="s">
        <v>84</v>
      </c>
      <c r="AY504" s="17" t="s">
        <v>131</v>
      </c>
      <c r="BE504" s="152">
        <f>IF(N504="základní",J504,0)</f>
        <v>0</v>
      </c>
      <c r="BF504" s="152">
        <f>IF(N504="snížená",J504,0)</f>
        <v>0</v>
      </c>
      <c r="BG504" s="152">
        <f>IF(N504="zákl. přenesená",J504,0)</f>
        <v>0</v>
      </c>
      <c r="BH504" s="152">
        <f>IF(N504="sníž. přenesená",J504,0)</f>
        <v>0</v>
      </c>
      <c r="BI504" s="152">
        <f>IF(N504="nulová",J504,0)</f>
        <v>0</v>
      </c>
      <c r="BJ504" s="17" t="s">
        <v>82</v>
      </c>
      <c r="BK504" s="152">
        <f>ROUND(I504*H504,2)</f>
        <v>0</v>
      </c>
      <c r="BL504" s="17" t="s">
        <v>261</v>
      </c>
      <c r="BM504" s="151" t="s">
        <v>595</v>
      </c>
    </row>
    <row r="505" spans="1:47" s="2" customFormat="1" ht="19.5">
      <c r="A505" s="29"/>
      <c r="B505" s="30"/>
      <c r="C505" s="29"/>
      <c r="D505" s="153" t="s">
        <v>141</v>
      </c>
      <c r="E505" s="29"/>
      <c r="F505" s="154" t="s">
        <v>594</v>
      </c>
      <c r="G505" s="29"/>
      <c r="H505" s="29"/>
      <c r="I505" s="29"/>
      <c r="J505" s="29"/>
      <c r="K505" s="29"/>
      <c r="L505" s="30"/>
      <c r="M505" s="155"/>
      <c r="N505" s="156"/>
      <c r="O505" s="55"/>
      <c r="P505" s="55"/>
      <c r="Q505" s="55"/>
      <c r="R505" s="55"/>
      <c r="S505" s="55"/>
      <c r="T505" s="56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T505" s="17" t="s">
        <v>141</v>
      </c>
      <c r="AU505" s="17" t="s">
        <v>84</v>
      </c>
    </row>
    <row r="506" spans="2:51" s="14" customFormat="1" ht="12">
      <c r="B506" s="163"/>
      <c r="D506" s="153" t="s">
        <v>143</v>
      </c>
      <c r="E506" s="164" t="s">
        <v>1</v>
      </c>
      <c r="F506" s="165" t="s">
        <v>82</v>
      </c>
      <c r="H506" s="166">
        <v>1</v>
      </c>
      <c r="L506" s="163"/>
      <c r="M506" s="167"/>
      <c r="N506" s="168"/>
      <c r="O506" s="168"/>
      <c r="P506" s="168"/>
      <c r="Q506" s="168"/>
      <c r="R506" s="168"/>
      <c r="S506" s="168"/>
      <c r="T506" s="169"/>
      <c r="AT506" s="164" t="s">
        <v>143</v>
      </c>
      <c r="AU506" s="164" t="s">
        <v>84</v>
      </c>
      <c r="AV506" s="14" t="s">
        <v>84</v>
      </c>
      <c r="AW506" s="14" t="s">
        <v>33</v>
      </c>
      <c r="AX506" s="14" t="s">
        <v>82</v>
      </c>
      <c r="AY506" s="164" t="s">
        <v>131</v>
      </c>
    </row>
    <row r="507" spans="2:63" s="12" customFormat="1" ht="22.9" customHeight="1">
      <c r="B507" s="128"/>
      <c r="D507" s="129" t="s">
        <v>74</v>
      </c>
      <c r="E507" s="138" t="s">
        <v>596</v>
      </c>
      <c r="F507" s="138" t="s">
        <v>597</v>
      </c>
      <c r="J507" s="139">
        <f>BK507</f>
        <v>0</v>
      </c>
      <c r="L507" s="128"/>
      <c r="M507" s="132"/>
      <c r="N507" s="133"/>
      <c r="O507" s="133"/>
      <c r="P507" s="134">
        <f>SUM(P508:P518)</f>
        <v>32.850053083199995</v>
      </c>
      <c r="Q507" s="133"/>
      <c r="R507" s="134">
        <f>SUM(R508:R518)</f>
        <v>0.7282271991147999</v>
      </c>
      <c r="S507" s="133"/>
      <c r="T507" s="135">
        <f>SUM(T508:T518)</f>
        <v>0.6789875555671999</v>
      </c>
      <c r="AR507" s="129" t="s">
        <v>84</v>
      </c>
      <c r="AT507" s="136" t="s">
        <v>74</v>
      </c>
      <c r="AU507" s="136" t="s">
        <v>82</v>
      </c>
      <c r="AY507" s="129" t="s">
        <v>131</v>
      </c>
      <c r="BK507" s="137">
        <f>SUM(BK508:BK518)</f>
        <v>0</v>
      </c>
    </row>
    <row r="508" spans="1:65" s="2" customFormat="1" ht="24.2" customHeight="1">
      <c r="A508" s="29"/>
      <c r="B508" s="140"/>
      <c r="C508" s="141" t="s">
        <v>598</v>
      </c>
      <c r="D508" s="141" t="s">
        <v>134</v>
      </c>
      <c r="E508" s="142" t="s">
        <v>599</v>
      </c>
      <c r="F508" s="143" t="s">
        <v>600</v>
      </c>
      <c r="G508" s="144" t="s">
        <v>242</v>
      </c>
      <c r="H508" s="145">
        <v>259.15555556</v>
      </c>
      <c r="I508" s="146"/>
      <c r="J508" s="146">
        <f>ROUND(I508*H508,2)</f>
        <v>0</v>
      </c>
      <c r="K508" s="143" t="s">
        <v>138</v>
      </c>
      <c r="L508" s="30"/>
      <c r="M508" s="147" t="s">
        <v>1</v>
      </c>
      <c r="N508" s="148" t="s">
        <v>40</v>
      </c>
      <c r="O508" s="149">
        <v>0.12</v>
      </c>
      <c r="P508" s="149">
        <f>O508*H508</f>
        <v>31.098666667199996</v>
      </c>
      <c r="Q508" s="149">
        <v>0.00083</v>
      </c>
      <c r="R508" s="149">
        <f>Q508*H508</f>
        <v>0.21509911111479998</v>
      </c>
      <c r="S508" s="149">
        <v>0.00262</v>
      </c>
      <c r="T508" s="150">
        <f>S508*H508</f>
        <v>0.6789875555671999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R508" s="151" t="s">
        <v>261</v>
      </c>
      <c r="AT508" s="151" t="s">
        <v>134</v>
      </c>
      <c r="AU508" s="151" t="s">
        <v>84</v>
      </c>
      <c r="AY508" s="17" t="s">
        <v>131</v>
      </c>
      <c r="BE508" s="152">
        <f>IF(N508="základní",J508,0)</f>
        <v>0</v>
      </c>
      <c r="BF508" s="152">
        <f>IF(N508="snížená",J508,0)</f>
        <v>0</v>
      </c>
      <c r="BG508" s="152">
        <f>IF(N508="zákl. přenesená",J508,0)</f>
        <v>0</v>
      </c>
      <c r="BH508" s="152">
        <f>IF(N508="sníž. přenesená",J508,0)</f>
        <v>0</v>
      </c>
      <c r="BI508" s="152">
        <f>IF(N508="nulová",J508,0)</f>
        <v>0</v>
      </c>
      <c r="BJ508" s="17" t="s">
        <v>82</v>
      </c>
      <c r="BK508" s="152">
        <f>ROUND(I508*H508,2)</f>
        <v>0</v>
      </c>
      <c r="BL508" s="17" t="s">
        <v>261</v>
      </c>
      <c r="BM508" s="151" t="s">
        <v>601</v>
      </c>
    </row>
    <row r="509" spans="1:47" s="2" customFormat="1" ht="12">
      <c r="A509" s="29"/>
      <c r="B509" s="30"/>
      <c r="C509" s="29"/>
      <c r="D509" s="153" t="s">
        <v>141</v>
      </c>
      <c r="E509" s="29"/>
      <c r="F509" s="154" t="s">
        <v>602</v>
      </c>
      <c r="G509" s="29"/>
      <c r="H509" s="29"/>
      <c r="I509" s="29"/>
      <c r="J509" s="29"/>
      <c r="K509" s="29"/>
      <c r="L509" s="30"/>
      <c r="M509" s="155"/>
      <c r="N509" s="156"/>
      <c r="O509" s="55"/>
      <c r="P509" s="55"/>
      <c r="Q509" s="55"/>
      <c r="R509" s="55"/>
      <c r="S509" s="55"/>
      <c r="T509" s="56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T509" s="17" t="s">
        <v>141</v>
      </c>
      <c r="AU509" s="17" t="s">
        <v>84</v>
      </c>
    </row>
    <row r="510" spans="2:51" s="13" customFormat="1" ht="12">
      <c r="B510" s="157"/>
      <c r="D510" s="153" t="s">
        <v>143</v>
      </c>
      <c r="E510" s="158" t="s">
        <v>1</v>
      </c>
      <c r="F510" s="159" t="s">
        <v>603</v>
      </c>
      <c r="H510" s="158" t="s">
        <v>1</v>
      </c>
      <c r="L510" s="157"/>
      <c r="M510" s="160"/>
      <c r="N510" s="161"/>
      <c r="O510" s="161"/>
      <c r="P510" s="161"/>
      <c r="Q510" s="161"/>
      <c r="R510" s="161"/>
      <c r="S510" s="161"/>
      <c r="T510" s="162"/>
      <c r="AT510" s="158" t="s">
        <v>143</v>
      </c>
      <c r="AU510" s="158" t="s">
        <v>84</v>
      </c>
      <c r="AV510" s="13" t="s">
        <v>82</v>
      </c>
      <c r="AW510" s="13" t="s">
        <v>33</v>
      </c>
      <c r="AX510" s="13" t="s">
        <v>11</v>
      </c>
      <c r="AY510" s="158" t="s">
        <v>131</v>
      </c>
    </row>
    <row r="511" spans="2:51" s="14" customFormat="1" ht="12">
      <c r="B511" s="163"/>
      <c r="D511" s="153" t="s">
        <v>143</v>
      </c>
      <c r="E511" s="164" t="s">
        <v>1</v>
      </c>
      <c r="F511" s="165" t="s">
        <v>604</v>
      </c>
      <c r="H511" s="166">
        <v>259.155555555556</v>
      </c>
      <c r="L511" s="163"/>
      <c r="M511" s="167"/>
      <c r="N511" s="168"/>
      <c r="O511" s="168"/>
      <c r="P511" s="168"/>
      <c r="Q511" s="168"/>
      <c r="R511" s="168"/>
      <c r="S511" s="168"/>
      <c r="T511" s="169"/>
      <c r="AT511" s="164" t="s">
        <v>143</v>
      </c>
      <c r="AU511" s="164" t="s">
        <v>84</v>
      </c>
      <c r="AV511" s="14" t="s">
        <v>84</v>
      </c>
      <c r="AW511" s="14" t="s">
        <v>33</v>
      </c>
      <c r="AX511" s="14" t="s">
        <v>82</v>
      </c>
      <c r="AY511" s="164" t="s">
        <v>131</v>
      </c>
    </row>
    <row r="512" spans="1:65" s="2" customFormat="1" ht="33" customHeight="1">
      <c r="A512" s="29"/>
      <c r="B512" s="140"/>
      <c r="C512" s="178" t="s">
        <v>605</v>
      </c>
      <c r="D512" s="178" t="s">
        <v>247</v>
      </c>
      <c r="E512" s="179" t="s">
        <v>606</v>
      </c>
      <c r="F512" s="180" t="s">
        <v>607</v>
      </c>
      <c r="G512" s="181" t="s">
        <v>137</v>
      </c>
      <c r="H512" s="182">
        <v>23.324004</v>
      </c>
      <c r="I512" s="183"/>
      <c r="J512" s="183">
        <f>ROUND(I512*H512,2)</f>
        <v>0</v>
      </c>
      <c r="K512" s="180" t="s">
        <v>138</v>
      </c>
      <c r="L512" s="184"/>
      <c r="M512" s="185" t="s">
        <v>1</v>
      </c>
      <c r="N512" s="186" t="s">
        <v>40</v>
      </c>
      <c r="O512" s="149">
        <v>0</v>
      </c>
      <c r="P512" s="149">
        <f>O512*H512</f>
        <v>0</v>
      </c>
      <c r="Q512" s="149">
        <v>0.022</v>
      </c>
      <c r="R512" s="149">
        <f>Q512*H512</f>
        <v>0.513128088</v>
      </c>
      <c r="S512" s="149">
        <v>0</v>
      </c>
      <c r="T512" s="150">
        <f>S512*H512</f>
        <v>0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R512" s="151" t="s">
        <v>355</v>
      </c>
      <c r="AT512" s="151" t="s">
        <v>247</v>
      </c>
      <c r="AU512" s="151" t="s">
        <v>84</v>
      </c>
      <c r="AY512" s="17" t="s">
        <v>131</v>
      </c>
      <c r="BE512" s="152">
        <f>IF(N512="základní",J512,0)</f>
        <v>0</v>
      </c>
      <c r="BF512" s="152">
        <f>IF(N512="snížená",J512,0)</f>
        <v>0</v>
      </c>
      <c r="BG512" s="152">
        <f>IF(N512="zákl. přenesená",J512,0)</f>
        <v>0</v>
      </c>
      <c r="BH512" s="152">
        <f>IF(N512="sníž. přenesená",J512,0)</f>
        <v>0</v>
      </c>
      <c r="BI512" s="152">
        <f>IF(N512="nulová",J512,0)</f>
        <v>0</v>
      </c>
      <c r="BJ512" s="17" t="s">
        <v>82</v>
      </c>
      <c r="BK512" s="152">
        <f>ROUND(I512*H512,2)</f>
        <v>0</v>
      </c>
      <c r="BL512" s="17" t="s">
        <v>261</v>
      </c>
      <c r="BM512" s="151" t="s">
        <v>608</v>
      </c>
    </row>
    <row r="513" spans="1:47" s="2" customFormat="1" ht="19.5">
      <c r="A513" s="29"/>
      <c r="B513" s="30"/>
      <c r="C513" s="29"/>
      <c r="D513" s="153" t="s">
        <v>141</v>
      </c>
      <c r="E513" s="29"/>
      <c r="F513" s="154" t="s">
        <v>607</v>
      </c>
      <c r="G513" s="29"/>
      <c r="H513" s="29"/>
      <c r="I513" s="29"/>
      <c r="J513" s="29"/>
      <c r="K513" s="29"/>
      <c r="L513" s="30"/>
      <c r="M513" s="155"/>
      <c r="N513" s="156"/>
      <c r="O513" s="55"/>
      <c r="P513" s="55"/>
      <c r="Q513" s="55"/>
      <c r="R513" s="55"/>
      <c r="S513" s="55"/>
      <c r="T513" s="56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T513" s="17" t="s">
        <v>141</v>
      </c>
      <c r="AU513" s="17" t="s">
        <v>84</v>
      </c>
    </row>
    <row r="514" spans="2:51" s="14" customFormat="1" ht="12">
      <c r="B514" s="163"/>
      <c r="D514" s="153" t="s">
        <v>143</v>
      </c>
      <c r="E514" s="164" t="s">
        <v>1</v>
      </c>
      <c r="F514" s="165" t="s">
        <v>609</v>
      </c>
      <c r="H514" s="166">
        <v>23.324004</v>
      </c>
      <c r="L514" s="163"/>
      <c r="M514" s="167"/>
      <c r="N514" s="168"/>
      <c r="O514" s="168"/>
      <c r="P514" s="168"/>
      <c r="Q514" s="168"/>
      <c r="R514" s="168"/>
      <c r="S514" s="168"/>
      <c r="T514" s="169"/>
      <c r="AT514" s="164" t="s">
        <v>143</v>
      </c>
      <c r="AU514" s="164" t="s">
        <v>84</v>
      </c>
      <c r="AV514" s="14" t="s">
        <v>84</v>
      </c>
      <c r="AW514" s="14" t="s">
        <v>33</v>
      </c>
      <c r="AX514" s="14" t="s">
        <v>82</v>
      </c>
      <c r="AY514" s="164" t="s">
        <v>131</v>
      </c>
    </row>
    <row r="515" spans="1:65" s="2" customFormat="1" ht="24.2" customHeight="1">
      <c r="A515" s="29"/>
      <c r="B515" s="140"/>
      <c r="C515" s="141" t="s">
        <v>610</v>
      </c>
      <c r="D515" s="141" t="s">
        <v>134</v>
      </c>
      <c r="E515" s="142" t="s">
        <v>611</v>
      </c>
      <c r="F515" s="143" t="s">
        <v>612</v>
      </c>
      <c r="G515" s="144" t="s">
        <v>281</v>
      </c>
      <c r="H515" s="145">
        <v>0.7282272</v>
      </c>
      <c r="I515" s="146"/>
      <c r="J515" s="146">
        <f>ROUND(I515*H515,2)</f>
        <v>0</v>
      </c>
      <c r="K515" s="143" t="s">
        <v>138</v>
      </c>
      <c r="L515" s="30"/>
      <c r="M515" s="147" t="s">
        <v>1</v>
      </c>
      <c r="N515" s="148" t="s">
        <v>40</v>
      </c>
      <c r="O515" s="149">
        <v>1.265</v>
      </c>
      <c r="P515" s="149">
        <f>O515*H515</f>
        <v>0.9212074079999999</v>
      </c>
      <c r="Q515" s="149">
        <v>0</v>
      </c>
      <c r="R515" s="149">
        <f>Q515*H515</f>
        <v>0</v>
      </c>
      <c r="S515" s="149">
        <v>0</v>
      </c>
      <c r="T515" s="150">
        <f>S515*H515</f>
        <v>0</v>
      </c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R515" s="151" t="s">
        <v>261</v>
      </c>
      <c r="AT515" s="151" t="s">
        <v>134</v>
      </c>
      <c r="AU515" s="151" t="s">
        <v>84</v>
      </c>
      <c r="AY515" s="17" t="s">
        <v>131</v>
      </c>
      <c r="BE515" s="152">
        <f>IF(N515="základní",J515,0)</f>
        <v>0</v>
      </c>
      <c r="BF515" s="152">
        <f>IF(N515="snížená",J515,0)</f>
        <v>0</v>
      </c>
      <c r="BG515" s="152">
        <f>IF(N515="zákl. přenesená",J515,0)</f>
        <v>0</v>
      </c>
      <c r="BH515" s="152">
        <f>IF(N515="sníž. přenesená",J515,0)</f>
        <v>0</v>
      </c>
      <c r="BI515" s="152">
        <f>IF(N515="nulová",J515,0)</f>
        <v>0</v>
      </c>
      <c r="BJ515" s="17" t="s">
        <v>82</v>
      </c>
      <c r="BK515" s="152">
        <f>ROUND(I515*H515,2)</f>
        <v>0</v>
      </c>
      <c r="BL515" s="17" t="s">
        <v>261</v>
      </c>
      <c r="BM515" s="151" t="s">
        <v>613</v>
      </c>
    </row>
    <row r="516" spans="1:47" s="2" customFormat="1" ht="29.25">
      <c r="A516" s="29"/>
      <c r="B516" s="30"/>
      <c r="C516" s="29"/>
      <c r="D516" s="153" t="s">
        <v>141</v>
      </c>
      <c r="E516" s="29"/>
      <c r="F516" s="154" t="s">
        <v>614</v>
      </c>
      <c r="G516" s="29"/>
      <c r="H516" s="29"/>
      <c r="I516" s="29"/>
      <c r="J516" s="29"/>
      <c r="K516" s="29"/>
      <c r="L516" s="30"/>
      <c r="M516" s="155"/>
      <c r="N516" s="156"/>
      <c r="O516" s="55"/>
      <c r="P516" s="55"/>
      <c r="Q516" s="55"/>
      <c r="R516" s="55"/>
      <c r="S516" s="55"/>
      <c r="T516" s="56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T516" s="17" t="s">
        <v>141</v>
      </c>
      <c r="AU516" s="17" t="s">
        <v>84</v>
      </c>
    </row>
    <row r="517" spans="1:65" s="2" customFormat="1" ht="24.2" customHeight="1">
      <c r="A517" s="29"/>
      <c r="B517" s="140"/>
      <c r="C517" s="141" t="s">
        <v>615</v>
      </c>
      <c r="D517" s="141" t="s">
        <v>134</v>
      </c>
      <c r="E517" s="142" t="s">
        <v>616</v>
      </c>
      <c r="F517" s="143" t="s">
        <v>617</v>
      </c>
      <c r="G517" s="144" t="s">
        <v>281</v>
      </c>
      <c r="H517" s="145">
        <v>0.7282272</v>
      </c>
      <c r="I517" s="146"/>
      <c r="J517" s="146">
        <f>ROUND(I517*H517,2)</f>
        <v>0</v>
      </c>
      <c r="K517" s="143" t="s">
        <v>138</v>
      </c>
      <c r="L517" s="30"/>
      <c r="M517" s="147" t="s">
        <v>1</v>
      </c>
      <c r="N517" s="148" t="s">
        <v>40</v>
      </c>
      <c r="O517" s="149">
        <v>1.14</v>
      </c>
      <c r="P517" s="149">
        <f>O517*H517</f>
        <v>0.8301790079999999</v>
      </c>
      <c r="Q517" s="149">
        <v>0</v>
      </c>
      <c r="R517" s="149">
        <f>Q517*H517</f>
        <v>0</v>
      </c>
      <c r="S517" s="149">
        <v>0</v>
      </c>
      <c r="T517" s="150">
        <f>S517*H517</f>
        <v>0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R517" s="151" t="s">
        <v>261</v>
      </c>
      <c r="AT517" s="151" t="s">
        <v>134</v>
      </c>
      <c r="AU517" s="151" t="s">
        <v>84</v>
      </c>
      <c r="AY517" s="17" t="s">
        <v>131</v>
      </c>
      <c r="BE517" s="152">
        <f>IF(N517="základní",J517,0)</f>
        <v>0</v>
      </c>
      <c r="BF517" s="152">
        <f>IF(N517="snížená",J517,0)</f>
        <v>0</v>
      </c>
      <c r="BG517" s="152">
        <f>IF(N517="zákl. přenesená",J517,0)</f>
        <v>0</v>
      </c>
      <c r="BH517" s="152">
        <f>IF(N517="sníž. přenesená",J517,0)</f>
        <v>0</v>
      </c>
      <c r="BI517" s="152">
        <f>IF(N517="nulová",J517,0)</f>
        <v>0</v>
      </c>
      <c r="BJ517" s="17" t="s">
        <v>82</v>
      </c>
      <c r="BK517" s="152">
        <f>ROUND(I517*H517,2)</f>
        <v>0</v>
      </c>
      <c r="BL517" s="17" t="s">
        <v>261</v>
      </c>
      <c r="BM517" s="151" t="s">
        <v>618</v>
      </c>
    </row>
    <row r="518" spans="1:47" s="2" customFormat="1" ht="29.25">
      <c r="A518" s="29"/>
      <c r="B518" s="30"/>
      <c r="C518" s="29"/>
      <c r="D518" s="153" t="s">
        <v>141</v>
      </c>
      <c r="E518" s="29"/>
      <c r="F518" s="154" t="s">
        <v>619</v>
      </c>
      <c r="G518" s="29"/>
      <c r="H518" s="29"/>
      <c r="I518" s="29"/>
      <c r="J518" s="29"/>
      <c r="K518" s="29"/>
      <c r="L518" s="30"/>
      <c r="M518" s="155"/>
      <c r="N518" s="156"/>
      <c r="O518" s="55"/>
      <c r="P518" s="55"/>
      <c r="Q518" s="55"/>
      <c r="R518" s="55"/>
      <c r="S518" s="55"/>
      <c r="T518" s="56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T518" s="17" t="s">
        <v>141</v>
      </c>
      <c r="AU518" s="17" t="s">
        <v>84</v>
      </c>
    </row>
    <row r="519" spans="2:63" s="12" customFormat="1" ht="22.9" customHeight="1">
      <c r="B519" s="128"/>
      <c r="D519" s="129" t="s">
        <v>74</v>
      </c>
      <c r="E519" s="138" t="s">
        <v>620</v>
      </c>
      <c r="F519" s="138" t="s">
        <v>621</v>
      </c>
      <c r="J519" s="139">
        <f>BK519</f>
        <v>0</v>
      </c>
      <c r="L519" s="128"/>
      <c r="M519" s="132"/>
      <c r="N519" s="133"/>
      <c r="O519" s="133"/>
      <c r="P519" s="134">
        <f>SUM(P520:P567)</f>
        <v>13.32785640848</v>
      </c>
      <c r="Q519" s="133"/>
      <c r="R519" s="134">
        <f>SUM(R520:R567)</f>
        <v>0.11335224</v>
      </c>
      <c r="S519" s="133"/>
      <c r="T519" s="135">
        <f>SUM(T520:T567)</f>
        <v>0.03963</v>
      </c>
      <c r="AR519" s="129" t="s">
        <v>84</v>
      </c>
      <c r="AT519" s="136" t="s">
        <v>74</v>
      </c>
      <c r="AU519" s="136" t="s">
        <v>82</v>
      </c>
      <c r="AY519" s="129" t="s">
        <v>131</v>
      </c>
      <c r="BK519" s="137">
        <f>SUM(BK520:BK567)</f>
        <v>0</v>
      </c>
    </row>
    <row r="520" spans="1:65" s="2" customFormat="1" ht="16.5" customHeight="1">
      <c r="A520" s="29"/>
      <c r="B520" s="140"/>
      <c r="C520" s="141" t="s">
        <v>622</v>
      </c>
      <c r="D520" s="141" t="s">
        <v>134</v>
      </c>
      <c r="E520" s="142" t="s">
        <v>623</v>
      </c>
      <c r="F520" s="143" t="s">
        <v>624</v>
      </c>
      <c r="G520" s="144" t="s">
        <v>137</v>
      </c>
      <c r="H520" s="145">
        <v>11.21</v>
      </c>
      <c r="I520" s="146"/>
      <c r="J520" s="146">
        <f>ROUND(I520*H520,2)</f>
        <v>0</v>
      </c>
      <c r="K520" s="143" t="s">
        <v>138</v>
      </c>
      <c r="L520" s="30"/>
      <c r="M520" s="147" t="s">
        <v>1</v>
      </c>
      <c r="N520" s="148" t="s">
        <v>40</v>
      </c>
      <c r="O520" s="149">
        <v>0.024</v>
      </c>
      <c r="P520" s="149">
        <f>O520*H520</f>
        <v>0.26904</v>
      </c>
      <c r="Q520" s="149">
        <v>0</v>
      </c>
      <c r="R520" s="149">
        <f>Q520*H520</f>
        <v>0</v>
      </c>
      <c r="S520" s="149">
        <v>0</v>
      </c>
      <c r="T520" s="150">
        <f>S520*H520</f>
        <v>0</v>
      </c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R520" s="151" t="s">
        <v>261</v>
      </c>
      <c r="AT520" s="151" t="s">
        <v>134</v>
      </c>
      <c r="AU520" s="151" t="s">
        <v>84</v>
      </c>
      <c r="AY520" s="17" t="s">
        <v>131</v>
      </c>
      <c r="BE520" s="152">
        <f>IF(N520="základní",J520,0)</f>
        <v>0</v>
      </c>
      <c r="BF520" s="152">
        <f>IF(N520="snížená",J520,0)</f>
        <v>0</v>
      </c>
      <c r="BG520" s="152">
        <f>IF(N520="zákl. přenesená",J520,0)</f>
        <v>0</v>
      </c>
      <c r="BH520" s="152">
        <f>IF(N520="sníž. přenesená",J520,0)</f>
        <v>0</v>
      </c>
      <c r="BI520" s="152">
        <f>IF(N520="nulová",J520,0)</f>
        <v>0</v>
      </c>
      <c r="BJ520" s="17" t="s">
        <v>82</v>
      </c>
      <c r="BK520" s="152">
        <f>ROUND(I520*H520,2)</f>
        <v>0</v>
      </c>
      <c r="BL520" s="17" t="s">
        <v>261</v>
      </c>
      <c r="BM520" s="151" t="s">
        <v>625</v>
      </c>
    </row>
    <row r="521" spans="1:47" s="2" customFormat="1" ht="12">
      <c r="A521" s="29"/>
      <c r="B521" s="30"/>
      <c r="C521" s="29"/>
      <c r="D521" s="153" t="s">
        <v>141</v>
      </c>
      <c r="E521" s="29"/>
      <c r="F521" s="154" t="s">
        <v>626</v>
      </c>
      <c r="G521" s="29"/>
      <c r="H521" s="29"/>
      <c r="I521" s="29"/>
      <c r="J521" s="29"/>
      <c r="K521" s="29"/>
      <c r="L521" s="30"/>
      <c r="M521" s="155"/>
      <c r="N521" s="156"/>
      <c r="O521" s="55"/>
      <c r="P521" s="55"/>
      <c r="Q521" s="55"/>
      <c r="R521" s="55"/>
      <c r="S521" s="55"/>
      <c r="T521" s="56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T521" s="17" t="s">
        <v>141</v>
      </c>
      <c r="AU521" s="17" t="s">
        <v>84</v>
      </c>
    </row>
    <row r="522" spans="2:51" s="13" customFormat="1" ht="12">
      <c r="B522" s="157"/>
      <c r="D522" s="153" t="s">
        <v>143</v>
      </c>
      <c r="E522" s="158" t="s">
        <v>1</v>
      </c>
      <c r="F522" s="159" t="s">
        <v>201</v>
      </c>
      <c r="H522" s="158" t="s">
        <v>1</v>
      </c>
      <c r="L522" s="157"/>
      <c r="M522" s="160"/>
      <c r="N522" s="161"/>
      <c r="O522" s="161"/>
      <c r="P522" s="161"/>
      <c r="Q522" s="161"/>
      <c r="R522" s="161"/>
      <c r="S522" s="161"/>
      <c r="T522" s="162"/>
      <c r="AT522" s="158" t="s">
        <v>143</v>
      </c>
      <c r="AU522" s="158" t="s">
        <v>84</v>
      </c>
      <c r="AV522" s="13" t="s">
        <v>82</v>
      </c>
      <c r="AW522" s="13" t="s">
        <v>33</v>
      </c>
      <c r="AX522" s="13" t="s">
        <v>11</v>
      </c>
      <c r="AY522" s="158" t="s">
        <v>131</v>
      </c>
    </row>
    <row r="523" spans="2:51" s="14" customFormat="1" ht="12">
      <c r="B523" s="163"/>
      <c r="D523" s="153" t="s">
        <v>143</v>
      </c>
      <c r="E523" s="164" t="s">
        <v>1</v>
      </c>
      <c r="F523" s="165" t="s">
        <v>371</v>
      </c>
      <c r="H523" s="166">
        <v>11.21</v>
      </c>
      <c r="L523" s="163"/>
      <c r="M523" s="167"/>
      <c r="N523" s="168"/>
      <c r="O523" s="168"/>
      <c r="P523" s="168"/>
      <c r="Q523" s="168"/>
      <c r="R523" s="168"/>
      <c r="S523" s="168"/>
      <c r="T523" s="169"/>
      <c r="AT523" s="164" t="s">
        <v>143</v>
      </c>
      <c r="AU523" s="164" t="s">
        <v>84</v>
      </c>
      <c r="AV523" s="14" t="s">
        <v>84</v>
      </c>
      <c r="AW523" s="14" t="s">
        <v>33</v>
      </c>
      <c r="AX523" s="14" t="s">
        <v>82</v>
      </c>
      <c r="AY523" s="164" t="s">
        <v>131</v>
      </c>
    </row>
    <row r="524" spans="1:65" s="2" customFormat="1" ht="24.2" customHeight="1">
      <c r="A524" s="29"/>
      <c r="B524" s="140"/>
      <c r="C524" s="141" t="s">
        <v>627</v>
      </c>
      <c r="D524" s="141" t="s">
        <v>134</v>
      </c>
      <c r="E524" s="142" t="s">
        <v>628</v>
      </c>
      <c r="F524" s="143" t="s">
        <v>629</v>
      </c>
      <c r="G524" s="144" t="s">
        <v>137</v>
      </c>
      <c r="H524" s="145">
        <v>11.21</v>
      </c>
      <c r="I524" s="146"/>
      <c r="J524" s="146">
        <f>ROUND(I524*H524,2)</f>
        <v>0</v>
      </c>
      <c r="K524" s="143" t="s">
        <v>138</v>
      </c>
      <c r="L524" s="30"/>
      <c r="M524" s="147" t="s">
        <v>1</v>
      </c>
      <c r="N524" s="148" t="s">
        <v>40</v>
      </c>
      <c r="O524" s="149">
        <v>0.058</v>
      </c>
      <c r="P524" s="149">
        <f>O524*H524</f>
        <v>0.6501800000000001</v>
      </c>
      <c r="Q524" s="149">
        <v>0.0002</v>
      </c>
      <c r="R524" s="149">
        <f>Q524*H524</f>
        <v>0.002242</v>
      </c>
      <c r="S524" s="149">
        <v>0</v>
      </c>
      <c r="T524" s="150">
        <f>S524*H524</f>
        <v>0</v>
      </c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R524" s="151" t="s">
        <v>261</v>
      </c>
      <c r="AT524" s="151" t="s">
        <v>134</v>
      </c>
      <c r="AU524" s="151" t="s">
        <v>84</v>
      </c>
      <c r="AY524" s="17" t="s">
        <v>131</v>
      </c>
      <c r="BE524" s="152">
        <f>IF(N524="základní",J524,0)</f>
        <v>0</v>
      </c>
      <c r="BF524" s="152">
        <f>IF(N524="snížená",J524,0)</f>
        <v>0</v>
      </c>
      <c r="BG524" s="152">
        <f>IF(N524="zákl. přenesená",J524,0)</f>
        <v>0</v>
      </c>
      <c r="BH524" s="152">
        <f>IF(N524="sníž. přenesená",J524,0)</f>
        <v>0</v>
      </c>
      <c r="BI524" s="152">
        <f>IF(N524="nulová",J524,0)</f>
        <v>0</v>
      </c>
      <c r="BJ524" s="17" t="s">
        <v>82</v>
      </c>
      <c r="BK524" s="152">
        <f>ROUND(I524*H524,2)</f>
        <v>0</v>
      </c>
      <c r="BL524" s="17" t="s">
        <v>261</v>
      </c>
      <c r="BM524" s="151" t="s">
        <v>630</v>
      </c>
    </row>
    <row r="525" spans="1:47" s="2" customFormat="1" ht="12">
      <c r="A525" s="29"/>
      <c r="B525" s="30"/>
      <c r="C525" s="29"/>
      <c r="D525" s="153" t="s">
        <v>141</v>
      </c>
      <c r="E525" s="29"/>
      <c r="F525" s="154" t="s">
        <v>631</v>
      </c>
      <c r="G525" s="29"/>
      <c r="H525" s="29"/>
      <c r="I525" s="29"/>
      <c r="J525" s="29"/>
      <c r="K525" s="29"/>
      <c r="L525" s="30"/>
      <c r="M525" s="155"/>
      <c r="N525" s="156"/>
      <c r="O525" s="55"/>
      <c r="P525" s="55"/>
      <c r="Q525" s="55"/>
      <c r="R525" s="55"/>
      <c r="S525" s="55"/>
      <c r="T525" s="56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T525" s="17" t="s">
        <v>141</v>
      </c>
      <c r="AU525" s="17" t="s">
        <v>84</v>
      </c>
    </row>
    <row r="526" spans="2:51" s="13" customFormat="1" ht="12">
      <c r="B526" s="157"/>
      <c r="D526" s="153" t="s">
        <v>143</v>
      </c>
      <c r="E526" s="158" t="s">
        <v>1</v>
      </c>
      <c r="F526" s="159" t="s">
        <v>201</v>
      </c>
      <c r="H526" s="158" t="s">
        <v>1</v>
      </c>
      <c r="L526" s="157"/>
      <c r="M526" s="160"/>
      <c r="N526" s="161"/>
      <c r="O526" s="161"/>
      <c r="P526" s="161"/>
      <c r="Q526" s="161"/>
      <c r="R526" s="161"/>
      <c r="S526" s="161"/>
      <c r="T526" s="162"/>
      <c r="AT526" s="158" t="s">
        <v>143</v>
      </c>
      <c r="AU526" s="158" t="s">
        <v>84</v>
      </c>
      <c r="AV526" s="13" t="s">
        <v>82</v>
      </c>
      <c r="AW526" s="13" t="s">
        <v>33</v>
      </c>
      <c r="AX526" s="13" t="s">
        <v>11</v>
      </c>
      <c r="AY526" s="158" t="s">
        <v>131</v>
      </c>
    </row>
    <row r="527" spans="2:51" s="14" customFormat="1" ht="12">
      <c r="B527" s="163"/>
      <c r="D527" s="153" t="s">
        <v>143</v>
      </c>
      <c r="E527" s="164" t="s">
        <v>1</v>
      </c>
      <c r="F527" s="165" t="s">
        <v>371</v>
      </c>
      <c r="H527" s="166">
        <v>11.21</v>
      </c>
      <c r="L527" s="163"/>
      <c r="M527" s="167"/>
      <c r="N527" s="168"/>
      <c r="O527" s="168"/>
      <c r="P527" s="168"/>
      <c r="Q527" s="168"/>
      <c r="R527" s="168"/>
      <c r="S527" s="168"/>
      <c r="T527" s="169"/>
      <c r="AT527" s="164" t="s">
        <v>143</v>
      </c>
      <c r="AU527" s="164" t="s">
        <v>84</v>
      </c>
      <c r="AV527" s="14" t="s">
        <v>84</v>
      </c>
      <c r="AW527" s="14" t="s">
        <v>33</v>
      </c>
      <c r="AX527" s="14" t="s">
        <v>82</v>
      </c>
      <c r="AY527" s="164" t="s">
        <v>131</v>
      </c>
    </row>
    <row r="528" spans="1:65" s="2" customFormat="1" ht="33" customHeight="1">
      <c r="A528" s="29"/>
      <c r="B528" s="140"/>
      <c r="C528" s="141" t="s">
        <v>632</v>
      </c>
      <c r="D528" s="141" t="s">
        <v>134</v>
      </c>
      <c r="E528" s="142" t="s">
        <v>633</v>
      </c>
      <c r="F528" s="143" t="s">
        <v>634</v>
      </c>
      <c r="G528" s="144" t="s">
        <v>137</v>
      </c>
      <c r="H528" s="145">
        <v>11.21</v>
      </c>
      <c r="I528" s="146"/>
      <c r="J528" s="146">
        <f>ROUND(I528*H528,2)</f>
        <v>0</v>
      </c>
      <c r="K528" s="143" t="s">
        <v>138</v>
      </c>
      <c r="L528" s="30"/>
      <c r="M528" s="147" t="s">
        <v>1</v>
      </c>
      <c r="N528" s="148" t="s">
        <v>40</v>
      </c>
      <c r="O528" s="149">
        <v>0.245</v>
      </c>
      <c r="P528" s="149">
        <f>O528*H528</f>
        <v>2.7464500000000003</v>
      </c>
      <c r="Q528" s="149">
        <v>0.0075</v>
      </c>
      <c r="R528" s="149">
        <f>Q528*H528</f>
        <v>0.084075</v>
      </c>
      <c r="S528" s="149">
        <v>0</v>
      </c>
      <c r="T528" s="150">
        <f>S528*H528</f>
        <v>0</v>
      </c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R528" s="151" t="s">
        <v>261</v>
      </c>
      <c r="AT528" s="151" t="s">
        <v>134</v>
      </c>
      <c r="AU528" s="151" t="s">
        <v>84</v>
      </c>
      <c r="AY528" s="17" t="s">
        <v>131</v>
      </c>
      <c r="BE528" s="152">
        <f>IF(N528="základní",J528,0)</f>
        <v>0</v>
      </c>
      <c r="BF528" s="152">
        <f>IF(N528="snížená",J528,0)</f>
        <v>0</v>
      </c>
      <c r="BG528" s="152">
        <f>IF(N528="zákl. přenesená",J528,0)</f>
        <v>0</v>
      </c>
      <c r="BH528" s="152">
        <f>IF(N528="sníž. přenesená",J528,0)</f>
        <v>0</v>
      </c>
      <c r="BI528" s="152">
        <f>IF(N528="nulová",J528,0)</f>
        <v>0</v>
      </c>
      <c r="BJ528" s="17" t="s">
        <v>82</v>
      </c>
      <c r="BK528" s="152">
        <f>ROUND(I528*H528,2)</f>
        <v>0</v>
      </c>
      <c r="BL528" s="17" t="s">
        <v>261</v>
      </c>
      <c r="BM528" s="151" t="s">
        <v>635</v>
      </c>
    </row>
    <row r="529" spans="1:47" s="2" customFormat="1" ht="19.5">
      <c r="A529" s="29"/>
      <c r="B529" s="30"/>
      <c r="C529" s="29"/>
      <c r="D529" s="153" t="s">
        <v>141</v>
      </c>
      <c r="E529" s="29"/>
      <c r="F529" s="154" t="s">
        <v>636</v>
      </c>
      <c r="G529" s="29"/>
      <c r="H529" s="29"/>
      <c r="I529" s="29"/>
      <c r="J529" s="29"/>
      <c r="K529" s="29"/>
      <c r="L529" s="30"/>
      <c r="M529" s="155"/>
      <c r="N529" s="156"/>
      <c r="O529" s="55"/>
      <c r="P529" s="55"/>
      <c r="Q529" s="55"/>
      <c r="R529" s="55"/>
      <c r="S529" s="55"/>
      <c r="T529" s="56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T529" s="17" t="s">
        <v>141</v>
      </c>
      <c r="AU529" s="17" t="s">
        <v>84</v>
      </c>
    </row>
    <row r="530" spans="2:51" s="13" customFormat="1" ht="12">
      <c r="B530" s="157"/>
      <c r="D530" s="153" t="s">
        <v>143</v>
      </c>
      <c r="E530" s="158" t="s">
        <v>1</v>
      </c>
      <c r="F530" s="159" t="s">
        <v>201</v>
      </c>
      <c r="H530" s="158" t="s">
        <v>1</v>
      </c>
      <c r="L530" s="157"/>
      <c r="M530" s="160"/>
      <c r="N530" s="161"/>
      <c r="O530" s="161"/>
      <c r="P530" s="161"/>
      <c r="Q530" s="161"/>
      <c r="R530" s="161"/>
      <c r="S530" s="161"/>
      <c r="T530" s="162"/>
      <c r="AT530" s="158" t="s">
        <v>143</v>
      </c>
      <c r="AU530" s="158" t="s">
        <v>84</v>
      </c>
      <c r="AV530" s="13" t="s">
        <v>82</v>
      </c>
      <c r="AW530" s="13" t="s">
        <v>33</v>
      </c>
      <c r="AX530" s="13" t="s">
        <v>11</v>
      </c>
      <c r="AY530" s="158" t="s">
        <v>131</v>
      </c>
    </row>
    <row r="531" spans="2:51" s="14" customFormat="1" ht="12">
      <c r="B531" s="163"/>
      <c r="D531" s="153" t="s">
        <v>143</v>
      </c>
      <c r="E531" s="164" t="s">
        <v>1</v>
      </c>
      <c r="F531" s="165" t="s">
        <v>371</v>
      </c>
      <c r="H531" s="166">
        <v>11.21</v>
      </c>
      <c r="L531" s="163"/>
      <c r="M531" s="167"/>
      <c r="N531" s="168"/>
      <c r="O531" s="168"/>
      <c r="P531" s="168"/>
      <c r="Q531" s="168"/>
      <c r="R531" s="168"/>
      <c r="S531" s="168"/>
      <c r="T531" s="169"/>
      <c r="AT531" s="164" t="s">
        <v>143</v>
      </c>
      <c r="AU531" s="164" t="s">
        <v>84</v>
      </c>
      <c r="AV531" s="14" t="s">
        <v>84</v>
      </c>
      <c r="AW531" s="14" t="s">
        <v>33</v>
      </c>
      <c r="AX531" s="14" t="s">
        <v>82</v>
      </c>
      <c r="AY531" s="164" t="s">
        <v>131</v>
      </c>
    </row>
    <row r="532" spans="1:65" s="2" customFormat="1" ht="24.2" customHeight="1">
      <c r="A532" s="29"/>
      <c r="B532" s="140"/>
      <c r="C532" s="141" t="s">
        <v>637</v>
      </c>
      <c r="D532" s="141" t="s">
        <v>134</v>
      </c>
      <c r="E532" s="142" t="s">
        <v>638</v>
      </c>
      <c r="F532" s="143" t="s">
        <v>639</v>
      </c>
      <c r="G532" s="144" t="s">
        <v>137</v>
      </c>
      <c r="H532" s="145">
        <v>11.21</v>
      </c>
      <c r="I532" s="146"/>
      <c r="J532" s="146">
        <f>ROUND(I532*H532,2)</f>
        <v>0</v>
      </c>
      <c r="K532" s="143" t="s">
        <v>138</v>
      </c>
      <c r="L532" s="30"/>
      <c r="M532" s="147" t="s">
        <v>1</v>
      </c>
      <c r="N532" s="148" t="s">
        <v>40</v>
      </c>
      <c r="O532" s="149">
        <v>0.255</v>
      </c>
      <c r="P532" s="149">
        <f>O532*H532</f>
        <v>2.85855</v>
      </c>
      <c r="Q532" s="149">
        <v>0</v>
      </c>
      <c r="R532" s="149">
        <f>Q532*H532</f>
        <v>0</v>
      </c>
      <c r="S532" s="149">
        <v>0.003</v>
      </c>
      <c r="T532" s="150">
        <f>S532*H532</f>
        <v>0.03363</v>
      </c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R532" s="151" t="s">
        <v>261</v>
      </c>
      <c r="AT532" s="151" t="s">
        <v>134</v>
      </c>
      <c r="AU532" s="151" t="s">
        <v>84</v>
      </c>
      <c r="AY532" s="17" t="s">
        <v>131</v>
      </c>
      <c r="BE532" s="152">
        <f>IF(N532="základní",J532,0)</f>
        <v>0</v>
      </c>
      <c r="BF532" s="152">
        <f>IF(N532="snížená",J532,0)</f>
        <v>0</v>
      </c>
      <c r="BG532" s="152">
        <f>IF(N532="zákl. přenesená",J532,0)</f>
        <v>0</v>
      </c>
      <c r="BH532" s="152">
        <f>IF(N532="sníž. přenesená",J532,0)</f>
        <v>0</v>
      </c>
      <c r="BI532" s="152">
        <f>IF(N532="nulová",J532,0)</f>
        <v>0</v>
      </c>
      <c r="BJ532" s="17" t="s">
        <v>82</v>
      </c>
      <c r="BK532" s="152">
        <f>ROUND(I532*H532,2)</f>
        <v>0</v>
      </c>
      <c r="BL532" s="17" t="s">
        <v>261</v>
      </c>
      <c r="BM532" s="151" t="s">
        <v>640</v>
      </c>
    </row>
    <row r="533" spans="1:47" s="2" customFormat="1" ht="12">
      <c r="A533" s="29"/>
      <c r="B533" s="30"/>
      <c r="C533" s="29"/>
      <c r="D533" s="153" t="s">
        <v>141</v>
      </c>
      <c r="E533" s="29"/>
      <c r="F533" s="154" t="s">
        <v>641</v>
      </c>
      <c r="G533" s="29"/>
      <c r="H533" s="29"/>
      <c r="I533" s="29"/>
      <c r="J533" s="29"/>
      <c r="K533" s="29"/>
      <c r="L533" s="30"/>
      <c r="M533" s="155"/>
      <c r="N533" s="156"/>
      <c r="O533" s="55"/>
      <c r="P533" s="55"/>
      <c r="Q533" s="55"/>
      <c r="R533" s="55"/>
      <c r="S533" s="55"/>
      <c r="T533" s="56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T533" s="17" t="s">
        <v>141</v>
      </c>
      <c r="AU533" s="17" t="s">
        <v>84</v>
      </c>
    </row>
    <row r="534" spans="2:51" s="13" customFormat="1" ht="12">
      <c r="B534" s="157"/>
      <c r="D534" s="153" t="s">
        <v>143</v>
      </c>
      <c r="E534" s="158" t="s">
        <v>1</v>
      </c>
      <c r="F534" s="159" t="s">
        <v>642</v>
      </c>
      <c r="H534" s="158" t="s">
        <v>1</v>
      </c>
      <c r="L534" s="157"/>
      <c r="M534" s="160"/>
      <c r="N534" s="161"/>
      <c r="O534" s="161"/>
      <c r="P534" s="161"/>
      <c r="Q534" s="161"/>
      <c r="R534" s="161"/>
      <c r="S534" s="161"/>
      <c r="T534" s="162"/>
      <c r="AT534" s="158" t="s">
        <v>143</v>
      </c>
      <c r="AU534" s="158" t="s">
        <v>84</v>
      </c>
      <c r="AV534" s="13" t="s">
        <v>82</v>
      </c>
      <c r="AW534" s="13" t="s">
        <v>33</v>
      </c>
      <c r="AX534" s="13" t="s">
        <v>11</v>
      </c>
      <c r="AY534" s="158" t="s">
        <v>131</v>
      </c>
    </row>
    <row r="535" spans="2:51" s="14" customFormat="1" ht="12">
      <c r="B535" s="163"/>
      <c r="D535" s="153" t="s">
        <v>143</v>
      </c>
      <c r="E535" s="164" t="s">
        <v>1</v>
      </c>
      <c r="F535" s="165" t="s">
        <v>371</v>
      </c>
      <c r="H535" s="166">
        <v>11.21</v>
      </c>
      <c r="L535" s="163"/>
      <c r="M535" s="167"/>
      <c r="N535" s="168"/>
      <c r="O535" s="168"/>
      <c r="P535" s="168"/>
      <c r="Q535" s="168"/>
      <c r="R535" s="168"/>
      <c r="S535" s="168"/>
      <c r="T535" s="169"/>
      <c r="AT535" s="164" t="s">
        <v>143</v>
      </c>
      <c r="AU535" s="164" t="s">
        <v>84</v>
      </c>
      <c r="AV535" s="14" t="s">
        <v>84</v>
      </c>
      <c r="AW535" s="14" t="s">
        <v>33</v>
      </c>
      <c r="AX535" s="14" t="s">
        <v>82</v>
      </c>
      <c r="AY535" s="164" t="s">
        <v>131</v>
      </c>
    </row>
    <row r="536" spans="1:65" s="2" customFormat="1" ht="24.2" customHeight="1">
      <c r="A536" s="29"/>
      <c r="B536" s="140"/>
      <c r="C536" s="141" t="s">
        <v>643</v>
      </c>
      <c r="D536" s="141" t="s">
        <v>134</v>
      </c>
      <c r="E536" s="142" t="s">
        <v>644</v>
      </c>
      <c r="F536" s="143" t="s">
        <v>645</v>
      </c>
      <c r="G536" s="144" t="s">
        <v>242</v>
      </c>
      <c r="H536" s="145">
        <v>2</v>
      </c>
      <c r="I536" s="146"/>
      <c r="J536" s="146">
        <f>ROUND(I536*H536,2)</f>
        <v>0</v>
      </c>
      <c r="K536" s="143" t="s">
        <v>138</v>
      </c>
      <c r="L536" s="30"/>
      <c r="M536" s="147" t="s">
        <v>1</v>
      </c>
      <c r="N536" s="148" t="s">
        <v>40</v>
      </c>
      <c r="O536" s="149">
        <v>0.337</v>
      </c>
      <c r="P536" s="149">
        <f>O536*H536</f>
        <v>0.674</v>
      </c>
      <c r="Q536" s="149">
        <v>0.00035</v>
      </c>
      <c r="R536" s="149">
        <f>Q536*H536</f>
        <v>0.0007</v>
      </c>
      <c r="S536" s="149">
        <v>0.003</v>
      </c>
      <c r="T536" s="150">
        <f>S536*H536</f>
        <v>0.006</v>
      </c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R536" s="151" t="s">
        <v>261</v>
      </c>
      <c r="AT536" s="151" t="s">
        <v>134</v>
      </c>
      <c r="AU536" s="151" t="s">
        <v>84</v>
      </c>
      <c r="AY536" s="17" t="s">
        <v>131</v>
      </c>
      <c r="BE536" s="152">
        <f>IF(N536="základní",J536,0)</f>
        <v>0</v>
      </c>
      <c r="BF536" s="152">
        <f>IF(N536="snížená",J536,0)</f>
        <v>0</v>
      </c>
      <c r="BG536" s="152">
        <f>IF(N536="zákl. přenesená",J536,0)</f>
        <v>0</v>
      </c>
      <c r="BH536" s="152">
        <f>IF(N536="sníž. přenesená",J536,0)</f>
        <v>0</v>
      </c>
      <c r="BI536" s="152">
        <f>IF(N536="nulová",J536,0)</f>
        <v>0</v>
      </c>
      <c r="BJ536" s="17" t="s">
        <v>82</v>
      </c>
      <c r="BK536" s="152">
        <f>ROUND(I536*H536,2)</f>
        <v>0</v>
      </c>
      <c r="BL536" s="17" t="s">
        <v>261</v>
      </c>
      <c r="BM536" s="151" t="s">
        <v>646</v>
      </c>
    </row>
    <row r="537" spans="1:47" s="2" customFormat="1" ht="29.25">
      <c r="A537" s="29"/>
      <c r="B537" s="30"/>
      <c r="C537" s="29"/>
      <c r="D537" s="153" t="s">
        <v>141</v>
      </c>
      <c r="E537" s="29"/>
      <c r="F537" s="154" t="s">
        <v>647</v>
      </c>
      <c r="G537" s="29"/>
      <c r="H537" s="29"/>
      <c r="I537" s="29"/>
      <c r="J537" s="29"/>
      <c r="K537" s="29"/>
      <c r="L537" s="30"/>
      <c r="M537" s="155"/>
      <c r="N537" s="156"/>
      <c r="O537" s="55"/>
      <c r="P537" s="55"/>
      <c r="Q537" s="55"/>
      <c r="R537" s="55"/>
      <c r="S537" s="55"/>
      <c r="T537" s="56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T537" s="17" t="s">
        <v>141</v>
      </c>
      <c r="AU537" s="17" t="s">
        <v>84</v>
      </c>
    </row>
    <row r="538" spans="2:51" s="13" customFormat="1" ht="12">
      <c r="B538" s="157"/>
      <c r="D538" s="153" t="s">
        <v>143</v>
      </c>
      <c r="E538" s="158" t="s">
        <v>1</v>
      </c>
      <c r="F538" s="159" t="s">
        <v>648</v>
      </c>
      <c r="H538" s="158" t="s">
        <v>1</v>
      </c>
      <c r="L538" s="157"/>
      <c r="M538" s="160"/>
      <c r="N538" s="161"/>
      <c r="O538" s="161"/>
      <c r="P538" s="161"/>
      <c r="Q538" s="161"/>
      <c r="R538" s="161"/>
      <c r="S538" s="161"/>
      <c r="T538" s="162"/>
      <c r="AT538" s="158" t="s">
        <v>143</v>
      </c>
      <c r="AU538" s="158" t="s">
        <v>84</v>
      </c>
      <c r="AV538" s="13" t="s">
        <v>82</v>
      </c>
      <c r="AW538" s="13" t="s">
        <v>33</v>
      </c>
      <c r="AX538" s="13" t="s">
        <v>11</v>
      </c>
      <c r="AY538" s="158" t="s">
        <v>131</v>
      </c>
    </row>
    <row r="539" spans="2:51" s="14" customFormat="1" ht="12">
      <c r="B539" s="163"/>
      <c r="D539" s="153" t="s">
        <v>143</v>
      </c>
      <c r="E539" s="164" t="s">
        <v>1</v>
      </c>
      <c r="F539" s="165" t="s">
        <v>84</v>
      </c>
      <c r="H539" s="166">
        <v>2</v>
      </c>
      <c r="L539" s="163"/>
      <c r="M539" s="167"/>
      <c r="N539" s="168"/>
      <c r="O539" s="168"/>
      <c r="P539" s="168"/>
      <c r="Q539" s="168"/>
      <c r="R539" s="168"/>
      <c r="S539" s="168"/>
      <c r="T539" s="169"/>
      <c r="AT539" s="164" t="s">
        <v>143</v>
      </c>
      <c r="AU539" s="164" t="s">
        <v>84</v>
      </c>
      <c r="AV539" s="14" t="s">
        <v>84</v>
      </c>
      <c r="AW539" s="14" t="s">
        <v>33</v>
      </c>
      <c r="AX539" s="14" t="s">
        <v>82</v>
      </c>
      <c r="AY539" s="164" t="s">
        <v>131</v>
      </c>
    </row>
    <row r="540" spans="1:65" s="2" customFormat="1" ht="16.5" customHeight="1">
      <c r="A540" s="29"/>
      <c r="B540" s="140"/>
      <c r="C540" s="141" t="s">
        <v>649</v>
      </c>
      <c r="D540" s="141" t="s">
        <v>134</v>
      </c>
      <c r="E540" s="142" t="s">
        <v>650</v>
      </c>
      <c r="F540" s="143" t="s">
        <v>651</v>
      </c>
      <c r="G540" s="144" t="s">
        <v>137</v>
      </c>
      <c r="H540" s="145">
        <v>11.21</v>
      </c>
      <c r="I540" s="146"/>
      <c r="J540" s="146">
        <f>ROUND(I540*H540,2)</f>
        <v>0</v>
      </c>
      <c r="K540" s="143" t="s">
        <v>138</v>
      </c>
      <c r="L540" s="30"/>
      <c r="M540" s="147" t="s">
        <v>1</v>
      </c>
      <c r="N540" s="148" t="s">
        <v>40</v>
      </c>
      <c r="O540" s="149">
        <v>0.219</v>
      </c>
      <c r="P540" s="149">
        <f>O540*H540</f>
        <v>2.45499</v>
      </c>
      <c r="Q540" s="149">
        <v>0.0005</v>
      </c>
      <c r="R540" s="149">
        <f>Q540*H540</f>
        <v>0.005605000000000001</v>
      </c>
      <c r="S540" s="149">
        <v>0</v>
      </c>
      <c r="T540" s="150">
        <f>S540*H540</f>
        <v>0</v>
      </c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R540" s="151" t="s">
        <v>261</v>
      </c>
      <c r="AT540" s="151" t="s">
        <v>134</v>
      </c>
      <c r="AU540" s="151" t="s">
        <v>84</v>
      </c>
      <c r="AY540" s="17" t="s">
        <v>131</v>
      </c>
      <c r="BE540" s="152">
        <f>IF(N540="základní",J540,0)</f>
        <v>0</v>
      </c>
      <c r="BF540" s="152">
        <f>IF(N540="snížená",J540,0)</f>
        <v>0</v>
      </c>
      <c r="BG540" s="152">
        <f>IF(N540="zákl. přenesená",J540,0)</f>
        <v>0</v>
      </c>
      <c r="BH540" s="152">
        <f>IF(N540="sníž. přenesená",J540,0)</f>
        <v>0</v>
      </c>
      <c r="BI540" s="152">
        <f>IF(N540="nulová",J540,0)</f>
        <v>0</v>
      </c>
      <c r="BJ540" s="17" t="s">
        <v>82</v>
      </c>
      <c r="BK540" s="152">
        <f>ROUND(I540*H540,2)</f>
        <v>0</v>
      </c>
      <c r="BL540" s="17" t="s">
        <v>261</v>
      </c>
      <c r="BM540" s="151" t="s">
        <v>652</v>
      </c>
    </row>
    <row r="541" spans="1:47" s="2" customFormat="1" ht="12">
      <c r="A541" s="29"/>
      <c r="B541" s="30"/>
      <c r="C541" s="29"/>
      <c r="D541" s="153" t="s">
        <v>141</v>
      </c>
      <c r="E541" s="29"/>
      <c r="F541" s="154" t="s">
        <v>653</v>
      </c>
      <c r="G541" s="29"/>
      <c r="H541" s="29"/>
      <c r="I541" s="29"/>
      <c r="J541" s="29"/>
      <c r="K541" s="29"/>
      <c r="L541" s="30"/>
      <c r="M541" s="155"/>
      <c r="N541" s="156"/>
      <c r="O541" s="55"/>
      <c r="P541" s="55"/>
      <c r="Q541" s="55"/>
      <c r="R541" s="55"/>
      <c r="S541" s="55"/>
      <c r="T541" s="56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T541" s="17" t="s">
        <v>141</v>
      </c>
      <c r="AU541" s="17" t="s">
        <v>84</v>
      </c>
    </row>
    <row r="542" spans="2:51" s="13" customFormat="1" ht="12">
      <c r="B542" s="157"/>
      <c r="D542" s="153" t="s">
        <v>143</v>
      </c>
      <c r="E542" s="158" t="s">
        <v>1</v>
      </c>
      <c r="F542" s="159" t="s">
        <v>201</v>
      </c>
      <c r="H542" s="158" t="s">
        <v>1</v>
      </c>
      <c r="L542" s="157"/>
      <c r="M542" s="160"/>
      <c r="N542" s="161"/>
      <c r="O542" s="161"/>
      <c r="P542" s="161"/>
      <c r="Q542" s="161"/>
      <c r="R542" s="161"/>
      <c r="S542" s="161"/>
      <c r="T542" s="162"/>
      <c r="AT542" s="158" t="s">
        <v>143</v>
      </c>
      <c r="AU542" s="158" t="s">
        <v>84</v>
      </c>
      <c r="AV542" s="13" t="s">
        <v>82</v>
      </c>
      <c r="AW542" s="13" t="s">
        <v>33</v>
      </c>
      <c r="AX542" s="13" t="s">
        <v>11</v>
      </c>
      <c r="AY542" s="158" t="s">
        <v>131</v>
      </c>
    </row>
    <row r="543" spans="2:51" s="14" customFormat="1" ht="12">
      <c r="B543" s="163"/>
      <c r="D543" s="153" t="s">
        <v>143</v>
      </c>
      <c r="E543" s="164" t="s">
        <v>1</v>
      </c>
      <c r="F543" s="165" t="s">
        <v>371</v>
      </c>
      <c r="H543" s="166">
        <v>11.21</v>
      </c>
      <c r="L543" s="163"/>
      <c r="M543" s="167"/>
      <c r="N543" s="168"/>
      <c r="O543" s="168"/>
      <c r="P543" s="168"/>
      <c r="Q543" s="168"/>
      <c r="R543" s="168"/>
      <c r="S543" s="168"/>
      <c r="T543" s="169"/>
      <c r="AT543" s="164" t="s">
        <v>143</v>
      </c>
      <c r="AU543" s="164" t="s">
        <v>84</v>
      </c>
      <c r="AV543" s="14" t="s">
        <v>84</v>
      </c>
      <c r="AW543" s="14" t="s">
        <v>33</v>
      </c>
      <c r="AX543" s="14" t="s">
        <v>82</v>
      </c>
      <c r="AY543" s="164" t="s">
        <v>131</v>
      </c>
    </row>
    <row r="544" spans="1:65" s="2" customFormat="1" ht="37.9" customHeight="1">
      <c r="A544" s="29"/>
      <c r="B544" s="140"/>
      <c r="C544" s="178" t="s">
        <v>654</v>
      </c>
      <c r="D544" s="178" t="s">
        <v>247</v>
      </c>
      <c r="E544" s="179" t="s">
        <v>655</v>
      </c>
      <c r="F544" s="180" t="s">
        <v>656</v>
      </c>
      <c r="G544" s="181" t="s">
        <v>137</v>
      </c>
      <c r="H544" s="182">
        <v>12.331</v>
      </c>
      <c r="I544" s="183"/>
      <c r="J544" s="183">
        <f>ROUND(I544*H544,2)</f>
        <v>0</v>
      </c>
      <c r="K544" s="180" t="s">
        <v>138</v>
      </c>
      <c r="L544" s="184"/>
      <c r="M544" s="185" t="s">
        <v>1</v>
      </c>
      <c r="N544" s="186" t="s">
        <v>40</v>
      </c>
      <c r="O544" s="149">
        <v>0</v>
      </c>
      <c r="P544" s="149">
        <f>O544*H544</f>
        <v>0</v>
      </c>
      <c r="Q544" s="149">
        <v>0.00115</v>
      </c>
      <c r="R544" s="149">
        <f>Q544*H544</f>
        <v>0.01418065</v>
      </c>
      <c r="S544" s="149">
        <v>0</v>
      </c>
      <c r="T544" s="150">
        <f>S544*H544</f>
        <v>0</v>
      </c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R544" s="151" t="s">
        <v>355</v>
      </c>
      <c r="AT544" s="151" t="s">
        <v>247</v>
      </c>
      <c r="AU544" s="151" t="s">
        <v>84</v>
      </c>
      <c r="AY544" s="17" t="s">
        <v>131</v>
      </c>
      <c r="BE544" s="152">
        <f>IF(N544="základní",J544,0)</f>
        <v>0</v>
      </c>
      <c r="BF544" s="152">
        <f>IF(N544="snížená",J544,0)</f>
        <v>0</v>
      </c>
      <c r="BG544" s="152">
        <f>IF(N544="zákl. přenesená",J544,0)</f>
        <v>0</v>
      </c>
      <c r="BH544" s="152">
        <f>IF(N544="sníž. přenesená",J544,0)</f>
        <v>0</v>
      </c>
      <c r="BI544" s="152">
        <f>IF(N544="nulová",J544,0)</f>
        <v>0</v>
      </c>
      <c r="BJ544" s="17" t="s">
        <v>82</v>
      </c>
      <c r="BK544" s="152">
        <f>ROUND(I544*H544,2)</f>
        <v>0</v>
      </c>
      <c r="BL544" s="17" t="s">
        <v>261</v>
      </c>
      <c r="BM544" s="151" t="s">
        <v>657</v>
      </c>
    </row>
    <row r="545" spans="1:47" s="2" customFormat="1" ht="19.5">
      <c r="A545" s="29"/>
      <c r="B545" s="30"/>
      <c r="C545" s="29"/>
      <c r="D545" s="153" t="s">
        <v>141</v>
      </c>
      <c r="E545" s="29"/>
      <c r="F545" s="154" t="s">
        <v>656</v>
      </c>
      <c r="G545" s="29"/>
      <c r="H545" s="29"/>
      <c r="I545" s="29"/>
      <c r="J545" s="29"/>
      <c r="K545" s="29"/>
      <c r="L545" s="30"/>
      <c r="M545" s="155"/>
      <c r="N545" s="156"/>
      <c r="O545" s="55"/>
      <c r="P545" s="55"/>
      <c r="Q545" s="55"/>
      <c r="R545" s="55"/>
      <c r="S545" s="55"/>
      <c r="T545" s="56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T545" s="17" t="s">
        <v>141</v>
      </c>
      <c r="AU545" s="17" t="s">
        <v>84</v>
      </c>
    </row>
    <row r="546" spans="2:51" s="14" customFormat="1" ht="12">
      <c r="B546" s="163"/>
      <c r="D546" s="153" t="s">
        <v>143</v>
      </c>
      <c r="F546" s="165" t="s">
        <v>658</v>
      </c>
      <c r="H546" s="166">
        <v>12.331</v>
      </c>
      <c r="L546" s="163"/>
      <c r="M546" s="167"/>
      <c r="N546" s="168"/>
      <c r="O546" s="168"/>
      <c r="P546" s="168"/>
      <c r="Q546" s="168"/>
      <c r="R546" s="168"/>
      <c r="S546" s="168"/>
      <c r="T546" s="169"/>
      <c r="AT546" s="164" t="s">
        <v>143</v>
      </c>
      <c r="AU546" s="164" t="s">
        <v>84</v>
      </c>
      <c r="AV546" s="14" t="s">
        <v>84</v>
      </c>
      <c r="AW546" s="14" t="s">
        <v>3</v>
      </c>
      <c r="AX546" s="14" t="s">
        <v>82</v>
      </c>
      <c r="AY546" s="164" t="s">
        <v>131</v>
      </c>
    </row>
    <row r="547" spans="1:65" s="2" customFormat="1" ht="16.5" customHeight="1">
      <c r="A547" s="29"/>
      <c r="B547" s="140"/>
      <c r="C547" s="141" t="s">
        <v>659</v>
      </c>
      <c r="D547" s="141" t="s">
        <v>134</v>
      </c>
      <c r="E547" s="142" t="s">
        <v>660</v>
      </c>
      <c r="F547" s="143" t="s">
        <v>661</v>
      </c>
      <c r="G547" s="144" t="s">
        <v>209</v>
      </c>
      <c r="H547" s="145">
        <v>17</v>
      </c>
      <c r="I547" s="146"/>
      <c r="J547" s="146">
        <f>ROUND(I547*H547,2)</f>
        <v>0</v>
      </c>
      <c r="K547" s="143" t="s">
        <v>138</v>
      </c>
      <c r="L547" s="30"/>
      <c r="M547" s="147" t="s">
        <v>1</v>
      </c>
      <c r="N547" s="148" t="s">
        <v>40</v>
      </c>
      <c r="O547" s="149">
        <v>0.115</v>
      </c>
      <c r="P547" s="149">
        <f>O547*H547</f>
        <v>1.955</v>
      </c>
      <c r="Q547" s="149">
        <v>1E-05</v>
      </c>
      <c r="R547" s="149">
        <f>Q547*H547</f>
        <v>0.00017</v>
      </c>
      <c r="S547" s="149">
        <v>0</v>
      </c>
      <c r="T547" s="150">
        <f>S547*H547</f>
        <v>0</v>
      </c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R547" s="151" t="s">
        <v>261</v>
      </c>
      <c r="AT547" s="151" t="s">
        <v>134</v>
      </c>
      <c r="AU547" s="151" t="s">
        <v>84</v>
      </c>
      <c r="AY547" s="17" t="s">
        <v>131</v>
      </c>
      <c r="BE547" s="152">
        <f>IF(N547="základní",J547,0)</f>
        <v>0</v>
      </c>
      <c r="BF547" s="152">
        <f>IF(N547="snížená",J547,0)</f>
        <v>0</v>
      </c>
      <c r="BG547" s="152">
        <f>IF(N547="zákl. přenesená",J547,0)</f>
        <v>0</v>
      </c>
      <c r="BH547" s="152">
        <f>IF(N547="sníž. přenesená",J547,0)</f>
        <v>0</v>
      </c>
      <c r="BI547" s="152">
        <f>IF(N547="nulová",J547,0)</f>
        <v>0</v>
      </c>
      <c r="BJ547" s="17" t="s">
        <v>82</v>
      </c>
      <c r="BK547" s="152">
        <f>ROUND(I547*H547,2)</f>
        <v>0</v>
      </c>
      <c r="BL547" s="17" t="s">
        <v>261</v>
      </c>
      <c r="BM547" s="151" t="s">
        <v>662</v>
      </c>
    </row>
    <row r="548" spans="1:47" s="2" customFormat="1" ht="12">
      <c r="A548" s="29"/>
      <c r="B548" s="30"/>
      <c r="C548" s="29"/>
      <c r="D548" s="153" t="s">
        <v>141</v>
      </c>
      <c r="E548" s="29"/>
      <c r="F548" s="154" t="s">
        <v>663</v>
      </c>
      <c r="G548" s="29"/>
      <c r="H548" s="29"/>
      <c r="I548" s="29"/>
      <c r="J548" s="29"/>
      <c r="K548" s="29"/>
      <c r="L548" s="30"/>
      <c r="M548" s="155"/>
      <c r="N548" s="156"/>
      <c r="O548" s="55"/>
      <c r="P548" s="55"/>
      <c r="Q548" s="55"/>
      <c r="R548" s="55"/>
      <c r="S548" s="55"/>
      <c r="T548" s="56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T548" s="17" t="s">
        <v>141</v>
      </c>
      <c r="AU548" s="17" t="s">
        <v>84</v>
      </c>
    </row>
    <row r="549" spans="2:51" s="13" customFormat="1" ht="12">
      <c r="B549" s="157"/>
      <c r="D549" s="153" t="s">
        <v>143</v>
      </c>
      <c r="E549" s="158" t="s">
        <v>1</v>
      </c>
      <c r="F549" s="159" t="s">
        <v>201</v>
      </c>
      <c r="H549" s="158" t="s">
        <v>1</v>
      </c>
      <c r="L549" s="157"/>
      <c r="M549" s="160"/>
      <c r="N549" s="161"/>
      <c r="O549" s="161"/>
      <c r="P549" s="161"/>
      <c r="Q549" s="161"/>
      <c r="R549" s="161"/>
      <c r="S549" s="161"/>
      <c r="T549" s="162"/>
      <c r="AT549" s="158" t="s">
        <v>143</v>
      </c>
      <c r="AU549" s="158" t="s">
        <v>84</v>
      </c>
      <c r="AV549" s="13" t="s">
        <v>82</v>
      </c>
      <c r="AW549" s="13" t="s">
        <v>33</v>
      </c>
      <c r="AX549" s="13" t="s">
        <v>11</v>
      </c>
      <c r="AY549" s="158" t="s">
        <v>131</v>
      </c>
    </row>
    <row r="550" spans="2:51" s="14" customFormat="1" ht="12">
      <c r="B550" s="163"/>
      <c r="D550" s="153" t="s">
        <v>143</v>
      </c>
      <c r="E550" s="164" t="s">
        <v>1</v>
      </c>
      <c r="F550" s="165" t="s">
        <v>664</v>
      </c>
      <c r="H550" s="166">
        <v>17</v>
      </c>
      <c r="L550" s="163"/>
      <c r="M550" s="167"/>
      <c r="N550" s="168"/>
      <c r="O550" s="168"/>
      <c r="P550" s="168"/>
      <c r="Q550" s="168"/>
      <c r="R550" s="168"/>
      <c r="S550" s="168"/>
      <c r="T550" s="169"/>
      <c r="AT550" s="164" t="s">
        <v>143</v>
      </c>
      <c r="AU550" s="164" t="s">
        <v>84</v>
      </c>
      <c r="AV550" s="14" t="s">
        <v>84</v>
      </c>
      <c r="AW550" s="14" t="s">
        <v>33</v>
      </c>
      <c r="AX550" s="14" t="s">
        <v>82</v>
      </c>
      <c r="AY550" s="164" t="s">
        <v>131</v>
      </c>
    </row>
    <row r="551" spans="1:65" s="2" customFormat="1" ht="16.5" customHeight="1">
      <c r="A551" s="29"/>
      <c r="B551" s="140"/>
      <c r="C551" s="178" t="s">
        <v>665</v>
      </c>
      <c r="D551" s="178" t="s">
        <v>247</v>
      </c>
      <c r="E551" s="179" t="s">
        <v>666</v>
      </c>
      <c r="F551" s="180" t="s">
        <v>667</v>
      </c>
      <c r="G551" s="181" t="s">
        <v>209</v>
      </c>
      <c r="H551" s="182">
        <v>17.34</v>
      </c>
      <c r="I551" s="183"/>
      <c r="J551" s="183">
        <f>ROUND(I551*H551,2)</f>
        <v>0</v>
      </c>
      <c r="K551" s="180" t="s">
        <v>138</v>
      </c>
      <c r="L551" s="184"/>
      <c r="M551" s="185" t="s">
        <v>1</v>
      </c>
      <c r="N551" s="186" t="s">
        <v>40</v>
      </c>
      <c r="O551" s="149">
        <v>0</v>
      </c>
      <c r="P551" s="149">
        <f>O551*H551</f>
        <v>0</v>
      </c>
      <c r="Q551" s="149">
        <v>0.00035</v>
      </c>
      <c r="R551" s="149">
        <f>Q551*H551</f>
        <v>0.006069</v>
      </c>
      <c r="S551" s="149">
        <v>0</v>
      </c>
      <c r="T551" s="150">
        <f>S551*H551</f>
        <v>0</v>
      </c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R551" s="151" t="s">
        <v>355</v>
      </c>
      <c r="AT551" s="151" t="s">
        <v>247</v>
      </c>
      <c r="AU551" s="151" t="s">
        <v>84</v>
      </c>
      <c r="AY551" s="17" t="s">
        <v>131</v>
      </c>
      <c r="BE551" s="152">
        <f>IF(N551="základní",J551,0)</f>
        <v>0</v>
      </c>
      <c r="BF551" s="152">
        <f>IF(N551="snížená",J551,0)</f>
        <v>0</v>
      </c>
      <c r="BG551" s="152">
        <f>IF(N551="zákl. přenesená",J551,0)</f>
        <v>0</v>
      </c>
      <c r="BH551" s="152">
        <f>IF(N551="sníž. přenesená",J551,0)</f>
        <v>0</v>
      </c>
      <c r="BI551" s="152">
        <f>IF(N551="nulová",J551,0)</f>
        <v>0</v>
      </c>
      <c r="BJ551" s="17" t="s">
        <v>82</v>
      </c>
      <c r="BK551" s="152">
        <f>ROUND(I551*H551,2)</f>
        <v>0</v>
      </c>
      <c r="BL551" s="17" t="s">
        <v>261</v>
      </c>
      <c r="BM551" s="151" t="s">
        <v>668</v>
      </c>
    </row>
    <row r="552" spans="1:47" s="2" customFormat="1" ht="12">
      <c r="A552" s="29"/>
      <c r="B552" s="30"/>
      <c r="C552" s="29"/>
      <c r="D552" s="153" t="s">
        <v>141</v>
      </c>
      <c r="E552" s="29"/>
      <c r="F552" s="154" t="s">
        <v>667</v>
      </c>
      <c r="G552" s="29"/>
      <c r="H552" s="29"/>
      <c r="I552" s="29"/>
      <c r="J552" s="29"/>
      <c r="K552" s="29"/>
      <c r="L552" s="30"/>
      <c r="M552" s="155"/>
      <c r="N552" s="156"/>
      <c r="O552" s="55"/>
      <c r="P552" s="55"/>
      <c r="Q552" s="55"/>
      <c r="R552" s="55"/>
      <c r="S552" s="55"/>
      <c r="T552" s="56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T552" s="17" t="s">
        <v>141</v>
      </c>
      <c r="AU552" s="17" t="s">
        <v>84</v>
      </c>
    </row>
    <row r="553" spans="2:51" s="14" customFormat="1" ht="12">
      <c r="B553" s="163"/>
      <c r="D553" s="153" t="s">
        <v>143</v>
      </c>
      <c r="F553" s="165" t="s">
        <v>669</v>
      </c>
      <c r="H553" s="166">
        <v>17.34</v>
      </c>
      <c r="L553" s="163"/>
      <c r="M553" s="167"/>
      <c r="N553" s="168"/>
      <c r="O553" s="168"/>
      <c r="P553" s="168"/>
      <c r="Q553" s="168"/>
      <c r="R553" s="168"/>
      <c r="S553" s="168"/>
      <c r="T553" s="169"/>
      <c r="AT553" s="164" t="s">
        <v>143</v>
      </c>
      <c r="AU553" s="164" t="s">
        <v>84</v>
      </c>
      <c r="AV553" s="14" t="s">
        <v>84</v>
      </c>
      <c r="AW553" s="14" t="s">
        <v>3</v>
      </c>
      <c r="AX553" s="14" t="s">
        <v>82</v>
      </c>
      <c r="AY553" s="164" t="s">
        <v>131</v>
      </c>
    </row>
    <row r="554" spans="1:65" s="2" customFormat="1" ht="16.5" customHeight="1">
      <c r="A554" s="29"/>
      <c r="B554" s="140"/>
      <c r="C554" s="141" t="s">
        <v>670</v>
      </c>
      <c r="D554" s="141" t="s">
        <v>134</v>
      </c>
      <c r="E554" s="142" t="s">
        <v>671</v>
      </c>
      <c r="F554" s="143" t="s">
        <v>672</v>
      </c>
      <c r="G554" s="144" t="s">
        <v>209</v>
      </c>
      <c r="H554" s="145">
        <v>1.45</v>
      </c>
      <c r="I554" s="146"/>
      <c r="J554" s="146">
        <f>ROUND(I554*H554,2)</f>
        <v>0</v>
      </c>
      <c r="K554" s="143" t="s">
        <v>138</v>
      </c>
      <c r="L554" s="30"/>
      <c r="M554" s="147" t="s">
        <v>1</v>
      </c>
      <c r="N554" s="148" t="s">
        <v>40</v>
      </c>
      <c r="O554" s="149">
        <v>0.264</v>
      </c>
      <c r="P554" s="149">
        <f>O554*H554</f>
        <v>0.38280000000000003</v>
      </c>
      <c r="Q554" s="149">
        <v>0</v>
      </c>
      <c r="R554" s="149">
        <f>Q554*H554</f>
        <v>0</v>
      </c>
      <c r="S554" s="149">
        <v>0</v>
      </c>
      <c r="T554" s="150">
        <f>S554*H554</f>
        <v>0</v>
      </c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R554" s="151" t="s">
        <v>261</v>
      </c>
      <c r="AT554" s="151" t="s">
        <v>134</v>
      </c>
      <c r="AU554" s="151" t="s">
        <v>84</v>
      </c>
      <c r="AY554" s="17" t="s">
        <v>131</v>
      </c>
      <c r="BE554" s="152">
        <f>IF(N554="základní",J554,0)</f>
        <v>0</v>
      </c>
      <c r="BF554" s="152">
        <f>IF(N554="snížená",J554,0)</f>
        <v>0</v>
      </c>
      <c r="BG554" s="152">
        <f>IF(N554="zákl. přenesená",J554,0)</f>
        <v>0</v>
      </c>
      <c r="BH554" s="152">
        <f>IF(N554="sníž. přenesená",J554,0)</f>
        <v>0</v>
      </c>
      <c r="BI554" s="152">
        <f>IF(N554="nulová",J554,0)</f>
        <v>0</v>
      </c>
      <c r="BJ554" s="17" t="s">
        <v>82</v>
      </c>
      <c r="BK554" s="152">
        <f>ROUND(I554*H554,2)</f>
        <v>0</v>
      </c>
      <c r="BL554" s="17" t="s">
        <v>261</v>
      </c>
      <c r="BM554" s="151" t="s">
        <v>673</v>
      </c>
    </row>
    <row r="555" spans="1:47" s="2" customFormat="1" ht="12">
      <c r="A555" s="29"/>
      <c r="B555" s="30"/>
      <c r="C555" s="29"/>
      <c r="D555" s="153" t="s">
        <v>141</v>
      </c>
      <c r="E555" s="29"/>
      <c r="F555" s="154" t="s">
        <v>674</v>
      </c>
      <c r="G555" s="29"/>
      <c r="H555" s="29"/>
      <c r="I555" s="29"/>
      <c r="J555" s="29"/>
      <c r="K555" s="29"/>
      <c r="L555" s="30"/>
      <c r="M555" s="155"/>
      <c r="N555" s="156"/>
      <c r="O555" s="55"/>
      <c r="P555" s="55"/>
      <c r="Q555" s="55"/>
      <c r="R555" s="55"/>
      <c r="S555" s="55"/>
      <c r="T555" s="56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T555" s="17" t="s">
        <v>141</v>
      </c>
      <c r="AU555" s="17" t="s">
        <v>84</v>
      </c>
    </row>
    <row r="556" spans="2:51" s="14" customFormat="1" ht="12">
      <c r="B556" s="163"/>
      <c r="D556" s="153" t="s">
        <v>143</v>
      </c>
      <c r="E556" s="164" t="s">
        <v>1</v>
      </c>
      <c r="F556" s="165" t="s">
        <v>675</v>
      </c>
      <c r="H556" s="166">
        <v>1.45</v>
      </c>
      <c r="L556" s="163"/>
      <c r="M556" s="167"/>
      <c r="N556" s="168"/>
      <c r="O556" s="168"/>
      <c r="P556" s="168"/>
      <c r="Q556" s="168"/>
      <c r="R556" s="168"/>
      <c r="S556" s="168"/>
      <c r="T556" s="169"/>
      <c r="AT556" s="164" t="s">
        <v>143</v>
      </c>
      <c r="AU556" s="164" t="s">
        <v>84</v>
      </c>
      <c r="AV556" s="14" t="s">
        <v>84</v>
      </c>
      <c r="AW556" s="14" t="s">
        <v>33</v>
      </c>
      <c r="AX556" s="14" t="s">
        <v>82</v>
      </c>
      <c r="AY556" s="164" t="s">
        <v>131</v>
      </c>
    </row>
    <row r="557" spans="1:65" s="2" customFormat="1" ht="24.2" customHeight="1">
      <c r="A557" s="29"/>
      <c r="B557" s="140"/>
      <c r="C557" s="178" t="s">
        <v>676</v>
      </c>
      <c r="D557" s="178" t="s">
        <v>247</v>
      </c>
      <c r="E557" s="179" t="s">
        <v>677</v>
      </c>
      <c r="F557" s="180" t="s">
        <v>678</v>
      </c>
      <c r="G557" s="181" t="s">
        <v>209</v>
      </c>
      <c r="H557" s="182">
        <v>1.479</v>
      </c>
      <c r="I557" s="183"/>
      <c r="J557" s="183">
        <f>ROUND(I557*H557,2)</f>
        <v>0</v>
      </c>
      <c r="K557" s="180" t="s">
        <v>138</v>
      </c>
      <c r="L557" s="184"/>
      <c r="M557" s="185" t="s">
        <v>1</v>
      </c>
      <c r="N557" s="186" t="s">
        <v>40</v>
      </c>
      <c r="O557" s="149">
        <v>0</v>
      </c>
      <c r="P557" s="149">
        <f>O557*H557</f>
        <v>0</v>
      </c>
      <c r="Q557" s="149">
        <v>0.00021</v>
      </c>
      <c r="R557" s="149">
        <f>Q557*H557</f>
        <v>0.00031059</v>
      </c>
      <c r="S557" s="149">
        <v>0</v>
      </c>
      <c r="T557" s="150">
        <f>S557*H557</f>
        <v>0</v>
      </c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R557" s="151" t="s">
        <v>355</v>
      </c>
      <c r="AT557" s="151" t="s">
        <v>247</v>
      </c>
      <c r="AU557" s="151" t="s">
        <v>84</v>
      </c>
      <c r="AY557" s="17" t="s">
        <v>131</v>
      </c>
      <c r="BE557" s="152">
        <f>IF(N557="základní",J557,0)</f>
        <v>0</v>
      </c>
      <c r="BF557" s="152">
        <f>IF(N557="snížená",J557,0)</f>
        <v>0</v>
      </c>
      <c r="BG557" s="152">
        <f>IF(N557="zákl. přenesená",J557,0)</f>
        <v>0</v>
      </c>
      <c r="BH557" s="152">
        <f>IF(N557="sníž. přenesená",J557,0)</f>
        <v>0</v>
      </c>
      <c r="BI557" s="152">
        <f>IF(N557="nulová",J557,0)</f>
        <v>0</v>
      </c>
      <c r="BJ557" s="17" t="s">
        <v>82</v>
      </c>
      <c r="BK557" s="152">
        <f>ROUND(I557*H557,2)</f>
        <v>0</v>
      </c>
      <c r="BL557" s="17" t="s">
        <v>261</v>
      </c>
      <c r="BM557" s="151" t="s">
        <v>679</v>
      </c>
    </row>
    <row r="558" spans="1:47" s="2" customFormat="1" ht="12">
      <c r="A558" s="29"/>
      <c r="B558" s="30"/>
      <c r="C558" s="29"/>
      <c r="D558" s="153" t="s">
        <v>141</v>
      </c>
      <c r="E558" s="29"/>
      <c r="F558" s="154" t="s">
        <v>678</v>
      </c>
      <c r="G558" s="29"/>
      <c r="H558" s="29"/>
      <c r="I558" s="29"/>
      <c r="J558" s="29"/>
      <c r="K558" s="29"/>
      <c r="L558" s="30"/>
      <c r="M558" s="155"/>
      <c r="N558" s="156"/>
      <c r="O558" s="55"/>
      <c r="P558" s="55"/>
      <c r="Q558" s="55"/>
      <c r="R558" s="55"/>
      <c r="S558" s="55"/>
      <c r="T558" s="56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T558" s="17" t="s">
        <v>141</v>
      </c>
      <c r="AU558" s="17" t="s">
        <v>84</v>
      </c>
    </row>
    <row r="559" spans="2:51" s="14" customFormat="1" ht="12">
      <c r="B559" s="163"/>
      <c r="D559" s="153" t="s">
        <v>143</v>
      </c>
      <c r="F559" s="165" t="s">
        <v>680</v>
      </c>
      <c r="H559" s="166">
        <v>1.479</v>
      </c>
      <c r="L559" s="163"/>
      <c r="M559" s="167"/>
      <c r="N559" s="168"/>
      <c r="O559" s="168"/>
      <c r="P559" s="168"/>
      <c r="Q559" s="168"/>
      <c r="R559" s="168"/>
      <c r="S559" s="168"/>
      <c r="T559" s="169"/>
      <c r="AT559" s="164" t="s">
        <v>143</v>
      </c>
      <c r="AU559" s="164" t="s">
        <v>84</v>
      </c>
      <c r="AV559" s="14" t="s">
        <v>84</v>
      </c>
      <c r="AW559" s="14" t="s">
        <v>3</v>
      </c>
      <c r="AX559" s="14" t="s">
        <v>82</v>
      </c>
      <c r="AY559" s="164" t="s">
        <v>131</v>
      </c>
    </row>
    <row r="560" spans="1:65" s="2" customFormat="1" ht="24.2" customHeight="1">
      <c r="A560" s="29"/>
      <c r="B560" s="140"/>
      <c r="C560" s="141" t="s">
        <v>681</v>
      </c>
      <c r="D560" s="141" t="s">
        <v>134</v>
      </c>
      <c r="E560" s="142" t="s">
        <v>682</v>
      </c>
      <c r="F560" s="143" t="s">
        <v>683</v>
      </c>
      <c r="G560" s="144" t="s">
        <v>137</v>
      </c>
      <c r="H560" s="145">
        <v>11.21</v>
      </c>
      <c r="I560" s="146"/>
      <c r="J560" s="146">
        <f>ROUND(I560*H560,2)</f>
        <v>0</v>
      </c>
      <c r="K560" s="143" t="s">
        <v>138</v>
      </c>
      <c r="L560" s="30"/>
      <c r="M560" s="147" t="s">
        <v>1</v>
      </c>
      <c r="N560" s="148" t="s">
        <v>40</v>
      </c>
      <c r="O560" s="149">
        <v>0.098</v>
      </c>
      <c r="P560" s="149">
        <f>O560*H560</f>
        <v>1.0985800000000001</v>
      </c>
      <c r="Q560" s="149">
        <v>0</v>
      </c>
      <c r="R560" s="149">
        <f>Q560*H560</f>
        <v>0</v>
      </c>
      <c r="S560" s="149">
        <v>0</v>
      </c>
      <c r="T560" s="150">
        <f>S560*H560</f>
        <v>0</v>
      </c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R560" s="151" t="s">
        <v>261</v>
      </c>
      <c r="AT560" s="151" t="s">
        <v>134</v>
      </c>
      <c r="AU560" s="151" t="s">
        <v>84</v>
      </c>
      <c r="AY560" s="17" t="s">
        <v>131</v>
      </c>
      <c r="BE560" s="152">
        <f>IF(N560="základní",J560,0)</f>
        <v>0</v>
      </c>
      <c r="BF560" s="152">
        <f>IF(N560="snížená",J560,0)</f>
        <v>0</v>
      </c>
      <c r="BG560" s="152">
        <f>IF(N560="zákl. přenesená",J560,0)</f>
        <v>0</v>
      </c>
      <c r="BH560" s="152">
        <f>IF(N560="sníž. přenesená",J560,0)</f>
        <v>0</v>
      </c>
      <c r="BI560" s="152">
        <f>IF(N560="nulová",J560,0)</f>
        <v>0</v>
      </c>
      <c r="BJ560" s="17" t="s">
        <v>82</v>
      </c>
      <c r="BK560" s="152">
        <f>ROUND(I560*H560,2)</f>
        <v>0</v>
      </c>
      <c r="BL560" s="17" t="s">
        <v>261</v>
      </c>
      <c r="BM560" s="151" t="s">
        <v>684</v>
      </c>
    </row>
    <row r="561" spans="1:47" s="2" customFormat="1" ht="19.5">
      <c r="A561" s="29"/>
      <c r="B561" s="30"/>
      <c r="C561" s="29"/>
      <c r="D561" s="153" t="s">
        <v>141</v>
      </c>
      <c r="E561" s="29"/>
      <c r="F561" s="154" t="s">
        <v>685</v>
      </c>
      <c r="G561" s="29"/>
      <c r="H561" s="29"/>
      <c r="I561" s="29"/>
      <c r="J561" s="29"/>
      <c r="K561" s="29"/>
      <c r="L561" s="30"/>
      <c r="M561" s="155"/>
      <c r="N561" s="156"/>
      <c r="O561" s="55"/>
      <c r="P561" s="55"/>
      <c r="Q561" s="55"/>
      <c r="R561" s="55"/>
      <c r="S561" s="55"/>
      <c r="T561" s="56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T561" s="17" t="s">
        <v>141</v>
      </c>
      <c r="AU561" s="17" t="s">
        <v>84</v>
      </c>
    </row>
    <row r="562" spans="2:51" s="13" customFormat="1" ht="12">
      <c r="B562" s="157"/>
      <c r="D562" s="153" t="s">
        <v>143</v>
      </c>
      <c r="E562" s="158" t="s">
        <v>1</v>
      </c>
      <c r="F562" s="159" t="s">
        <v>201</v>
      </c>
      <c r="H562" s="158" t="s">
        <v>1</v>
      </c>
      <c r="L562" s="157"/>
      <c r="M562" s="160"/>
      <c r="N562" s="161"/>
      <c r="O562" s="161"/>
      <c r="P562" s="161"/>
      <c r="Q562" s="161"/>
      <c r="R562" s="161"/>
      <c r="S562" s="161"/>
      <c r="T562" s="162"/>
      <c r="AT562" s="158" t="s">
        <v>143</v>
      </c>
      <c r="AU562" s="158" t="s">
        <v>84</v>
      </c>
      <c r="AV562" s="13" t="s">
        <v>82</v>
      </c>
      <c r="AW562" s="13" t="s">
        <v>33</v>
      </c>
      <c r="AX562" s="13" t="s">
        <v>11</v>
      </c>
      <c r="AY562" s="158" t="s">
        <v>131</v>
      </c>
    </row>
    <row r="563" spans="2:51" s="14" customFormat="1" ht="12">
      <c r="B563" s="163"/>
      <c r="D563" s="153" t="s">
        <v>143</v>
      </c>
      <c r="E563" s="164" t="s">
        <v>1</v>
      </c>
      <c r="F563" s="165" t="s">
        <v>371</v>
      </c>
      <c r="H563" s="166">
        <v>11.21</v>
      </c>
      <c r="L563" s="163"/>
      <c r="M563" s="167"/>
      <c r="N563" s="168"/>
      <c r="O563" s="168"/>
      <c r="P563" s="168"/>
      <c r="Q563" s="168"/>
      <c r="R563" s="168"/>
      <c r="S563" s="168"/>
      <c r="T563" s="169"/>
      <c r="AT563" s="164" t="s">
        <v>143</v>
      </c>
      <c r="AU563" s="164" t="s">
        <v>84</v>
      </c>
      <c r="AV563" s="14" t="s">
        <v>84</v>
      </c>
      <c r="AW563" s="14" t="s">
        <v>33</v>
      </c>
      <c r="AX563" s="14" t="s">
        <v>82</v>
      </c>
      <c r="AY563" s="164" t="s">
        <v>131</v>
      </c>
    </row>
    <row r="564" spans="1:65" s="2" customFormat="1" ht="24.2" customHeight="1">
      <c r="A564" s="29"/>
      <c r="B564" s="140"/>
      <c r="C564" s="141" t="s">
        <v>686</v>
      </c>
      <c r="D564" s="141" t="s">
        <v>134</v>
      </c>
      <c r="E564" s="142" t="s">
        <v>687</v>
      </c>
      <c r="F564" s="143" t="s">
        <v>688</v>
      </c>
      <c r="G564" s="144" t="s">
        <v>281</v>
      </c>
      <c r="H564" s="145">
        <v>0.11335224</v>
      </c>
      <c r="I564" s="146"/>
      <c r="J564" s="146">
        <f>ROUND(I564*H564,2)</f>
        <v>0</v>
      </c>
      <c r="K564" s="143" t="s">
        <v>138</v>
      </c>
      <c r="L564" s="30"/>
      <c r="M564" s="147" t="s">
        <v>1</v>
      </c>
      <c r="N564" s="148" t="s">
        <v>40</v>
      </c>
      <c r="O564" s="149">
        <v>1.102</v>
      </c>
      <c r="P564" s="149">
        <f>O564*H564</f>
        <v>0.12491416848000002</v>
      </c>
      <c r="Q564" s="149">
        <v>0</v>
      </c>
      <c r="R564" s="149">
        <f>Q564*H564</f>
        <v>0</v>
      </c>
      <c r="S564" s="149">
        <v>0</v>
      </c>
      <c r="T564" s="150">
        <f>S564*H564</f>
        <v>0</v>
      </c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R564" s="151" t="s">
        <v>261</v>
      </c>
      <c r="AT564" s="151" t="s">
        <v>134</v>
      </c>
      <c r="AU564" s="151" t="s">
        <v>84</v>
      </c>
      <c r="AY564" s="17" t="s">
        <v>131</v>
      </c>
      <c r="BE564" s="152">
        <f>IF(N564="základní",J564,0)</f>
        <v>0</v>
      </c>
      <c r="BF564" s="152">
        <f>IF(N564="snížená",J564,0)</f>
        <v>0</v>
      </c>
      <c r="BG564" s="152">
        <f>IF(N564="zákl. přenesená",J564,0)</f>
        <v>0</v>
      </c>
      <c r="BH564" s="152">
        <f>IF(N564="sníž. přenesená",J564,0)</f>
        <v>0</v>
      </c>
      <c r="BI564" s="152">
        <f>IF(N564="nulová",J564,0)</f>
        <v>0</v>
      </c>
      <c r="BJ564" s="17" t="s">
        <v>82</v>
      </c>
      <c r="BK564" s="152">
        <f>ROUND(I564*H564,2)</f>
        <v>0</v>
      </c>
      <c r="BL564" s="17" t="s">
        <v>261</v>
      </c>
      <c r="BM564" s="151" t="s">
        <v>689</v>
      </c>
    </row>
    <row r="565" spans="1:47" s="2" customFormat="1" ht="29.25">
      <c r="A565" s="29"/>
      <c r="B565" s="30"/>
      <c r="C565" s="29"/>
      <c r="D565" s="153" t="s">
        <v>141</v>
      </c>
      <c r="E565" s="29"/>
      <c r="F565" s="154" t="s">
        <v>690</v>
      </c>
      <c r="G565" s="29"/>
      <c r="H565" s="29"/>
      <c r="I565" s="29"/>
      <c r="J565" s="29"/>
      <c r="K565" s="29"/>
      <c r="L565" s="30"/>
      <c r="M565" s="155"/>
      <c r="N565" s="156"/>
      <c r="O565" s="55"/>
      <c r="P565" s="55"/>
      <c r="Q565" s="55"/>
      <c r="R565" s="55"/>
      <c r="S565" s="55"/>
      <c r="T565" s="56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T565" s="17" t="s">
        <v>141</v>
      </c>
      <c r="AU565" s="17" t="s">
        <v>84</v>
      </c>
    </row>
    <row r="566" spans="1:65" s="2" customFormat="1" ht="24.2" customHeight="1">
      <c r="A566" s="29"/>
      <c r="B566" s="140"/>
      <c r="C566" s="141" t="s">
        <v>691</v>
      </c>
      <c r="D566" s="141" t="s">
        <v>134</v>
      </c>
      <c r="E566" s="142" t="s">
        <v>692</v>
      </c>
      <c r="F566" s="143" t="s">
        <v>693</v>
      </c>
      <c r="G566" s="144" t="s">
        <v>281</v>
      </c>
      <c r="H566" s="145">
        <v>0.11335224</v>
      </c>
      <c r="I566" s="146"/>
      <c r="J566" s="146">
        <f>ROUND(I566*H566,2)</f>
        <v>0</v>
      </c>
      <c r="K566" s="143" t="s">
        <v>138</v>
      </c>
      <c r="L566" s="30"/>
      <c r="M566" s="147" t="s">
        <v>1</v>
      </c>
      <c r="N566" s="148" t="s">
        <v>40</v>
      </c>
      <c r="O566" s="149">
        <v>1</v>
      </c>
      <c r="P566" s="149">
        <f>O566*H566</f>
        <v>0.11335224</v>
      </c>
      <c r="Q566" s="149">
        <v>0</v>
      </c>
      <c r="R566" s="149">
        <f>Q566*H566</f>
        <v>0</v>
      </c>
      <c r="S566" s="149">
        <v>0</v>
      </c>
      <c r="T566" s="150">
        <f>S566*H566</f>
        <v>0</v>
      </c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R566" s="151" t="s">
        <v>261</v>
      </c>
      <c r="AT566" s="151" t="s">
        <v>134</v>
      </c>
      <c r="AU566" s="151" t="s">
        <v>84</v>
      </c>
      <c r="AY566" s="17" t="s">
        <v>131</v>
      </c>
      <c r="BE566" s="152">
        <f>IF(N566="základní",J566,0)</f>
        <v>0</v>
      </c>
      <c r="BF566" s="152">
        <f>IF(N566="snížená",J566,0)</f>
        <v>0</v>
      </c>
      <c r="BG566" s="152">
        <f>IF(N566="zákl. přenesená",J566,0)</f>
        <v>0</v>
      </c>
      <c r="BH566" s="152">
        <f>IF(N566="sníž. přenesená",J566,0)</f>
        <v>0</v>
      </c>
      <c r="BI566" s="152">
        <f>IF(N566="nulová",J566,0)</f>
        <v>0</v>
      </c>
      <c r="BJ566" s="17" t="s">
        <v>82</v>
      </c>
      <c r="BK566" s="152">
        <f>ROUND(I566*H566,2)</f>
        <v>0</v>
      </c>
      <c r="BL566" s="17" t="s">
        <v>261</v>
      </c>
      <c r="BM566" s="151" t="s">
        <v>694</v>
      </c>
    </row>
    <row r="567" spans="1:47" s="2" customFormat="1" ht="29.25">
      <c r="A567" s="29"/>
      <c r="B567" s="30"/>
      <c r="C567" s="29"/>
      <c r="D567" s="153" t="s">
        <v>141</v>
      </c>
      <c r="E567" s="29"/>
      <c r="F567" s="154" t="s">
        <v>695</v>
      </c>
      <c r="G567" s="29"/>
      <c r="H567" s="29"/>
      <c r="I567" s="29"/>
      <c r="J567" s="29"/>
      <c r="K567" s="29"/>
      <c r="L567" s="30"/>
      <c r="M567" s="155"/>
      <c r="N567" s="156"/>
      <c r="O567" s="55"/>
      <c r="P567" s="55"/>
      <c r="Q567" s="55"/>
      <c r="R567" s="55"/>
      <c r="S567" s="55"/>
      <c r="T567" s="56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T567" s="17" t="s">
        <v>141</v>
      </c>
      <c r="AU567" s="17" t="s">
        <v>84</v>
      </c>
    </row>
    <row r="568" spans="2:63" s="12" customFormat="1" ht="22.9" customHeight="1">
      <c r="B568" s="128"/>
      <c r="D568" s="129" t="s">
        <v>74</v>
      </c>
      <c r="E568" s="138" t="s">
        <v>696</v>
      </c>
      <c r="F568" s="138" t="s">
        <v>697</v>
      </c>
      <c r="J568" s="139">
        <f>BK568</f>
        <v>0</v>
      </c>
      <c r="L568" s="128"/>
      <c r="M568" s="132"/>
      <c r="N568" s="133"/>
      <c r="O568" s="133"/>
      <c r="P568" s="134">
        <f>SUM(P569:P662)</f>
        <v>26.008372499999997</v>
      </c>
      <c r="Q568" s="133"/>
      <c r="R568" s="134">
        <f>SUM(R569:R662)</f>
        <v>0.033392895</v>
      </c>
      <c r="S568" s="133"/>
      <c r="T568" s="135">
        <f>SUM(T569:T662)</f>
        <v>0</v>
      </c>
      <c r="AR568" s="129" t="s">
        <v>84</v>
      </c>
      <c r="AT568" s="136" t="s">
        <v>74</v>
      </c>
      <c r="AU568" s="136" t="s">
        <v>82</v>
      </c>
      <c r="AY568" s="129" t="s">
        <v>131</v>
      </c>
      <c r="BK568" s="137">
        <f>SUM(BK569:BK662)</f>
        <v>0</v>
      </c>
    </row>
    <row r="569" spans="1:65" s="2" customFormat="1" ht="24.2" customHeight="1">
      <c r="A569" s="29"/>
      <c r="B569" s="140"/>
      <c r="C569" s="141" t="s">
        <v>698</v>
      </c>
      <c r="D569" s="141" t="s">
        <v>134</v>
      </c>
      <c r="E569" s="142" t="s">
        <v>699</v>
      </c>
      <c r="F569" s="143" t="s">
        <v>700</v>
      </c>
      <c r="G569" s="144" t="s">
        <v>137</v>
      </c>
      <c r="H569" s="145">
        <v>13.2775</v>
      </c>
      <c r="I569" s="146"/>
      <c r="J569" s="146">
        <f>ROUND(I569*H569,2)</f>
        <v>0</v>
      </c>
      <c r="K569" s="143" t="s">
        <v>138</v>
      </c>
      <c r="L569" s="30"/>
      <c r="M569" s="147" t="s">
        <v>1</v>
      </c>
      <c r="N569" s="148" t="s">
        <v>40</v>
      </c>
      <c r="O569" s="149">
        <v>0.117</v>
      </c>
      <c r="P569" s="149">
        <f>O569*H569</f>
        <v>1.5534675</v>
      </c>
      <c r="Q569" s="149">
        <v>7E-05</v>
      </c>
      <c r="R569" s="149">
        <f>Q569*H569</f>
        <v>0.0009294249999999999</v>
      </c>
      <c r="S569" s="149">
        <v>0</v>
      </c>
      <c r="T569" s="150">
        <f>S569*H569</f>
        <v>0</v>
      </c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R569" s="151" t="s">
        <v>261</v>
      </c>
      <c r="AT569" s="151" t="s">
        <v>134</v>
      </c>
      <c r="AU569" s="151" t="s">
        <v>84</v>
      </c>
      <c r="AY569" s="17" t="s">
        <v>131</v>
      </c>
      <c r="BE569" s="152">
        <f>IF(N569="základní",J569,0)</f>
        <v>0</v>
      </c>
      <c r="BF569" s="152">
        <f>IF(N569="snížená",J569,0)</f>
        <v>0</v>
      </c>
      <c r="BG569" s="152">
        <f>IF(N569="zákl. přenesená",J569,0)</f>
        <v>0</v>
      </c>
      <c r="BH569" s="152">
        <f>IF(N569="sníž. přenesená",J569,0)</f>
        <v>0</v>
      </c>
      <c r="BI569" s="152">
        <f>IF(N569="nulová",J569,0)</f>
        <v>0</v>
      </c>
      <c r="BJ569" s="17" t="s">
        <v>82</v>
      </c>
      <c r="BK569" s="152">
        <f>ROUND(I569*H569,2)</f>
        <v>0</v>
      </c>
      <c r="BL569" s="17" t="s">
        <v>261</v>
      </c>
      <c r="BM569" s="151" t="s">
        <v>701</v>
      </c>
    </row>
    <row r="570" spans="1:47" s="2" customFormat="1" ht="19.5">
      <c r="A570" s="29"/>
      <c r="B570" s="30"/>
      <c r="C570" s="29"/>
      <c r="D570" s="153" t="s">
        <v>141</v>
      </c>
      <c r="E570" s="29"/>
      <c r="F570" s="154" t="s">
        <v>702</v>
      </c>
      <c r="G570" s="29"/>
      <c r="H570" s="29"/>
      <c r="I570" s="29"/>
      <c r="J570" s="29"/>
      <c r="K570" s="29"/>
      <c r="L570" s="30"/>
      <c r="M570" s="155"/>
      <c r="N570" s="156"/>
      <c r="O570" s="55"/>
      <c r="P570" s="55"/>
      <c r="Q570" s="55"/>
      <c r="R570" s="55"/>
      <c r="S570" s="55"/>
      <c r="T570" s="56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T570" s="17" t="s">
        <v>141</v>
      </c>
      <c r="AU570" s="17" t="s">
        <v>84</v>
      </c>
    </row>
    <row r="571" spans="2:51" s="13" customFormat="1" ht="12">
      <c r="B571" s="157"/>
      <c r="D571" s="153" t="s">
        <v>143</v>
      </c>
      <c r="E571" s="158" t="s">
        <v>1</v>
      </c>
      <c r="F571" s="159" t="s">
        <v>703</v>
      </c>
      <c r="H571" s="158" t="s">
        <v>1</v>
      </c>
      <c r="L571" s="157"/>
      <c r="M571" s="160"/>
      <c r="N571" s="161"/>
      <c r="O571" s="161"/>
      <c r="P571" s="161"/>
      <c r="Q571" s="161"/>
      <c r="R571" s="161"/>
      <c r="S571" s="161"/>
      <c r="T571" s="162"/>
      <c r="AT571" s="158" t="s">
        <v>143</v>
      </c>
      <c r="AU571" s="158" t="s">
        <v>84</v>
      </c>
      <c r="AV571" s="13" t="s">
        <v>82</v>
      </c>
      <c r="AW571" s="13" t="s">
        <v>33</v>
      </c>
      <c r="AX571" s="13" t="s">
        <v>11</v>
      </c>
      <c r="AY571" s="158" t="s">
        <v>131</v>
      </c>
    </row>
    <row r="572" spans="2:51" s="14" customFormat="1" ht="12">
      <c r="B572" s="163"/>
      <c r="D572" s="153" t="s">
        <v>143</v>
      </c>
      <c r="E572" s="164" t="s">
        <v>1</v>
      </c>
      <c r="F572" s="165" t="s">
        <v>704</v>
      </c>
      <c r="H572" s="166">
        <v>3.94</v>
      </c>
      <c r="L572" s="163"/>
      <c r="M572" s="167"/>
      <c r="N572" s="168"/>
      <c r="O572" s="168"/>
      <c r="P572" s="168"/>
      <c r="Q572" s="168"/>
      <c r="R572" s="168"/>
      <c r="S572" s="168"/>
      <c r="T572" s="169"/>
      <c r="AT572" s="164" t="s">
        <v>143</v>
      </c>
      <c r="AU572" s="164" t="s">
        <v>84</v>
      </c>
      <c r="AV572" s="14" t="s">
        <v>84</v>
      </c>
      <c r="AW572" s="14" t="s">
        <v>33</v>
      </c>
      <c r="AX572" s="14" t="s">
        <v>11</v>
      </c>
      <c r="AY572" s="164" t="s">
        <v>131</v>
      </c>
    </row>
    <row r="573" spans="2:51" s="14" customFormat="1" ht="12">
      <c r="B573" s="163"/>
      <c r="D573" s="153" t="s">
        <v>143</v>
      </c>
      <c r="E573" s="164" t="s">
        <v>1</v>
      </c>
      <c r="F573" s="165" t="s">
        <v>705</v>
      </c>
      <c r="H573" s="166">
        <v>0.675</v>
      </c>
      <c r="L573" s="163"/>
      <c r="M573" s="167"/>
      <c r="N573" s="168"/>
      <c r="O573" s="168"/>
      <c r="P573" s="168"/>
      <c r="Q573" s="168"/>
      <c r="R573" s="168"/>
      <c r="S573" s="168"/>
      <c r="T573" s="169"/>
      <c r="AT573" s="164" t="s">
        <v>143</v>
      </c>
      <c r="AU573" s="164" t="s">
        <v>84</v>
      </c>
      <c r="AV573" s="14" t="s">
        <v>84</v>
      </c>
      <c r="AW573" s="14" t="s">
        <v>33</v>
      </c>
      <c r="AX573" s="14" t="s">
        <v>11</v>
      </c>
      <c r="AY573" s="164" t="s">
        <v>131</v>
      </c>
    </row>
    <row r="574" spans="2:51" s="14" customFormat="1" ht="12">
      <c r="B574" s="163"/>
      <c r="D574" s="153" t="s">
        <v>143</v>
      </c>
      <c r="E574" s="164" t="s">
        <v>1</v>
      </c>
      <c r="F574" s="165" t="s">
        <v>706</v>
      </c>
      <c r="H574" s="166">
        <v>0.3625</v>
      </c>
      <c r="L574" s="163"/>
      <c r="M574" s="167"/>
      <c r="N574" s="168"/>
      <c r="O574" s="168"/>
      <c r="P574" s="168"/>
      <c r="Q574" s="168"/>
      <c r="R574" s="168"/>
      <c r="S574" s="168"/>
      <c r="T574" s="169"/>
      <c r="AT574" s="164" t="s">
        <v>143</v>
      </c>
      <c r="AU574" s="164" t="s">
        <v>84</v>
      </c>
      <c r="AV574" s="14" t="s">
        <v>84</v>
      </c>
      <c r="AW574" s="14" t="s">
        <v>33</v>
      </c>
      <c r="AX574" s="14" t="s">
        <v>11</v>
      </c>
      <c r="AY574" s="164" t="s">
        <v>131</v>
      </c>
    </row>
    <row r="575" spans="2:51" s="13" customFormat="1" ht="12">
      <c r="B575" s="157"/>
      <c r="D575" s="153" t="s">
        <v>143</v>
      </c>
      <c r="E575" s="158" t="s">
        <v>1</v>
      </c>
      <c r="F575" s="159" t="s">
        <v>707</v>
      </c>
      <c r="H575" s="158" t="s">
        <v>1</v>
      </c>
      <c r="L575" s="157"/>
      <c r="M575" s="160"/>
      <c r="N575" s="161"/>
      <c r="O575" s="161"/>
      <c r="P575" s="161"/>
      <c r="Q575" s="161"/>
      <c r="R575" s="161"/>
      <c r="S575" s="161"/>
      <c r="T575" s="162"/>
      <c r="AT575" s="158" t="s">
        <v>143</v>
      </c>
      <c r="AU575" s="158" t="s">
        <v>84</v>
      </c>
      <c r="AV575" s="13" t="s">
        <v>82</v>
      </c>
      <c r="AW575" s="13" t="s">
        <v>33</v>
      </c>
      <c r="AX575" s="13" t="s">
        <v>11</v>
      </c>
      <c r="AY575" s="158" t="s">
        <v>131</v>
      </c>
    </row>
    <row r="576" spans="2:51" s="14" customFormat="1" ht="12">
      <c r="B576" s="163"/>
      <c r="D576" s="153" t="s">
        <v>143</v>
      </c>
      <c r="E576" s="164" t="s">
        <v>1</v>
      </c>
      <c r="F576" s="165" t="s">
        <v>708</v>
      </c>
      <c r="H576" s="166">
        <v>8.3</v>
      </c>
      <c r="L576" s="163"/>
      <c r="M576" s="167"/>
      <c r="N576" s="168"/>
      <c r="O576" s="168"/>
      <c r="P576" s="168"/>
      <c r="Q576" s="168"/>
      <c r="R576" s="168"/>
      <c r="S576" s="168"/>
      <c r="T576" s="169"/>
      <c r="AT576" s="164" t="s">
        <v>143</v>
      </c>
      <c r="AU576" s="164" t="s">
        <v>84</v>
      </c>
      <c r="AV576" s="14" t="s">
        <v>84</v>
      </c>
      <c r="AW576" s="14" t="s">
        <v>33</v>
      </c>
      <c r="AX576" s="14" t="s">
        <v>11</v>
      </c>
      <c r="AY576" s="164" t="s">
        <v>131</v>
      </c>
    </row>
    <row r="577" spans="2:51" s="15" customFormat="1" ht="12">
      <c r="B577" s="170"/>
      <c r="D577" s="153" t="s">
        <v>143</v>
      </c>
      <c r="E577" s="171" t="s">
        <v>1</v>
      </c>
      <c r="F577" s="172" t="s">
        <v>171</v>
      </c>
      <c r="H577" s="173">
        <v>13.2775</v>
      </c>
      <c r="L577" s="170"/>
      <c r="M577" s="174"/>
      <c r="N577" s="175"/>
      <c r="O577" s="175"/>
      <c r="P577" s="175"/>
      <c r="Q577" s="175"/>
      <c r="R577" s="175"/>
      <c r="S577" s="175"/>
      <c r="T577" s="176"/>
      <c r="AT577" s="171" t="s">
        <v>143</v>
      </c>
      <c r="AU577" s="171" t="s">
        <v>84</v>
      </c>
      <c r="AV577" s="15" t="s">
        <v>139</v>
      </c>
      <c r="AW577" s="15" t="s">
        <v>33</v>
      </c>
      <c r="AX577" s="15" t="s">
        <v>82</v>
      </c>
      <c r="AY577" s="171" t="s">
        <v>131</v>
      </c>
    </row>
    <row r="578" spans="1:65" s="2" customFormat="1" ht="24.2" customHeight="1">
      <c r="A578" s="29"/>
      <c r="B578" s="140"/>
      <c r="C578" s="141" t="s">
        <v>709</v>
      </c>
      <c r="D578" s="141" t="s">
        <v>134</v>
      </c>
      <c r="E578" s="142" t="s">
        <v>710</v>
      </c>
      <c r="F578" s="143" t="s">
        <v>711</v>
      </c>
      <c r="G578" s="144" t="s">
        <v>137</v>
      </c>
      <c r="H578" s="145">
        <v>13.2775</v>
      </c>
      <c r="I578" s="146"/>
      <c r="J578" s="146">
        <f>ROUND(I578*H578,2)</f>
        <v>0</v>
      </c>
      <c r="K578" s="143" t="s">
        <v>138</v>
      </c>
      <c r="L578" s="30"/>
      <c r="M578" s="147" t="s">
        <v>1</v>
      </c>
      <c r="N578" s="148" t="s">
        <v>40</v>
      </c>
      <c r="O578" s="149">
        <v>0.184</v>
      </c>
      <c r="P578" s="149">
        <f>O578*H578</f>
        <v>2.44306</v>
      </c>
      <c r="Q578" s="149">
        <v>0.00014</v>
      </c>
      <c r="R578" s="149">
        <f>Q578*H578</f>
        <v>0.0018588499999999998</v>
      </c>
      <c r="S578" s="149">
        <v>0</v>
      </c>
      <c r="T578" s="150">
        <f>S578*H578</f>
        <v>0</v>
      </c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R578" s="151" t="s">
        <v>261</v>
      </c>
      <c r="AT578" s="151" t="s">
        <v>134</v>
      </c>
      <c r="AU578" s="151" t="s">
        <v>84</v>
      </c>
      <c r="AY578" s="17" t="s">
        <v>131</v>
      </c>
      <c r="BE578" s="152">
        <f>IF(N578="základní",J578,0)</f>
        <v>0</v>
      </c>
      <c r="BF578" s="152">
        <f>IF(N578="snížená",J578,0)</f>
        <v>0</v>
      </c>
      <c r="BG578" s="152">
        <f>IF(N578="zákl. přenesená",J578,0)</f>
        <v>0</v>
      </c>
      <c r="BH578" s="152">
        <f>IF(N578="sníž. přenesená",J578,0)</f>
        <v>0</v>
      </c>
      <c r="BI578" s="152">
        <f>IF(N578="nulová",J578,0)</f>
        <v>0</v>
      </c>
      <c r="BJ578" s="17" t="s">
        <v>82</v>
      </c>
      <c r="BK578" s="152">
        <f>ROUND(I578*H578,2)</f>
        <v>0</v>
      </c>
      <c r="BL578" s="17" t="s">
        <v>261</v>
      </c>
      <c r="BM578" s="151" t="s">
        <v>712</v>
      </c>
    </row>
    <row r="579" spans="1:47" s="2" customFormat="1" ht="12">
      <c r="A579" s="29"/>
      <c r="B579" s="30"/>
      <c r="C579" s="29"/>
      <c r="D579" s="153" t="s">
        <v>141</v>
      </c>
      <c r="E579" s="29"/>
      <c r="F579" s="154" t="s">
        <v>713</v>
      </c>
      <c r="G579" s="29"/>
      <c r="H579" s="29"/>
      <c r="I579" s="29"/>
      <c r="J579" s="29"/>
      <c r="K579" s="29"/>
      <c r="L579" s="30"/>
      <c r="M579" s="155"/>
      <c r="N579" s="156"/>
      <c r="O579" s="55"/>
      <c r="P579" s="55"/>
      <c r="Q579" s="55"/>
      <c r="R579" s="55"/>
      <c r="S579" s="55"/>
      <c r="T579" s="56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T579" s="17" t="s">
        <v>141</v>
      </c>
      <c r="AU579" s="17" t="s">
        <v>84</v>
      </c>
    </row>
    <row r="580" spans="1:47" s="2" customFormat="1" ht="19.5">
      <c r="A580" s="29"/>
      <c r="B580" s="30"/>
      <c r="C580" s="29"/>
      <c r="D580" s="153" t="s">
        <v>182</v>
      </c>
      <c r="E580" s="29"/>
      <c r="F580" s="177" t="s">
        <v>714</v>
      </c>
      <c r="G580" s="29"/>
      <c r="H580" s="29"/>
      <c r="I580" s="29"/>
      <c r="J580" s="29"/>
      <c r="K580" s="29"/>
      <c r="L580" s="30"/>
      <c r="M580" s="155"/>
      <c r="N580" s="156"/>
      <c r="O580" s="55"/>
      <c r="P580" s="55"/>
      <c r="Q580" s="55"/>
      <c r="R580" s="55"/>
      <c r="S580" s="55"/>
      <c r="T580" s="56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T580" s="17" t="s">
        <v>182</v>
      </c>
      <c r="AU580" s="17" t="s">
        <v>84</v>
      </c>
    </row>
    <row r="581" spans="2:51" s="13" customFormat="1" ht="12">
      <c r="B581" s="157"/>
      <c r="D581" s="153" t="s">
        <v>143</v>
      </c>
      <c r="E581" s="158" t="s">
        <v>1</v>
      </c>
      <c r="F581" s="159" t="s">
        <v>703</v>
      </c>
      <c r="H581" s="158" t="s">
        <v>1</v>
      </c>
      <c r="L581" s="157"/>
      <c r="M581" s="160"/>
      <c r="N581" s="161"/>
      <c r="O581" s="161"/>
      <c r="P581" s="161"/>
      <c r="Q581" s="161"/>
      <c r="R581" s="161"/>
      <c r="S581" s="161"/>
      <c r="T581" s="162"/>
      <c r="AT581" s="158" t="s">
        <v>143</v>
      </c>
      <c r="AU581" s="158" t="s">
        <v>84</v>
      </c>
      <c r="AV581" s="13" t="s">
        <v>82</v>
      </c>
      <c r="AW581" s="13" t="s">
        <v>33</v>
      </c>
      <c r="AX581" s="13" t="s">
        <v>11</v>
      </c>
      <c r="AY581" s="158" t="s">
        <v>131</v>
      </c>
    </row>
    <row r="582" spans="2:51" s="14" customFormat="1" ht="12">
      <c r="B582" s="163"/>
      <c r="D582" s="153" t="s">
        <v>143</v>
      </c>
      <c r="E582" s="164" t="s">
        <v>1</v>
      </c>
      <c r="F582" s="165" t="s">
        <v>704</v>
      </c>
      <c r="H582" s="166">
        <v>3.94</v>
      </c>
      <c r="L582" s="163"/>
      <c r="M582" s="167"/>
      <c r="N582" s="168"/>
      <c r="O582" s="168"/>
      <c r="P582" s="168"/>
      <c r="Q582" s="168"/>
      <c r="R582" s="168"/>
      <c r="S582" s="168"/>
      <c r="T582" s="169"/>
      <c r="AT582" s="164" t="s">
        <v>143</v>
      </c>
      <c r="AU582" s="164" t="s">
        <v>84</v>
      </c>
      <c r="AV582" s="14" t="s">
        <v>84</v>
      </c>
      <c r="AW582" s="14" t="s">
        <v>33</v>
      </c>
      <c r="AX582" s="14" t="s">
        <v>11</v>
      </c>
      <c r="AY582" s="164" t="s">
        <v>131</v>
      </c>
    </row>
    <row r="583" spans="2:51" s="14" customFormat="1" ht="12">
      <c r="B583" s="163"/>
      <c r="D583" s="153" t="s">
        <v>143</v>
      </c>
      <c r="E583" s="164" t="s">
        <v>1</v>
      </c>
      <c r="F583" s="165" t="s">
        <v>705</v>
      </c>
      <c r="H583" s="166">
        <v>0.675</v>
      </c>
      <c r="L583" s="163"/>
      <c r="M583" s="167"/>
      <c r="N583" s="168"/>
      <c r="O583" s="168"/>
      <c r="P583" s="168"/>
      <c r="Q583" s="168"/>
      <c r="R583" s="168"/>
      <c r="S583" s="168"/>
      <c r="T583" s="169"/>
      <c r="AT583" s="164" t="s">
        <v>143</v>
      </c>
      <c r="AU583" s="164" t="s">
        <v>84</v>
      </c>
      <c r="AV583" s="14" t="s">
        <v>84</v>
      </c>
      <c r="AW583" s="14" t="s">
        <v>33</v>
      </c>
      <c r="AX583" s="14" t="s">
        <v>11</v>
      </c>
      <c r="AY583" s="164" t="s">
        <v>131</v>
      </c>
    </row>
    <row r="584" spans="2:51" s="14" customFormat="1" ht="12">
      <c r="B584" s="163"/>
      <c r="D584" s="153" t="s">
        <v>143</v>
      </c>
      <c r="E584" s="164" t="s">
        <v>1</v>
      </c>
      <c r="F584" s="165" t="s">
        <v>706</v>
      </c>
      <c r="H584" s="166">
        <v>0.3625</v>
      </c>
      <c r="L584" s="163"/>
      <c r="M584" s="167"/>
      <c r="N584" s="168"/>
      <c r="O584" s="168"/>
      <c r="P584" s="168"/>
      <c r="Q584" s="168"/>
      <c r="R584" s="168"/>
      <c r="S584" s="168"/>
      <c r="T584" s="169"/>
      <c r="AT584" s="164" t="s">
        <v>143</v>
      </c>
      <c r="AU584" s="164" t="s">
        <v>84</v>
      </c>
      <c r="AV584" s="14" t="s">
        <v>84</v>
      </c>
      <c r="AW584" s="14" t="s">
        <v>33</v>
      </c>
      <c r="AX584" s="14" t="s">
        <v>11</v>
      </c>
      <c r="AY584" s="164" t="s">
        <v>131</v>
      </c>
    </row>
    <row r="585" spans="2:51" s="13" customFormat="1" ht="12">
      <c r="B585" s="157"/>
      <c r="D585" s="153" t="s">
        <v>143</v>
      </c>
      <c r="E585" s="158" t="s">
        <v>1</v>
      </c>
      <c r="F585" s="159" t="s">
        <v>707</v>
      </c>
      <c r="H585" s="158" t="s">
        <v>1</v>
      </c>
      <c r="L585" s="157"/>
      <c r="M585" s="160"/>
      <c r="N585" s="161"/>
      <c r="O585" s="161"/>
      <c r="P585" s="161"/>
      <c r="Q585" s="161"/>
      <c r="R585" s="161"/>
      <c r="S585" s="161"/>
      <c r="T585" s="162"/>
      <c r="AT585" s="158" t="s">
        <v>143</v>
      </c>
      <c r="AU585" s="158" t="s">
        <v>84</v>
      </c>
      <c r="AV585" s="13" t="s">
        <v>82</v>
      </c>
      <c r="AW585" s="13" t="s">
        <v>33</v>
      </c>
      <c r="AX585" s="13" t="s">
        <v>11</v>
      </c>
      <c r="AY585" s="158" t="s">
        <v>131</v>
      </c>
    </row>
    <row r="586" spans="2:51" s="14" customFormat="1" ht="12">
      <c r="B586" s="163"/>
      <c r="D586" s="153" t="s">
        <v>143</v>
      </c>
      <c r="E586" s="164" t="s">
        <v>1</v>
      </c>
      <c r="F586" s="165" t="s">
        <v>708</v>
      </c>
      <c r="H586" s="166">
        <v>8.3</v>
      </c>
      <c r="L586" s="163"/>
      <c r="M586" s="167"/>
      <c r="N586" s="168"/>
      <c r="O586" s="168"/>
      <c r="P586" s="168"/>
      <c r="Q586" s="168"/>
      <c r="R586" s="168"/>
      <c r="S586" s="168"/>
      <c r="T586" s="169"/>
      <c r="AT586" s="164" t="s">
        <v>143</v>
      </c>
      <c r="AU586" s="164" t="s">
        <v>84</v>
      </c>
      <c r="AV586" s="14" t="s">
        <v>84</v>
      </c>
      <c r="AW586" s="14" t="s">
        <v>33</v>
      </c>
      <c r="AX586" s="14" t="s">
        <v>11</v>
      </c>
      <c r="AY586" s="164" t="s">
        <v>131</v>
      </c>
    </row>
    <row r="587" spans="2:51" s="15" customFormat="1" ht="12">
      <c r="B587" s="170"/>
      <c r="D587" s="153" t="s">
        <v>143</v>
      </c>
      <c r="E587" s="171" t="s">
        <v>1</v>
      </c>
      <c r="F587" s="172" t="s">
        <v>171</v>
      </c>
      <c r="H587" s="173">
        <v>13.2775</v>
      </c>
      <c r="L587" s="170"/>
      <c r="M587" s="174"/>
      <c r="N587" s="175"/>
      <c r="O587" s="175"/>
      <c r="P587" s="175"/>
      <c r="Q587" s="175"/>
      <c r="R587" s="175"/>
      <c r="S587" s="175"/>
      <c r="T587" s="176"/>
      <c r="AT587" s="171" t="s">
        <v>143</v>
      </c>
      <c r="AU587" s="171" t="s">
        <v>84</v>
      </c>
      <c r="AV587" s="15" t="s">
        <v>139</v>
      </c>
      <c r="AW587" s="15" t="s">
        <v>33</v>
      </c>
      <c r="AX587" s="15" t="s">
        <v>82</v>
      </c>
      <c r="AY587" s="171" t="s">
        <v>131</v>
      </c>
    </row>
    <row r="588" spans="1:65" s="2" customFormat="1" ht="24.2" customHeight="1">
      <c r="A588" s="29"/>
      <c r="B588" s="140"/>
      <c r="C588" s="141" t="s">
        <v>715</v>
      </c>
      <c r="D588" s="141" t="s">
        <v>134</v>
      </c>
      <c r="E588" s="142" t="s">
        <v>716</v>
      </c>
      <c r="F588" s="143" t="s">
        <v>717</v>
      </c>
      <c r="G588" s="144" t="s">
        <v>137</v>
      </c>
      <c r="H588" s="145">
        <v>13.2775</v>
      </c>
      <c r="I588" s="146"/>
      <c r="J588" s="146">
        <f>ROUND(I588*H588,2)</f>
        <v>0</v>
      </c>
      <c r="K588" s="143" t="s">
        <v>138</v>
      </c>
      <c r="L588" s="30"/>
      <c r="M588" s="147" t="s">
        <v>1</v>
      </c>
      <c r="N588" s="148" t="s">
        <v>40</v>
      </c>
      <c r="O588" s="149">
        <v>0.166</v>
      </c>
      <c r="P588" s="149">
        <f>O588*H588</f>
        <v>2.204065</v>
      </c>
      <c r="Q588" s="149">
        <v>0.00012</v>
      </c>
      <c r="R588" s="149">
        <f>Q588*H588</f>
        <v>0.0015933</v>
      </c>
      <c r="S588" s="149">
        <v>0</v>
      </c>
      <c r="T588" s="150">
        <f>S588*H588</f>
        <v>0</v>
      </c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R588" s="151" t="s">
        <v>261</v>
      </c>
      <c r="AT588" s="151" t="s">
        <v>134</v>
      </c>
      <c r="AU588" s="151" t="s">
        <v>84</v>
      </c>
      <c r="AY588" s="17" t="s">
        <v>131</v>
      </c>
      <c r="BE588" s="152">
        <f>IF(N588="základní",J588,0)</f>
        <v>0</v>
      </c>
      <c r="BF588" s="152">
        <f>IF(N588="snížená",J588,0)</f>
        <v>0</v>
      </c>
      <c r="BG588" s="152">
        <f>IF(N588="zákl. přenesená",J588,0)</f>
        <v>0</v>
      </c>
      <c r="BH588" s="152">
        <f>IF(N588="sníž. přenesená",J588,0)</f>
        <v>0</v>
      </c>
      <c r="BI588" s="152">
        <f>IF(N588="nulová",J588,0)</f>
        <v>0</v>
      </c>
      <c r="BJ588" s="17" t="s">
        <v>82</v>
      </c>
      <c r="BK588" s="152">
        <f>ROUND(I588*H588,2)</f>
        <v>0</v>
      </c>
      <c r="BL588" s="17" t="s">
        <v>261</v>
      </c>
      <c r="BM588" s="151" t="s">
        <v>718</v>
      </c>
    </row>
    <row r="589" spans="1:47" s="2" customFormat="1" ht="19.5">
      <c r="A589" s="29"/>
      <c r="B589" s="30"/>
      <c r="C589" s="29"/>
      <c r="D589" s="153" t="s">
        <v>141</v>
      </c>
      <c r="E589" s="29"/>
      <c r="F589" s="154" t="s">
        <v>719</v>
      </c>
      <c r="G589" s="29"/>
      <c r="H589" s="29"/>
      <c r="I589" s="29"/>
      <c r="J589" s="29"/>
      <c r="K589" s="29"/>
      <c r="L589" s="30"/>
      <c r="M589" s="155"/>
      <c r="N589" s="156"/>
      <c r="O589" s="55"/>
      <c r="P589" s="55"/>
      <c r="Q589" s="55"/>
      <c r="R589" s="55"/>
      <c r="S589" s="55"/>
      <c r="T589" s="56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T589" s="17" t="s">
        <v>141</v>
      </c>
      <c r="AU589" s="17" t="s">
        <v>84</v>
      </c>
    </row>
    <row r="590" spans="1:47" s="2" customFormat="1" ht="19.5">
      <c r="A590" s="29"/>
      <c r="B590" s="30"/>
      <c r="C590" s="29"/>
      <c r="D590" s="153" t="s">
        <v>182</v>
      </c>
      <c r="E590" s="29"/>
      <c r="F590" s="177" t="s">
        <v>714</v>
      </c>
      <c r="G590" s="29"/>
      <c r="H590" s="29"/>
      <c r="I590" s="29"/>
      <c r="J590" s="29"/>
      <c r="K590" s="29"/>
      <c r="L590" s="30"/>
      <c r="M590" s="155"/>
      <c r="N590" s="156"/>
      <c r="O590" s="55"/>
      <c r="P590" s="55"/>
      <c r="Q590" s="55"/>
      <c r="R590" s="55"/>
      <c r="S590" s="55"/>
      <c r="T590" s="56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T590" s="17" t="s">
        <v>182</v>
      </c>
      <c r="AU590" s="17" t="s">
        <v>84</v>
      </c>
    </row>
    <row r="591" spans="2:51" s="13" customFormat="1" ht="12">
      <c r="B591" s="157"/>
      <c r="D591" s="153" t="s">
        <v>143</v>
      </c>
      <c r="E591" s="158" t="s">
        <v>1</v>
      </c>
      <c r="F591" s="159" t="s">
        <v>703</v>
      </c>
      <c r="H591" s="158" t="s">
        <v>1</v>
      </c>
      <c r="L591" s="157"/>
      <c r="M591" s="160"/>
      <c r="N591" s="161"/>
      <c r="O591" s="161"/>
      <c r="P591" s="161"/>
      <c r="Q591" s="161"/>
      <c r="R591" s="161"/>
      <c r="S591" s="161"/>
      <c r="T591" s="162"/>
      <c r="AT591" s="158" t="s">
        <v>143</v>
      </c>
      <c r="AU591" s="158" t="s">
        <v>84</v>
      </c>
      <c r="AV591" s="13" t="s">
        <v>82</v>
      </c>
      <c r="AW591" s="13" t="s">
        <v>33</v>
      </c>
      <c r="AX591" s="13" t="s">
        <v>11</v>
      </c>
      <c r="AY591" s="158" t="s">
        <v>131</v>
      </c>
    </row>
    <row r="592" spans="2:51" s="14" customFormat="1" ht="12">
      <c r="B592" s="163"/>
      <c r="D592" s="153" t="s">
        <v>143</v>
      </c>
      <c r="E592" s="164" t="s">
        <v>1</v>
      </c>
      <c r="F592" s="165" t="s">
        <v>704</v>
      </c>
      <c r="H592" s="166">
        <v>3.94</v>
      </c>
      <c r="L592" s="163"/>
      <c r="M592" s="167"/>
      <c r="N592" s="168"/>
      <c r="O592" s="168"/>
      <c r="P592" s="168"/>
      <c r="Q592" s="168"/>
      <c r="R592" s="168"/>
      <c r="S592" s="168"/>
      <c r="T592" s="169"/>
      <c r="AT592" s="164" t="s">
        <v>143</v>
      </c>
      <c r="AU592" s="164" t="s">
        <v>84</v>
      </c>
      <c r="AV592" s="14" t="s">
        <v>84</v>
      </c>
      <c r="AW592" s="14" t="s">
        <v>33</v>
      </c>
      <c r="AX592" s="14" t="s">
        <v>11</v>
      </c>
      <c r="AY592" s="164" t="s">
        <v>131</v>
      </c>
    </row>
    <row r="593" spans="2:51" s="14" customFormat="1" ht="12">
      <c r="B593" s="163"/>
      <c r="D593" s="153" t="s">
        <v>143</v>
      </c>
      <c r="E593" s="164" t="s">
        <v>1</v>
      </c>
      <c r="F593" s="165" t="s">
        <v>705</v>
      </c>
      <c r="H593" s="166">
        <v>0.675</v>
      </c>
      <c r="L593" s="163"/>
      <c r="M593" s="167"/>
      <c r="N593" s="168"/>
      <c r="O593" s="168"/>
      <c r="P593" s="168"/>
      <c r="Q593" s="168"/>
      <c r="R593" s="168"/>
      <c r="S593" s="168"/>
      <c r="T593" s="169"/>
      <c r="AT593" s="164" t="s">
        <v>143</v>
      </c>
      <c r="AU593" s="164" t="s">
        <v>84</v>
      </c>
      <c r="AV593" s="14" t="s">
        <v>84</v>
      </c>
      <c r="AW593" s="14" t="s">
        <v>33</v>
      </c>
      <c r="AX593" s="14" t="s">
        <v>11</v>
      </c>
      <c r="AY593" s="164" t="s">
        <v>131</v>
      </c>
    </row>
    <row r="594" spans="2:51" s="14" customFormat="1" ht="12">
      <c r="B594" s="163"/>
      <c r="D594" s="153" t="s">
        <v>143</v>
      </c>
      <c r="E594" s="164" t="s">
        <v>1</v>
      </c>
      <c r="F594" s="165" t="s">
        <v>706</v>
      </c>
      <c r="H594" s="166">
        <v>0.3625</v>
      </c>
      <c r="L594" s="163"/>
      <c r="M594" s="167"/>
      <c r="N594" s="168"/>
      <c r="O594" s="168"/>
      <c r="P594" s="168"/>
      <c r="Q594" s="168"/>
      <c r="R594" s="168"/>
      <c r="S594" s="168"/>
      <c r="T594" s="169"/>
      <c r="AT594" s="164" t="s">
        <v>143</v>
      </c>
      <c r="AU594" s="164" t="s">
        <v>84</v>
      </c>
      <c r="AV594" s="14" t="s">
        <v>84</v>
      </c>
      <c r="AW594" s="14" t="s">
        <v>33</v>
      </c>
      <c r="AX594" s="14" t="s">
        <v>11</v>
      </c>
      <c r="AY594" s="164" t="s">
        <v>131</v>
      </c>
    </row>
    <row r="595" spans="2:51" s="13" customFormat="1" ht="12">
      <c r="B595" s="157"/>
      <c r="D595" s="153" t="s">
        <v>143</v>
      </c>
      <c r="E595" s="158" t="s">
        <v>1</v>
      </c>
      <c r="F595" s="159" t="s">
        <v>707</v>
      </c>
      <c r="H595" s="158" t="s">
        <v>1</v>
      </c>
      <c r="L595" s="157"/>
      <c r="M595" s="160"/>
      <c r="N595" s="161"/>
      <c r="O595" s="161"/>
      <c r="P595" s="161"/>
      <c r="Q595" s="161"/>
      <c r="R595" s="161"/>
      <c r="S595" s="161"/>
      <c r="T595" s="162"/>
      <c r="AT595" s="158" t="s">
        <v>143</v>
      </c>
      <c r="AU595" s="158" t="s">
        <v>84</v>
      </c>
      <c r="AV595" s="13" t="s">
        <v>82</v>
      </c>
      <c r="AW595" s="13" t="s">
        <v>33</v>
      </c>
      <c r="AX595" s="13" t="s">
        <v>11</v>
      </c>
      <c r="AY595" s="158" t="s">
        <v>131</v>
      </c>
    </row>
    <row r="596" spans="2:51" s="14" customFormat="1" ht="12">
      <c r="B596" s="163"/>
      <c r="D596" s="153" t="s">
        <v>143</v>
      </c>
      <c r="E596" s="164" t="s">
        <v>1</v>
      </c>
      <c r="F596" s="165" t="s">
        <v>708</v>
      </c>
      <c r="H596" s="166">
        <v>8.3</v>
      </c>
      <c r="L596" s="163"/>
      <c r="M596" s="167"/>
      <c r="N596" s="168"/>
      <c r="O596" s="168"/>
      <c r="P596" s="168"/>
      <c r="Q596" s="168"/>
      <c r="R596" s="168"/>
      <c r="S596" s="168"/>
      <c r="T596" s="169"/>
      <c r="AT596" s="164" t="s">
        <v>143</v>
      </c>
      <c r="AU596" s="164" t="s">
        <v>84</v>
      </c>
      <c r="AV596" s="14" t="s">
        <v>84</v>
      </c>
      <c r="AW596" s="14" t="s">
        <v>33</v>
      </c>
      <c r="AX596" s="14" t="s">
        <v>11</v>
      </c>
      <c r="AY596" s="164" t="s">
        <v>131</v>
      </c>
    </row>
    <row r="597" spans="2:51" s="15" customFormat="1" ht="12">
      <c r="B597" s="170"/>
      <c r="D597" s="153" t="s">
        <v>143</v>
      </c>
      <c r="E597" s="171" t="s">
        <v>1</v>
      </c>
      <c r="F597" s="172" t="s">
        <v>171</v>
      </c>
      <c r="H597" s="173">
        <v>13.2775</v>
      </c>
      <c r="L597" s="170"/>
      <c r="M597" s="174"/>
      <c r="N597" s="175"/>
      <c r="O597" s="175"/>
      <c r="P597" s="175"/>
      <c r="Q597" s="175"/>
      <c r="R597" s="175"/>
      <c r="S597" s="175"/>
      <c r="T597" s="176"/>
      <c r="AT597" s="171" t="s">
        <v>143</v>
      </c>
      <c r="AU597" s="171" t="s">
        <v>84</v>
      </c>
      <c r="AV597" s="15" t="s">
        <v>139</v>
      </c>
      <c r="AW597" s="15" t="s">
        <v>33</v>
      </c>
      <c r="AX597" s="15" t="s">
        <v>82</v>
      </c>
      <c r="AY597" s="171" t="s">
        <v>131</v>
      </c>
    </row>
    <row r="598" spans="1:65" s="2" customFormat="1" ht="24.2" customHeight="1">
      <c r="A598" s="29"/>
      <c r="B598" s="140"/>
      <c r="C598" s="141" t="s">
        <v>720</v>
      </c>
      <c r="D598" s="141" t="s">
        <v>134</v>
      </c>
      <c r="E598" s="142" t="s">
        <v>721</v>
      </c>
      <c r="F598" s="143" t="s">
        <v>722</v>
      </c>
      <c r="G598" s="144" t="s">
        <v>137</v>
      </c>
      <c r="H598" s="145">
        <v>13.2775</v>
      </c>
      <c r="I598" s="146"/>
      <c r="J598" s="146">
        <f>ROUND(I598*H598,2)</f>
        <v>0</v>
      </c>
      <c r="K598" s="143" t="s">
        <v>138</v>
      </c>
      <c r="L598" s="30"/>
      <c r="M598" s="147" t="s">
        <v>1</v>
      </c>
      <c r="N598" s="148" t="s">
        <v>40</v>
      </c>
      <c r="O598" s="149">
        <v>0.172</v>
      </c>
      <c r="P598" s="149">
        <f>O598*H598</f>
        <v>2.28373</v>
      </c>
      <c r="Q598" s="149">
        <v>0.00012</v>
      </c>
      <c r="R598" s="149">
        <f>Q598*H598</f>
        <v>0.0015933</v>
      </c>
      <c r="S598" s="149">
        <v>0</v>
      </c>
      <c r="T598" s="150">
        <f>S598*H598</f>
        <v>0</v>
      </c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R598" s="151" t="s">
        <v>261</v>
      </c>
      <c r="AT598" s="151" t="s">
        <v>134</v>
      </c>
      <c r="AU598" s="151" t="s">
        <v>84</v>
      </c>
      <c r="AY598" s="17" t="s">
        <v>131</v>
      </c>
      <c r="BE598" s="152">
        <f>IF(N598="základní",J598,0)</f>
        <v>0</v>
      </c>
      <c r="BF598" s="152">
        <f>IF(N598="snížená",J598,0)</f>
        <v>0</v>
      </c>
      <c r="BG598" s="152">
        <f>IF(N598="zákl. přenesená",J598,0)</f>
        <v>0</v>
      </c>
      <c r="BH598" s="152">
        <f>IF(N598="sníž. přenesená",J598,0)</f>
        <v>0</v>
      </c>
      <c r="BI598" s="152">
        <f>IF(N598="nulová",J598,0)</f>
        <v>0</v>
      </c>
      <c r="BJ598" s="17" t="s">
        <v>82</v>
      </c>
      <c r="BK598" s="152">
        <f>ROUND(I598*H598,2)</f>
        <v>0</v>
      </c>
      <c r="BL598" s="17" t="s">
        <v>261</v>
      </c>
      <c r="BM598" s="151" t="s">
        <v>723</v>
      </c>
    </row>
    <row r="599" spans="1:47" s="2" customFormat="1" ht="19.5">
      <c r="A599" s="29"/>
      <c r="B599" s="30"/>
      <c r="C599" s="29"/>
      <c r="D599" s="153" t="s">
        <v>141</v>
      </c>
      <c r="E599" s="29"/>
      <c r="F599" s="154" t="s">
        <v>724</v>
      </c>
      <c r="G599" s="29"/>
      <c r="H599" s="29"/>
      <c r="I599" s="29"/>
      <c r="J599" s="29"/>
      <c r="K599" s="29"/>
      <c r="L599" s="30"/>
      <c r="M599" s="155"/>
      <c r="N599" s="156"/>
      <c r="O599" s="55"/>
      <c r="P599" s="55"/>
      <c r="Q599" s="55"/>
      <c r="R599" s="55"/>
      <c r="S599" s="55"/>
      <c r="T599" s="56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T599" s="17" t="s">
        <v>141</v>
      </c>
      <c r="AU599" s="17" t="s">
        <v>84</v>
      </c>
    </row>
    <row r="600" spans="1:47" s="2" customFormat="1" ht="19.5">
      <c r="A600" s="29"/>
      <c r="B600" s="30"/>
      <c r="C600" s="29"/>
      <c r="D600" s="153" t="s">
        <v>182</v>
      </c>
      <c r="E600" s="29"/>
      <c r="F600" s="177" t="s">
        <v>714</v>
      </c>
      <c r="G600" s="29"/>
      <c r="H600" s="29"/>
      <c r="I600" s="29"/>
      <c r="J600" s="29"/>
      <c r="K600" s="29"/>
      <c r="L600" s="30"/>
      <c r="M600" s="155"/>
      <c r="N600" s="156"/>
      <c r="O600" s="55"/>
      <c r="P600" s="55"/>
      <c r="Q600" s="55"/>
      <c r="R600" s="55"/>
      <c r="S600" s="55"/>
      <c r="T600" s="56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T600" s="17" t="s">
        <v>182</v>
      </c>
      <c r="AU600" s="17" t="s">
        <v>84</v>
      </c>
    </row>
    <row r="601" spans="2:51" s="13" customFormat="1" ht="12">
      <c r="B601" s="157"/>
      <c r="D601" s="153" t="s">
        <v>143</v>
      </c>
      <c r="E601" s="158" t="s">
        <v>1</v>
      </c>
      <c r="F601" s="159" t="s">
        <v>703</v>
      </c>
      <c r="H601" s="158" t="s">
        <v>1</v>
      </c>
      <c r="L601" s="157"/>
      <c r="M601" s="160"/>
      <c r="N601" s="161"/>
      <c r="O601" s="161"/>
      <c r="P601" s="161"/>
      <c r="Q601" s="161"/>
      <c r="R601" s="161"/>
      <c r="S601" s="161"/>
      <c r="T601" s="162"/>
      <c r="AT601" s="158" t="s">
        <v>143</v>
      </c>
      <c r="AU601" s="158" t="s">
        <v>84</v>
      </c>
      <c r="AV601" s="13" t="s">
        <v>82</v>
      </c>
      <c r="AW601" s="13" t="s">
        <v>33</v>
      </c>
      <c r="AX601" s="13" t="s">
        <v>11</v>
      </c>
      <c r="AY601" s="158" t="s">
        <v>131</v>
      </c>
    </row>
    <row r="602" spans="2:51" s="14" customFormat="1" ht="12">
      <c r="B602" s="163"/>
      <c r="D602" s="153" t="s">
        <v>143</v>
      </c>
      <c r="E602" s="164" t="s">
        <v>1</v>
      </c>
      <c r="F602" s="165" t="s">
        <v>704</v>
      </c>
      <c r="H602" s="166">
        <v>3.94</v>
      </c>
      <c r="L602" s="163"/>
      <c r="M602" s="167"/>
      <c r="N602" s="168"/>
      <c r="O602" s="168"/>
      <c r="P602" s="168"/>
      <c r="Q602" s="168"/>
      <c r="R602" s="168"/>
      <c r="S602" s="168"/>
      <c r="T602" s="169"/>
      <c r="AT602" s="164" t="s">
        <v>143</v>
      </c>
      <c r="AU602" s="164" t="s">
        <v>84</v>
      </c>
      <c r="AV602" s="14" t="s">
        <v>84</v>
      </c>
      <c r="AW602" s="14" t="s">
        <v>33</v>
      </c>
      <c r="AX602" s="14" t="s">
        <v>11</v>
      </c>
      <c r="AY602" s="164" t="s">
        <v>131</v>
      </c>
    </row>
    <row r="603" spans="2:51" s="14" customFormat="1" ht="12">
      <c r="B603" s="163"/>
      <c r="D603" s="153" t="s">
        <v>143</v>
      </c>
      <c r="E603" s="164" t="s">
        <v>1</v>
      </c>
      <c r="F603" s="165" t="s">
        <v>705</v>
      </c>
      <c r="H603" s="166">
        <v>0.675</v>
      </c>
      <c r="L603" s="163"/>
      <c r="M603" s="167"/>
      <c r="N603" s="168"/>
      <c r="O603" s="168"/>
      <c r="P603" s="168"/>
      <c r="Q603" s="168"/>
      <c r="R603" s="168"/>
      <c r="S603" s="168"/>
      <c r="T603" s="169"/>
      <c r="AT603" s="164" t="s">
        <v>143</v>
      </c>
      <c r="AU603" s="164" t="s">
        <v>84</v>
      </c>
      <c r="AV603" s="14" t="s">
        <v>84</v>
      </c>
      <c r="AW603" s="14" t="s">
        <v>33</v>
      </c>
      <c r="AX603" s="14" t="s">
        <v>11</v>
      </c>
      <c r="AY603" s="164" t="s">
        <v>131</v>
      </c>
    </row>
    <row r="604" spans="2:51" s="14" customFormat="1" ht="12">
      <c r="B604" s="163"/>
      <c r="D604" s="153" t="s">
        <v>143</v>
      </c>
      <c r="E604" s="164" t="s">
        <v>1</v>
      </c>
      <c r="F604" s="165" t="s">
        <v>706</v>
      </c>
      <c r="H604" s="166">
        <v>0.3625</v>
      </c>
      <c r="L604" s="163"/>
      <c r="M604" s="167"/>
      <c r="N604" s="168"/>
      <c r="O604" s="168"/>
      <c r="P604" s="168"/>
      <c r="Q604" s="168"/>
      <c r="R604" s="168"/>
      <c r="S604" s="168"/>
      <c r="T604" s="169"/>
      <c r="AT604" s="164" t="s">
        <v>143</v>
      </c>
      <c r="AU604" s="164" t="s">
        <v>84</v>
      </c>
      <c r="AV604" s="14" t="s">
        <v>84</v>
      </c>
      <c r="AW604" s="14" t="s">
        <v>33</v>
      </c>
      <c r="AX604" s="14" t="s">
        <v>11</v>
      </c>
      <c r="AY604" s="164" t="s">
        <v>131</v>
      </c>
    </row>
    <row r="605" spans="2:51" s="13" customFormat="1" ht="12">
      <c r="B605" s="157"/>
      <c r="D605" s="153" t="s">
        <v>143</v>
      </c>
      <c r="E605" s="158" t="s">
        <v>1</v>
      </c>
      <c r="F605" s="159" t="s">
        <v>707</v>
      </c>
      <c r="H605" s="158" t="s">
        <v>1</v>
      </c>
      <c r="L605" s="157"/>
      <c r="M605" s="160"/>
      <c r="N605" s="161"/>
      <c r="O605" s="161"/>
      <c r="P605" s="161"/>
      <c r="Q605" s="161"/>
      <c r="R605" s="161"/>
      <c r="S605" s="161"/>
      <c r="T605" s="162"/>
      <c r="AT605" s="158" t="s">
        <v>143</v>
      </c>
      <c r="AU605" s="158" t="s">
        <v>84</v>
      </c>
      <c r="AV605" s="13" t="s">
        <v>82</v>
      </c>
      <c r="AW605" s="13" t="s">
        <v>33</v>
      </c>
      <c r="AX605" s="13" t="s">
        <v>11</v>
      </c>
      <c r="AY605" s="158" t="s">
        <v>131</v>
      </c>
    </row>
    <row r="606" spans="2:51" s="14" customFormat="1" ht="12">
      <c r="B606" s="163"/>
      <c r="D606" s="153" t="s">
        <v>143</v>
      </c>
      <c r="E606" s="164" t="s">
        <v>1</v>
      </c>
      <c r="F606" s="165" t="s">
        <v>708</v>
      </c>
      <c r="H606" s="166">
        <v>8.3</v>
      </c>
      <c r="L606" s="163"/>
      <c r="M606" s="167"/>
      <c r="N606" s="168"/>
      <c r="O606" s="168"/>
      <c r="P606" s="168"/>
      <c r="Q606" s="168"/>
      <c r="R606" s="168"/>
      <c r="S606" s="168"/>
      <c r="T606" s="169"/>
      <c r="AT606" s="164" t="s">
        <v>143</v>
      </c>
      <c r="AU606" s="164" t="s">
        <v>84</v>
      </c>
      <c r="AV606" s="14" t="s">
        <v>84</v>
      </c>
      <c r="AW606" s="14" t="s">
        <v>33</v>
      </c>
      <c r="AX606" s="14" t="s">
        <v>11</v>
      </c>
      <c r="AY606" s="164" t="s">
        <v>131</v>
      </c>
    </row>
    <row r="607" spans="2:51" s="15" customFormat="1" ht="12">
      <c r="B607" s="170"/>
      <c r="D607" s="153" t="s">
        <v>143</v>
      </c>
      <c r="E607" s="171" t="s">
        <v>1</v>
      </c>
      <c r="F607" s="172" t="s">
        <v>171</v>
      </c>
      <c r="H607" s="173">
        <v>13.2775</v>
      </c>
      <c r="L607" s="170"/>
      <c r="M607" s="174"/>
      <c r="N607" s="175"/>
      <c r="O607" s="175"/>
      <c r="P607" s="175"/>
      <c r="Q607" s="175"/>
      <c r="R607" s="175"/>
      <c r="S607" s="175"/>
      <c r="T607" s="176"/>
      <c r="AT607" s="171" t="s">
        <v>143</v>
      </c>
      <c r="AU607" s="171" t="s">
        <v>84</v>
      </c>
      <c r="AV607" s="15" t="s">
        <v>139</v>
      </c>
      <c r="AW607" s="15" t="s">
        <v>33</v>
      </c>
      <c r="AX607" s="15" t="s">
        <v>82</v>
      </c>
      <c r="AY607" s="171" t="s">
        <v>131</v>
      </c>
    </row>
    <row r="608" spans="1:65" s="2" customFormat="1" ht="24.2" customHeight="1">
      <c r="A608" s="29"/>
      <c r="B608" s="140"/>
      <c r="C608" s="141" t="s">
        <v>725</v>
      </c>
      <c r="D608" s="141" t="s">
        <v>134</v>
      </c>
      <c r="E608" s="142" t="s">
        <v>726</v>
      </c>
      <c r="F608" s="143" t="s">
        <v>727</v>
      </c>
      <c r="G608" s="144" t="s">
        <v>569</v>
      </c>
      <c r="H608" s="145">
        <v>6</v>
      </c>
      <c r="I608" s="146"/>
      <c r="J608" s="146">
        <f>ROUND(I608*H608,2)</f>
        <v>0</v>
      </c>
      <c r="K608" s="143" t="s">
        <v>1</v>
      </c>
      <c r="L608" s="30"/>
      <c r="M608" s="147" t="s">
        <v>1</v>
      </c>
      <c r="N608" s="148" t="s">
        <v>40</v>
      </c>
      <c r="O608" s="149">
        <v>0.008</v>
      </c>
      <c r="P608" s="149">
        <f>O608*H608</f>
        <v>0.048</v>
      </c>
      <c r="Q608" s="149">
        <v>0</v>
      </c>
      <c r="R608" s="149">
        <f>Q608*H608</f>
        <v>0</v>
      </c>
      <c r="S608" s="149">
        <v>0</v>
      </c>
      <c r="T608" s="150">
        <f>S608*H608</f>
        <v>0</v>
      </c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R608" s="151" t="s">
        <v>261</v>
      </c>
      <c r="AT608" s="151" t="s">
        <v>134</v>
      </c>
      <c r="AU608" s="151" t="s">
        <v>84</v>
      </c>
      <c r="AY608" s="17" t="s">
        <v>131</v>
      </c>
      <c r="BE608" s="152">
        <f>IF(N608="základní",J608,0)</f>
        <v>0</v>
      </c>
      <c r="BF608" s="152">
        <f>IF(N608="snížená",J608,0)</f>
        <v>0</v>
      </c>
      <c r="BG608" s="152">
        <f>IF(N608="zákl. přenesená",J608,0)</f>
        <v>0</v>
      </c>
      <c r="BH608" s="152">
        <f>IF(N608="sníž. přenesená",J608,0)</f>
        <v>0</v>
      </c>
      <c r="BI608" s="152">
        <f>IF(N608="nulová",J608,0)</f>
        <v>0</v>
      </c>
      <c r="BJ608" s="17" t="s">
        <v>82</v>
      </c>
      <c r="BK608" s="152">
        <f>ROUND(I608*H608,2)</f>
        <v>0</v>
      </c>
      <c r="BL608" s="17" t="s">
        <v>261</v>
      </c>
      <c r="BM608" s="151" t="s">
        <v>728</v>
      </c>
    </row>
    <row r="609" spans="1:47" s="2" customFormat="1" ht="19.5">
      <c r="A609" s="29"/>
      <c r="B609" s="30"/>
      <c r="C609" s="29"/>
      <c r="D609" s="153" t="s">
        <v>141</v>
      </c>
      <c r="E609" s="29"/>
      <c r="F609" s="154" t="s">
        <v>727</v>
      </c>
      <c r="G609" s="29"/>
      <c r="H609" s="29"/>
      <c r="I609" s="29"/>
      <c r="J609" s="29"/>
      <c r="K609" s="29"/>
      <c r="L609" s="30"/>
      <c r="M609" s="155"/>
      <c r="N609" s="156"/>
      <c r="O609" s="55"/>
      <c r="P609" s="55"/>
      <c r="Q609" s="55"/>
      <c r="R609" s="55"/>
      <c r="S609" s="55"/>
      <c r="T609" s="56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T609" s="17" t="s">
        <v>141</v>
      </c>
      <c r="AU609" s="17" t="s">
        <v>84</v>
      </c>
    </row>
    <row r="610" spans="2:51" s="14" customFormat="1" ht="12">
      <c r="B610" s="163"/>
      <c r="D610" s="153" t="s">
        <v>143</v>
      </c>
      <c r="E610" s="164" t="s">
        <v>1</v>
      </c>
      <c r="F610" s="165" t="s">
        <v>132</v>
      </c>
      <c r="H610" s="166">
        <v>6</v>
      </c>
      <c r="L610" s="163"/>
      <c r="M610" s="167"/>
      <c r="N610" s="168"/>
      <c r="O610" s="168"/>
      <c r="P610" s="168"/>
      <c r="Q610" s="168"/>
      <c r="R610" s="168"/>
      <c r="S610" s="168"/>
      <c r="T610" s="169"/>
      <c r="AT610" s="164" t="s">
        <v>143</v>
      </c>
      <c r="AU610" s="164" t="s">
        <v>84</v>
      </c>
      <c r="AV610" s="14" t="s">
        <v>84</v>
      </c>
      <c r="AW610" s="14" t="s">
        <v>33</v>
      </c>
      <c r="AX610" s="14" t="s">
        <v>82</v>
      </c>
      <c r="AY610" s="164" t="s">
        <v>131</v>
      </c>
    </row>
    <row r="611" spans="1:65" s="2" customFormat="1" ht="21.75" customHeight="1">
      <c r="A611" s="29"/>
      <c r="B611" s="140"/>
      <c r="C611" s="141" t="s">
        <v>729</v>
      </c>
      <c r="D611" s="141" t="s">
        <v>134</v>
      </c>
      <c r="E611" s="142" t="s">
        <v>730</v>
      </c>
      <c r="F611" s="143" t="s">
        <v>731</v>
      </c>
      <c r="G611" s="144" t="s">
        <v>216</v>
      </c>
      <c r="H611" s="145">
        <v>1</v>
      </c>
      <c r="I611" s="146"/>
      <c r="J611" s="146">
        <f>ROUND(I611*H611,2)</f>
        <v>0</v>
      </c>
      <c r="K611" s="143" t="s">
        <v>1</v>
      </c>
      <c r="L611" s="30"/>
      <c r="M611" s="147" t="s">
        <v>1</v>
      </c>
      <c r="N611" s="148" t="s">
        <v>40</v>
      </c>
      <c r="O611" s="149">
        <v>0</v>
      </c>
      <c r="P611" s="149">
        <f>O611*H611</f>
        <v>0</v>
      </c>
      <c r="Q611" s="149">
        <v>0</v>
      </c>
      <c r="R611" s="149">
        <f>Q611*H611</f>
        <v>0</v>
      </c>
      <c r="S611" s="149">
        <v>0</v>
      </c>
      <c r="T611" s="150">
        <f>S611*H611</f>
        <v>0</v>
      </c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R611" s="151" t="s">
        <v>261</v>
      </c>
      <c r="AT611" s="151" t="s">
        <v>134</v>
      </c>
      <c r="AU611" s="151" t="s">
        <v>84</v>
      </c>
      <c r="AY611" s="17" t="s">
        <v>131</v>
      </c>
      <c r="BE611" s="152">
        <f>IF(N611="základní",J611,0)</f>
        <v>0</v>
      </c>
      <c r="BF611" s="152">
        <f>IF(N611="snížená",J611,0)</f>
        <v>0</v>
      </c>
      <c r="BG611" s="152">
        <f>IF(N611="zákl. přenesená",J611,0)</f>
        <v>0</v>
      </c>
      <c r="BH611" s="152">
        <f>IF(N611="sníž. přenesená",J611,0)</f>
        <v>0</v>
      </c>
      <c r="BI611" s="152">
        <f>IF(N611="nulová",J611,0)</f>
        <v>0</v>
      </c>
      <c r="BJ611" s="17" t="s">
        <v>82</v>
      </c>
      <c r="BK611" s="152">
        <f>ROUND(I611*H611,2)</f>
        <v>0</v>
      </c>
      <c r="BL611" s="17" t="s">
        <v>261</v>
      </c>
      <c r="BM611" s="151" t="s">
        <v>732</v>
      </c>
    </row>
    <row r="612" spans="1:47" s="2" customFormat="1" ht="12">
      <c r="A612" s="29"/>
      <c r="B612" s="30"/>
      <c r="C612" s="29"/>
      <c r="D612" s="153" t="s">
        <v>141</v>
      </c>
      <c r="E612" s="29"/>
      <c r="F612" s="154" t="s">
        <v>731</v>
      </c>
      <c r="G612" s="29"/>
      <c r="H612" s="29"/>
      <c r="I612" s="29"/>
      <c r="J612" s="29"/>
      <c r="K612" s="29"/>
      <c r="L612" s="30"/>
      <c r="M612" s="155"/>
      <c r="N612" s="156"/>
      <c r="O612" s="55"/>
      <c r="P612" s="55"/>
      <c r="Q612" s="55"/>
      <c r="R612" s="55"/>
      <c r="S612" s="55"/>
      <c r="T612" s="56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T612" s="17" t="s">
        <v>141</v>
      </c>
      <c r="AU612" s="17" t="s">
        <v>84</v>
      </c>
    </row>
    <row r="613" spans="1:65" s="2" customFormat="1" ht="33" customHeight="1">
      <c r="A613" s="29"/>
      <c r="B613" s="140"/>
      <c r="C613" s="141" t="s">
        <v>733</v>
      </c>
      <c r="D613" s="141" t="s">
        <v>134</v>
      </c>
      <c r="E613" s="142" t="s">
        <v>734</v>
      </c>
      <c r="F613" s="143" t="s">
        <v>735</v>
      </c>
      <c r="G613" s="144" t="s">
        <v>137</v>
      </c>
      <c r="H613" s="145">
        <v>33.7344</v>
      </c>
      <c r="I613" s="146"/>
      <c r="J613" s="146">
        <f>ROUND(I613*H613,2)</f>
        <v>0</v>
      </c>
      <c r="K613" s="143" t="s">
        <v>138</v>
      </c>
      <c r="L613" s="30"/>
      <c r="M613" s="147" t="s">
        <v>1</v>
      </c>
      <c r="N613" s="148" t="s">
        <v>40</v>
      </c>
      <c r="O613" s="149">
        <v>0.181</v>
      </c>
      <c r="P613" s="149">
        <f>O613*H613</f>
        <v>6.1059263999999995</v>
      </c>
      <c r="Q613" s="149">
        <v>0.00023</v>
      </c>
      <c r="R613" s="149">
        <f>Q613*H613</f>
        <v>0.007758912000000001</v>
      </c>
      <c r="S613" s="149">
        <v>0</v>
      </c>
      <c r="T613" s="150">
        <f>S613*H613</f>
        <v>0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R613" s="151" t="s">
        <v>261</v>
      </c>
      <c r="AT613" s="151" t="s">
        <v>134</v>
      </c>
      <c r="AU613" s="151" t="s">
        <v>84</v>
      </c>
      <c r="AY613" s="17" t="s">
        <v>131</v>
      </c>
      <c r="BE613" s="152">
        <f>IF(N613="základní",J613,0)</f>
        <v>0</v>
      </c>
      <c r="BF613" s="152">
        <f>IF(N613="snížená",J613,0)</f>
        <v>0</v>
      </c>
      <c r="BG613" s="152">
        <f>IF(N613="zákl. přenesená",J613,0)</f>
        <v>0</v>
      </c>
      <c r="BH613" s="152">
        <f>IF(N613="sníž. přenesená",J613,0)</f>
        <v>0</v>
      </c>
      <c r="BI613" s="152">
        <f>IF(N613="nulová",J613,0)</f>
        <v>0</v>
      </c>
      <c r="BJ613" s="17" t="s">
        <v>82</v>
      </c>
      <c r="BK613" s="152">
        <f>ROUND(I613*H613,2)</f>
        <v>0</v>
      </c>
      <c r="BL613" s="17" t="s">
        <v>261</v>
      </c>
      <c r="BM613" s="151" t="s">
        <v>736</v>
      </c>
    </row>
    <row r="614" spans="1:47" s="2" customFormat="1" ht="19.5">
      <c r="A614" s="29"/>
      <c r="B614" s="30"/>
      <c r="C614" s="29"/>
      <c r="D614" s="153" t="s">
        <v>141</v>
      </c>
      <c r="E614" s="29"/>
      <c r="F614" s="154" t="s">
        <v>737</v>
      </c>
      <c r="G614" s="29"/>
      <c r="H614" s="29"/>
      <c r="I614" s="29"/>
      <c r="J614" s="29"/>
      <c r="K614" s="29"/>
      <c r="L614" s="30"/>
      <c r="M614" s="155"/>
      <c r="N614" s="156"/>
      <c r="O614" s="55"/>
      <c r="P614" s="55"/>
      <c r="Q614" s="55"/>
      <c r="R614" s="55"/>
      <c r="S614" s="55"/>
      <c r="T614" s="56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T614" s="17" t="s">
        <v>141</v>
      </c>
      <c r="AU614" s="17" t="s">
        <v>84</v>
      </c>
    </row>
    <row r="615" spans="2:51" s="13" customFormat="1" ht="12">
      <c r="B615" s="157"/>
      <c r="D615" s="153" t="s">
        <v>143</v>
      </c>
      <c r="E615" s="158" t="s">
        <v>1</v>
      </c>
      <c r="F615" s="159" t="s">
        <v>158</v>
      </c>
      <c r="H615" s="158" t="s">
        <v>1</v>
      </c>
      <c r="L615" s="157"/>
      <c r="M615" s="160"/>
      <c r="N615" s="161"/>
      <c r="O615" s="161"/>
      <c r="P615" s="161"/>
      <c r="Q615" s="161"/>
      <c r="R615" s="161"/>
      <c r="S615" s="161"/>
      <c r="T615" s="162"/>
      <c r="AT615" s="158" t="s">
        <v>143</v>
      </c>
      <c r="AU615" s="158" t="s">
        <v>84</v>
      </c>
      <c r="AV615" s="13" t="s">
        <v>82</v>
      </c>
      <c r="AW615" s="13" t="s">
        <v>33</v>
      </c>
      <c r="AX615" s="13" t="s">
        <v>11</v>
      </c>
      <c r="AY615" s="158" t="s">
        <v>131</v>
      </c>
    </row>
    <row r="616" spans="2:51" s="14" customFormat="1" ht="12">
      <c r="B616" s="163"/>
      <c r="D616" s="153" t="s">
        <v>143</v>
      </c>
      <c r="E616" s="164" t="s">
        <v>1</v>
      </c>
      <c r="F616" s="165" t="s">
        <v>738</v>
      </c>
      <c r="H616" s="166">
        <v>11.0448</v>
      </c>
      <c r="L616" s="163"/>
      <c r="M616" s="167"/>
      <c r="N616" s="168"/>
      <c r="O616" s="168"/>
      <c r="P616" s="168"/>
      <c r="Q616" s="168"/>
      <c r="R616" s="168"/>
      <c r="S616" s="168"/>
      <c r="T616" s="169"/>
      <c r="AT616" s="164" t="s">
        <v>143</v>
      </c>
      <c r="AU616" s="164" t="s">
        <v>84</v>
      </c>
      <c r="AV616" s="14" t="s">
        <v>84</v>
      </c>
      <c r="AW616" s="14" t="s">
        <v>33</v>
      </c>
      <c r="AX616" s="14" t="s">
        <v>11</v>
      </c>
      <c r="AY616" s="164" t="s">
        <v>131</v>
      </c>
    </row>
    <row r="617" spans="2:51" s="13" customFormat="1" ht="12">
      <c r="B617" s="157"/>
      <c r="D617" s="153" t="s">
        <v>143</v>
      </c>
      <c r="E617" s="158" t="s">
        <v>1</v>
      </c>
      <c r="F617" s="159" t="s">
        <v>160</v>
      </c>
      <c r="H617" s="158" t="s">
        <v>1</v>
      </c>
      <c r="L617" s="157"/>
      <c r="M617" s="160"/>
      <c r="N617" s="161"/>
      <c r="O617" s="161"/>
      <c r="P617" s="161"/>
      <c r="Q617" s="161"/>
      <c r="R617" s="161"/>
      <c r="S617" s="161"/>
      <c r="T617" s="162"/>
      <c r="AT617" s="158" t="s">
        <v>143</v>
      </c>
      <c r="AU617" s="158" t="s">
        <v>84</v>
      </c>
      <c r="AV617" s="13" t="s">
        <v>82</v>
      </c>
      <c r="AW617" s="13" t="s">
        <v>33</v>
      </c>
      <c r="AX617" s="13" t="s">
        <v>11</v>
      </c>
      <c r="AY617" s="158" t="s">
        <v>131</v>
      </c>
    </row>
    <row r="618" spans="2:51" s="14" customFormat="1" ht="12">
      <c r="B618" s="163"/>
      <c r="D618" s="153" t="s">
        <v>143</v>
      </c>
      <c r="E618" s="164" t="s">
        <v>1</v>
      </c>
      <c r="F618" s="165" t="s">
        <v>739</v>
      </c>
      <c r="H618" s="166">
        <v>5.3392</v>
      </c>
      <c r="L618" s="163"/>
      <c r="M618" s="167"/>
      <c r="N618" s="168"/>
      <c r="O618" s="168"/>
      <c r="P618" s="168"/>
      <c r="Q618" s="168"/>
      <c r="R618" s="168"/>
      <c r="S618" s="168"/>
      <c r="T618" s="169"/>
      <c r="AT618" s="164" t="s">
        <v>143</v>
      </c>
      <c r="AU618" s="164" t="s">
        <v>84</v>
      </c>
      <c r="AV618" s="14" t="s">
        <v>84</v>
      </c>
      <c r="AW618" s="14" t="s">
        <v>33</v>
      </c>
      <c r="AX618" s="14" t="s">
        <v>11</v>
      </c>
      <c r="AY618" s="164" t="s">
        <v>131</v>
      </c>
    </row>
    <row r="619" spans="2:51" s="13" customFormat="1" ht="12">
      <c r="B619" s="157"/>
      <c r="D619" s="153" t="s">
        <v>143</v>
      </c>
      <c r="E619" s="158" t="s">
        <v>1</v>
      </c>
      <c r="F619" s="159" t="s">
        <v>161</v>
      </c>
      <c r="H619" s="158" t="s">
        <v>1</v>
      </c>
      <c r="L619" s="157"/>
      <c r="M619" s="160"/>
      <c r="N619" s="161"/>
      <c r="O619" s="161"/>
      <c r="P619" s="161"/>
      <c r="Q619" s="161"/>
      <c r="R619" s="161"/>
      <c r="S619" s="161"/>
      <c r="T619" s="162"/>
      <c r="AT619" s="158" t="s">
        <v>143</v>
      </c>
      <c r="AU619" s="158" t="s">
        <v>84</v>
      </c>
      <c r="AV619" s="13" t="s">
        <v>82</v>
      </c>
      <c r="AW619" s="13" t="s">
        <v>33</v>
      </c>
      <c r="AX619" s="13" t="s">
        <v>11</v>
      </c>
      <c r="AY619" s="158" t="s">
        <v>131</v>
      </c>
    </row>
    <row r="620" spans="2:51" s="14" customFormat="1" ht="12">
      <c r="B620" s="163"/>
      <c r="D620" s="153" t="s">
        <v>143</v>
      </c>
      <c r="E620" s="164" t="s">
        <v>1</v>
      </c>
      <c r="F620" s="165" t="s">
        <v>740</v>
      </c>
      <c r="H620" s="166">
        <v>5.8208</v>
      </c>
      <c r="L620" s="163"/>
      <c r="M620" s="167"/>
      <c r="N620" s="168"/>
      <c r="O620" s="168"/>
      <c r="P620" s="168"/>
      <c r="Q620" s="168"/>
      <c r="R620" s="168"/>
      <c r="S620" s="168"/>
      <c r="T620" s="169"/>
      <c r="AT620" s="164" t="s">
        <v>143</v>
      </c>
      <c r="AU620" s="164" t="s">
        <v>84</v>
      </c>
      <c r="AV620" s="14" t="s">
        <v>84</v>
      </c>
      <c r="AW620" s="14" t="s">
        <v>33</v>
      </c>
      <c r="AX620" s="14" t="s">
        <v>11</v>
      </c>
      <c r="AY620" s="164" t="s">
        <v>131</v>
      </c>
    </row>
    <row r="621" spans="2:51" s="13" customFormat="1" ht="12">
      <c r="B621" s="157"/>
      <c r="D621" s="153" t="s">
        <v>143</v>
      </c>
      <c r="E621" s="158" t="s">
        <v>1</v>
      </c>
      <c r="F621" s="159" t="s">
        <v>162</v>
      </c>
      <c r="H621" s="158" t="s">
        <v>1</v>
      </c>
      <c r="L621" s="157"/>
      <c r="M621" s="160"/>
      <c r="N621" s="161"/>
      <c r="O621" s="161"/>
      <c r="P621" s="161"/>
      <c r="Q621" s="161"/>
      <c r="R621" s="161"/>
      <c r="S621" s="161"/>
      <c r="T621" s="162"/>
      <c r="AT621" s="158" t="s">
        <v>143</v>
      </c>
      <c r="AU621" s="158" t="s">
        <v>84</v>
      </c>
      <c r="AV621" s="13" t="s">
        <v>82</v>
      </c>
      <c r="AW621" s="13" t="s">
        <v>33</v>
      </c>
      <c r="AX621" s="13" t="s">
        <v>11</v>
      </c>
      <c r="AY621" s="158" t="s">
        <v>131</v>
      </c>
    </row>
    <row r="622" spans="2:51" s="14" customFormat="1" ht="12">
      <c r="B622" s="163"/>
      <c r="D622" s="153" t="s">
        <v>143</v>
      </c>
      <c r="E622" s="164" t="s">
        <v>1</v>
      </c>
      <c r="F622" s="165" t="s">
        <v>741</v>
      </c>
      <c r="H622" s="166">
        <v>5.8816</v>
      </c>
      <c r="L622" s="163"/>
      <c r="M622" s="167"/>
      <c r="N622" s="168"/>
      <c r="O622" s="168"/>
      <c r="P622" s="168"/>
      <c r="Q622" s="168"/>
      <c r="R622" s="168"/>
      <c r="S622" s="168"/>
      <c r="T622" s="169"/>
      <c r="AT622" s="164" t="s">
        <v>143</v>
      </c>
      <c r="AU622" s="164" t="s">
        <v>84</v>
      </c>
      <c r="AV622" s="14" t="s">
        <v>84</v>
      </c>
      <c r="AW622" s="14" t="s">
        <v>33</v>
      </c>
      <c r="AX622" s="14" t="s">
        <v>11</v>
      </c>
      <c r="AY622" s="164" t="s">
        <v>131</v>
      </c>
    </row>
    <row r="623" spans="2:51" s="13" customFormat="1" ht="12">
      <c r="B623" s="157"/>
      <c r="D623" s="153" t="s">
        <v>143</v>
      </c>
      <c r="E623" s="158" t="s">
        <v>1</v>
      </c>
      <c r="F623" s="159" t="s">
        <v>166</v>
      </c>
      <c r="H623" s="158" t="s">
        <v>1</v>
      </c>
      <c r="L623" s="157"/>
      <c r="M623" s="160"/>
      <c r="N623" s="161"/>
      <c r="O623" s="161"/>
      <c r="P623" s="161"/>
      <c r="Q623" s="161"/>
      <c r="R623" s="161"/>
      <c r="S623" s="161"/>
      <c r="T623" s="162"/>
      <c r="AT623" s="158" t="s">
        <v>143</v>
      </c>
      <c r="AU623" s="158" t="s">
        <v>84</v>
      </c>
      <c r="AV623" s="13" t="s">
        <v>82</v>
      </c>
      <c r="AW623" s="13" t="s">
        <v>33</v>
      </c>
      <c r="AX623" s="13" t="s">
        <v>11</v>
      </c>
      <c r="AY623" s="158" t="s">
        <v>131</v>
      </c>
    </row>
    <row r="624" spans="2:51" s="14" customFormat="1" ht="12">
      <c r="B624" s="163"/>
      <c r="D624" s="153" t="s">
        <v>143</v>
      </c>
      <c r="E624" s="164" t="s">
        <v>1</v>
      </c>
      <c r="F624" s="165" t="s">
        <v>742</v>
      </c>
      <c r="H624" s="166">
        <v>5.648</v>
      </c>
      <c r="L624" s="163"/>
      <c r="M624" s="167"/>
      <c r="N624" s="168"/>
      <c r="O624" s="168"/>
      <c r="P624" s="168"/>
      <c r="Q624" s="168"/>
      <c r="R624" s="168"/>
      <c r="S624" s="168"/>
      <c r="T624" s="169"/>
      <c r="AT624" s="164" t="s">
        <v>143</v>
      </c>
      <c r="AU624" s="164" t="s">
        <v>84</v>
      </c>
      <c r="AV624" s="14" t="s">
        <v>84</v>
      </c>
      <c r="AW624" s="14" t="s">
        <v>33</v>
      </c>
      <c r="AX624" s="14" t="s">
        <v>11</v>
      </c>
      <c r="AY624" s="164" t="s">
        <v>131</v>
      </c>
    </row>
    <row r="625" spans="2:51" s="15" customFormat="1" ht="12">
      <c r="B625" s="170"/>
      <c r="D625" s="153" t="s">
        <v>143</v>
      </c>
      <c r="E625" s="171" t="s">
        <v>1</v>
      </c>
      <c r="F625" s="172" t="s">
        <v>171</v>
      </c>
      <c r="H625" s="173">
        <v>33.7344</v>
      </c>
      <c r="L625" s="170"/>
      <c r="M625" s="174"/>
      <c r="N625" s="175"/>
      <c r="O625" s="175"/>
      <c r="P625" s="175"/>
      <c r="Q625" s="175"/>
      <c r="R625" s="175"/>
      <c r="S625" s="175"/>
      <c r="T625" s="176"/>
      <c r="AT625" s="171" t="s">
        <v>143</v>
      </c>
      <c r="AU625" s="171" t="s">
        <v>84</v>
      </c>
      <c r="AV625" s="15" t="s">
        <v>139</v>
      </c>
      <c r="AW625" s="15" t="s">
        <v>33</v>
      </c>
      <c r="AX625" s="15" t="s">
        <v>82</v>
      </c>
      <c r="AY625" s="171" t="s">
        <v>131</v>
      </c>
    </row>
    <row r="626" spans="1:65" s="2" customFormat="1" ht="24.2" customHeight="1">
      <c r="A626" s="29"/>
      <c r="B626" s="140"/>
      <c r="C626" s="141" t="s">
        <v>743</v>
      </c>
      <c r="D626" s="141" t="s">
        <v>134</v>
      </c>
      <c r="E626" s="142" t="s">
        <v>744</v>
      </c>
      <c r="F626" s="143" t="s">
        <v>745</v>
      </c>
      <c r="G626" s="144" t="s">
        <v>209</v>
      </c>
      <c r="H626" s="145">
        <v>6.15</v>
      </c>
      <c r="I626" s="146"/>
      <c r="J626" s="146">
        <f>ROUND(I626*H626,2)</f>
        <v>0</v>
      </c>
      <c r="K626" s="143" t="s">
        <v>138</v>
      </c>
      <c r="L626" s="30"/>
      <c r="M626" s="147" t="s">
        <v>1</v>
      </c>
      <c r="N626" s="148" t="s">
        <v>40</v>
      </c>
      <c r="O626" s="149">
        <v>0.011</v>
      </c>
      <c r="P626" s="149">
        <f>O626*H626</f>
        <v>0.06765</v>
      </c>
      <c r="Q626" s="149">
        <v>2E-05</v>
      </c>
      <c r="R626" s="149">
        <f>Q626*H626</f>
        <v>0.000123</v>
      </c>
      <c r="S626" s="149">
        <v>0</v>
      </c>
      <c r="T626" s="150">
        <f>S626*H626</f>
        <v>0</v>
      </c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R626" s="151" t="s">
        <v>261</v>
      </c>
      <c r="AT626" s="151" t="s">
        <v>134</v>
      </c>
      <c r="AU626" s="151" t="s">
        <v>84</v>
      </c>
      <c r="AY626" s="17" t="s">
        <v>131</v>
      </c>
      <c r="BE626" s="152">
        <f>IF(N626="základní",J626,0)</f>
        <v>0</v>
      </c>
      <c r="BF626" s="152">
        <f>IF(N626="snížená",J626,0)</f>
        <v>0</v>
      </c>
      <c r="BG626" s="152">
        <f>IF(N626="zákl. přenesená",J626,0)</f>
        <v>0</v>
      </c>
      <c r="BH626" s="152">
        <f>IF(N626="sníž. přenesená",J626,0)</f>
        <v>0</v>
      </c>
      <c r="BI626" s="152">
        <f>IF(N626="nulová",J626,0)</f>
        <v>0</v>
      </c>
      <c r="BJ626" s="17" t="s">
        <v>82</v>
      </c>
      <c r="BK626" s="152">
        <f>ROUND(I626*H626,2)</f>
        <v>0</v>
      </c>
      <c r="BL626" s="17" t="s">
        <v>261</v>
      </c>
      <c r="BM626" s="151" t="s">
        <v>746</v>
      </c>
    </row>
    <row r="627" spans="1:47" s="2" customFormat="1" ht="29.25">
      <c r="A627" s="29"/>
      <c r="B627" s="30"/>
      <c r="C627" s="29"/>
      <c r="D627" s="153" t="s">
        <v>141</v>
      </c>
      <c r="E627" s="29"/>
      <c r="F627" s="154" t="s">
        <v>747</v>
      </c>
      <c r="G627" s="29"/>
      <c r="H627" s="29"/>
      <c r="I627" s="29"/>
      <c r="J627" s="29"/>
      <c r="K627" s="29"/>
      <c r="L627" s="30"/>
      <c r="M627" s="155"/>
      <c r="N627" s="156"/>
      <c r="O627" s="55"/>
      <c r="P627" s="55"/>
      <c r="Q627" s="55"/>
      <c r="R627" s="55"/>
      <c r="S627" s="55"/>
      <c r="T627" s="56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T627" s="17" t="s">
        <v>141</v>
      </c>
      <c r="AU627" s="17" t="s">
        <v>84</v>
      </c>
    </row>
    <row r="628" spans="2:51" s="14" customFormat="1" ht="12">
      <c r="B628" s="163"/>
      <c r="D628" s="153" t="s">
        <v>143</v>
      </c>
      <c r="E628" s="164" t="s">
        <v>1</v>
      </c>
      <c r="F628" s="165" t="s">
        <v>748</v>
      </c>
      <c r="H628" s="166">
        <v>6.15</v>
      </c>
      <c r="L628" s="163"/>
      <c r="M628" s="167"/>
      <c r="N628" s="168"/>
      <c r="O628" s="168"/>
      <c r="P628" s="168"/>
      <c r="Q628" s="168"/>
      <c r="R628" s="168"/>
      <c r="S628" s="168"/>
      <c r="T628" s="169"/>
      <c r="AT628" s="164" t="s">
        <v>143</v>
      </c>
      <c r="AU628" s="164" t="s">
        <v>84</v>
      </c>
      <c r="AV628" s="14" t="s">
        <v>84</v>
      </c>
      <c r="AW628" s="14" t="s">
        <v>33</v>
      </c>
      <c r="AX628" s="14" t="s">
        <v>82</v>
      </c>
      <c r="AY628" s="164" t="s">
        <v>131</v>
      </c>
    </row>
    <row r="629" spans="1:65" s="2" customFormat="1" ht="24.2" customHeight="1">
      <c r="A629" s="29"/>
      <c r="B629" s="140"/>
      <c r="C629" s="141" t="s">
        <v>749</v>
      </c>
      <c r="D629" s="141" t="s">
        <v>134</v>
      </c>
      <c r="E629" s="142" t="s">
        <v>750</v>
      </c>
      <c r="F629" s="143" t="s">
        <v>751</v>
      </c>
      <c r="G629" s="144" t="s">
        <v>137</v>
      </c>
      <c r="H629" s="145">
        <v>33.7344</v>
      </c>
      <c r="I629" s="146"/>
      <c r="J629" s="146">
        <f>ROUND(I629*H629,2)</f>
        <v>0</v>
      </c>
      <c r="K629" s="143" t="s">
        <v>138</v>
      </c>
      <c r="L629" s="30"/>
      <c r="M629" s="147" t="s">
        <v>1</v>
      </c>
      <c r="N629" s="148" t="s">
        <v>40</v>
      </c>
      <c r="O629" s="149">
        <v>0.108</v>
      </c>
      <c r="P629" s="149">
        <f>O629*H629</f>
        <v>3.6433152</v>
      </c>
      <c r="Q629" s="149">
        <v>0.00016</v>
      </c>
      <c r="R629" s="149">
        <f>Q629*H629</f>
        <v>0.005397504000000001</v>
      </c>
      <c r="S629" s="149">
        <v>0</v>
      </c>
      <c r="T629" s="150">
        <f>S629*H629</f>
        <v>0</v>
      </c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R629" s="151" t="s">
        <v>261</v>
      </c>
      <c r="AT629" s="151" t="s">
        <v>134</v>
      </c>
      <c r="AU629" s="151" t="s">
        <v>84</v>
      </c>
      <c r="AY629" s="17" t="s">
        <v>131</v>
      </c>
      <c r="BE629" s="152">
        <f>IF(N629="základní",J629,0)</f>
        <v>0</v>
      </c>
      <c r="BF629" s="152">
        <f>IF(N629="snížená",J629,0)</f>
        <v>0</v>
      </c>
      <c r="BG629" s="152">
        <f>IF(N629="zákl. přenesená",J629,0)</f>
        <v>0</v>
      </c>
      <c r="BH629" s="152">
        <f>IF(N629="sníž. přenesená",J629,0)</f>
        <v>0</v>
      </c>
      <c r="BI629" s="152">
        <f>IF(N629="nulová",J629,0)</f>
        <v>0</v>
      </c>
      <c r="BJ629" s="17" t="s">
        <v>82</v>
      </c>
      <c r="BK629" s="152">
        <f>ROUND(I629*H629,2)</f>
        <v>0</v>
      </c>
      <c r="BL629" s="17" t="s">
        <v>261</v>
      </c>
      <c r="BM629" s="151" t="s">
        <v>752</v>
      </c>
    </row>
    <row r="630" spans="1:47" s="2" customFormat="1" ht="12">
      <c r="A630" s="29"/>
      <c r="B630" s="30"/>
      <c r="C630" s="29"/>
      <c r="D630" s="153" t="s">
        <v>141</v>
      </c>
      <c r="E630" s="29"/>
      <c r="F630" s="154" t="s">
        <v>753</v>
      </c>
      <c r="G630" s="29"/>
      <c r="H630" s="29"/>
      <c r="I630" s="29"/>
      <c r="J630" s="29"/>
      <c r="K630" s="29"/>
      <c r="L630" s="30"/>
      <c r="M630" s="155"/>
      <c r="N630" s="156"/>
      <c r="O630" s="55"/>
      <c r="P630" s="55"/>
      <c r="Q630" s="55"/>
      <c r="R630" s="55"/>
      <c r="S630" s="55"/>
      <c r="T630" s="56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T630" s="17" t="s">
        <v>141</v>
      </c>
      <c r="AU630" s="17" t="s">
        <v>84</v>
      </c>
    </row>
    <row r="631" spans="1:47" s="2" customFormat="1" ht="19.5">
      <c r="A631" s="29"/>
      <c r="B631" s="30"/>
      <c r="C631" s="29"/>
      <c r="D631" s="153" t="s">
        <v>182</v>
      </c>
      <c r="E631" s="29"/>
      <c r="F631" s="177" t="s">
        <v>754</v>
      </c>
      <c r="G631" s="29"/>
      <c r="H631" s="29"/>
      <c r="I631" s="29"/>
      <c r="J631" s="29"/>
      <c r="K631" s="29"/>
      <c r="L631" s="30"/>
      <c r="M631" s="155"/>
      <c r="N631" s="156"/>
      <c r="O631" s="55"/>
      <c r="P631" s="55"/>
      <c r="Q631" s="55"/>
      <c r="R631" s="55"/>
      <c r="S631" s="55"/>
      <c r="T631" s="56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T631" s="17" t="s">
        <v>182</v>
      </c>
      <c r="AU631" s="17" t="s">
        <v>84</v>
      </c>
    </row>
    <row r="632" spans="2:51" s="13" customFormat="1" ht="12">
      <c r="B632" s="157"/>
      <c r="D632" s="153" t="s">
        <v>143</v>
      </c>
      <c r="E632" s="158" t="s">
        <v>1</v>
      </c>
      <c r="F632" s="159" t="s">
        <v>158</v>
      </c>
      <c r="H632" s="158" t="s">
        <v>1</v>
      </c>
      <c r="L632" s="157"/>
      <c r="M632" s="160"/>
      <c r="N632" s="161"/>
      <c r="O632" s="161"/>
      <c r="P632" s="161"/>
      <c r="Q632" s="161"/>
      <c r="R632" s="161"/>
      <c r="S632" s="161"/>
      <c r="T632" s="162"/>
      <c r="AT632" s="158" t="s">
        <v>143</v>
      </c>
      <c r="AU632" s="158" t="s">
        <v>84</v>
      </c>
      <c r="AV632" s="13" t="s">
        <v>82</v>
      </c>
      <c r="AW632" s="13" t="s">
        <v>33</v>
      </c>
      <c r="AX632" s="13" t="s">
        <v>11</v>
      </c>
      <c r="AY632" s="158" t="s">
        <v>131</v>
      </c>
    </row>
    <row r="633" spans="2:51" s="14" customFormat="1" ht="12">
      <c r="B633" s="163"/>
      <c r="D633" s="153" t="s">
        <v>143</v>
      </c>
      <c r="E633" s="164" t="s">
        <v>1</v>
      </c>
      <c r="F633" s="165" t="s">
        <v>738</v>
      </c>
      <c r="H633" s="166">
        <v>11.0448</v>
      </c>
      <c r="L633" s="163"/>
      <c r="M633" s="167"/>
      <c r="N633" s="168"/>
      <c r="O633" s="168"/>
      <c r="P633" s="168"/>
      <c r="Q633" s="168"/>
      <c r="R633" s="168"/>
      <c r="S633" s="168"/>
      <c r="T633" s="169"/>
      <c r="AT633" s="164" t="s">
        <v>143</v>
      </c>
      <c r="AU633" s="164" t="s">
        <v>84</v>
      </c>
      <c r="AV633" s="14" t="s">
        <v>84</v>
      </c>
      <c r="AW633" s="14" t="s">
        <v>33</v>
      </c>
      <c r="AX633" s="14" t="s">
        <v>11</v>
      </c>
      <c r="AY633" s="164" t="s">
        <v>131</v>
      </c>
    </row>
    <row r="634" spans="2:51" s="13" customFormat="1" ht="12">
      <c r="B634" s="157"/>
      <c r="D634" s="153" t="s">
        <v>143</v>
      </c>
      <c r="E634" s="158" t="s">
        <v>1</v>
      </c>
      <c r="F634" s="159" t="s">
        <v>160</v>
      </c>
      <c r="H634" s="158" t="s">
        <v>1</v>
      </c>
      <c r="L634" s="157"/>
      <c r="M634" s="160"/>
      <c r="N634" s="161"/>
      <c r="O634" s="161"/>
      <c r="P634" s="161"/>
      <c r="Q634" s="161"/>
      <c r="R634" s="161"/>
      <c r="S634" s="161"/>
      <c r="T634" s="162"/>
      <c r="AT634" s="158" t="s">
        <v>143</v>
      </c>
      <c r="AU634" s="158" t="s">
        <v>84</v>
      </c>
      <c r="AV634" s="13" t="s">
        <v>82</v>
      </c>
      <c r="AW634" s="13" t="s">
        <v>33</v>
      </c>
      <c r="AX634" s="13" t="s">
        <v>11</v>
      </c>
      <c r="AY634" s="158" t="s">
        <v>131</v>
      </c>
    </row>
    <row r="635" spans="2:51" s="14" customFormat="1" ht="12">
      <c r="B635" s="163"/>
      <c r="D635" s="153" t="s">
        <v>143</v>
      </c>
      <c r="E635" s="164" t="s">
        <v>1</v>
      </c>
      <c r="F635" s="165" t="s">
        <v>739</v>
      </c>
      <c r="H635" s="166">
        <v>5.3392</v>
      </c>
      <c r="L635" s="163"/>
      <c r="M635" s="167"/>
      <c r="N635" s="168"/>
      <c r="O635" s="168"/>
      <c r="P635" s="168"/>
      <c r="Q635" s="168"/>
      <c r="R635" s="168"/>
      <c r="S635" s="168"/>
      <c r="T635" s="169"/>
      <c r="AT635" s="164" t="s">
        <v>143</v>
      </c>
      <c r="AU635" s="164" t="s">
        <v>84</v>
      </c>
      <c r="AV635" s="14" t="s">
        <v>84</v>
      </c>
      <c r="AW635" s="14" t="s">
        <v>33</v>
      </c>
      <c r="AX635" s="14" t="s">
        <v>11</v>
      </c>
      <c r="AY635" s="164" t="s">
        <v>131</v>
      </c>
    </row>
    <row r="636" spans="2:51" s="13" customFormat="1" ht="12">
      <c r="B636" s="157"/>
      <c r="D636" s="153" t="s">
        <v>143</v>
      </c>
      <c r="E636" s="158" t="s">
        <v>1</v>
      </c>
      <c r="F636" s="159" t="s">
        <v>161</v>
      </c>
      <c r="H636" s="158" t="s">
        <v>1</v>
      </c>
      <c r="L636" s="157"/>
      <c r="M636" s="160"/>
      <c r="N636" s="161"/>
      <c r="O636" s="161"/>
      <c r="P636" s="161"/>
      <c r="Q636" s="161"/>
      <c r="R636" s="161"/>
      <c r="S636" s="161"/>
      <c r="T636" s="162"/>
      <c r="AT636" s="158" t="s">
        <v>143</v>
      </c>
      <c r="AU636" s="158" t="s">
        <v>84</v>
      </c>
      <c r="AV636" s="13" t="s">
        <v>82</v>
      </c>
      <c r="AW636" s="13" t="s">
        <v>33</v>
      </c>
      <c r="AX636" s="13" t="s">
        <v>11</v>
      </c>
      <c r="AY636" s="158" t="s">
        <v>131</v>
      </c>
    </row>
    <row r="637" spans="2:51" s="14" customFormat="1" ht="12">
      <c r="B637" s="163"/>
      <c r="D637" s="153" t="s">
        <v>143</v>
      </c>
      <c r="E637" s="164" t="s">
        <v>1</v>
      </c>
      <c r="F637" s="165" t="s">
        <v>740</v>
      </c>
      <c r="H637" s="166">
        <v>5.8208</v>
      </c>
      <c r="L637" s="163"/>
      <c r="M637" s="167"/>
      <c r="N637" s="168"/>
      <c r="O637" s="168"/>
      <c r="P637" s="168"/>
      <c r="Q637" s="168"/>
      <c r="R637" s="168"/>
      <c r="S637" s="168"/>
      <c r="T637" s="169"/>
      <c r="AT637" s="164" t="s">
        <v>143</v>
      </c>
      <c r="AU637" s="164" t="s">
        <v>84</v>
      </c>
      <c r="AV637" s="14" t="s">
        <v>84</v>
      </c>
      <c r="AW637" s="14" t="s">
        <v>33</v>
      </c>
      <c r="AX637" s="14" t="s">
        <v>11</v>
      </c>
      <c r="AY637" s="164" t="s">
        <v>131</v>
      </c>
    </row>
    <row r="638" spans="2:51" s="13" customFormat="1" ht="12">
      <c r="B638" s="157"/>
      <c r="D638" s="153" t="s">
        <v>143</v>
      </c>
      <c r="E638" s="158" t="s">
        <v>1</v>
      </c>
      <c r="F638" s="159" t="s">
        <v>162</v>
      </c>
      <c r="H638" s="158" t="s">
        <v>1</v>
      </c>
      <c r="L638" s="157"/>
      <c r="M638" s="160"/>
      <c r="N638" s="161"/>
      <c r="O638" s="161"/>
      <c r="P638" s="161"/>
      <c r="Q638" s="161"/>
      <c r="R638" s="161"/>
      <c r="S638" s="161"/>
      <c r="T638" s="162"/>
      <c r="AT638" s="158" t="s">
        <v>143</v>
      </c>
      <c r="AU638" s="158" t="s">
        <v>84</v>
      </c>
      <c r="AV638" s="13" t="s">
        <v>82</v>
      </c>
      <c r="AW638" s="13" t="s">
        <v>33</v>
      </c>
      <c r="AX638" s="13" t="s">
        <v>11</v>
      </c>
      <c r="AY638" s="158" t="s">
        <v>131</v>
      </c>
    </row>
    <row r="639" spans="2:51" s="14" customFormat="1" ht="12">
      <c r="B639" s="163"/>
      <c r="D639" s="153" t="s">
        <v>143</v>
      </c>
      <c r="E639" s="164" t="s">
        <v>1</v>
      </c>
      <c r="F639" s="165" t="s">
        <v>741</v>
      </c>
      <c r="H639" s="166">
        <v>5.8816</v>
      </c>
      <c r="L639" s="163"/>
      <c r="M639" s="167"/>
      <c r="N639" s="168"/>
      <c r="O639" s="168"/>
      <c r="P639" s="168"/>
      <c r="Q639" s="168"/>
      <c r="R639" s="168"/>
      <c r="S639" s="168"/>
      <c r="T639" s="169"/>
      <c r="AT639" s="164" t="s">
        <v>143</v>
      </c>
      <c r="AU639" s="164" t="s">
        <v>84</v>
      </c>
      <c r="AV639" s="14" t="s">
        <v>84</v>
      </c>
      <c r="AW639" s="14" t="s">
        <v>33</v>
      </c>
      <c r="AX639" s="14" t="s">
        <v>11</v>
      </c>
      <c r="AY639" s="164" t="s">
        <v>131</v>
      </c>
    </row>
    <row r="640" spans="2:51" s="13" customFormat="1" ht="12">
      <c r="B640" s="157"/>
      <c r="D640" s="153" t="s">
        <v>143</v>
      </c>
      <c r="E640" s="158" t="s">
        <v>1</v>
      </c>
      <c r="F640" s="159" t="s">
        <v>166</v>
      </c>
      <c r="H640" s="158" t="s">
        <v>1</v>
      </c>
      <c r="L640" s="157"/>
      <c r="M640" s="160"/>
      <c r="N640" s="161"/>
      <c r="O640" s="161"/>
      <c r="P640" s="161"/>
      <c r="Q640" s="161"/>
      <c r="R640" s="161"/>
      <c r="S640" s="161"/>
      <c r="T640" s="162"/>
      <c r="AT640" s="158" t="s">
        <v>143</v>
      </c>
      <c r="AU640" s="158" t="s">
        <v>84</v>
      </c>
      <c r="AV640" s="13" t="s">
        <v>82</v>
      </c>
      <c r="AW640" s="13" t="s">
        <v>33</v>
      </c>
      <c r="AX640" s="13" t="s">
        <v>11</v>
      </c>
      <c r="AY640" s="158" t="s">
        <v>131</v>
      </c>
    </row>
    <row r="641" spans="2:51" s="14" customFormat="1" ht="12">
      <c r="B641" s="163"/>
      <c r="D641" s="153" t="s">
        <v>143</v>
      </c>
      <c r="E641" s="164" t="s">
        <v>1</v>
      </c>
      <c r="F641" s="165" t="s">
        <v>742</v>
      </c>
      <c r="H641" s="166">
        <v>5.648</v>
      </c>
      <c r="L641" s="163"/>
      <c r="M641" s="167"/>
      <c r="N641" s="168"/>
      <c r="O641" s="168"/>
      <c r="P641" s="168"/>
      <c r="Q641" s="168"/>
      <c r="R641" s="168"/>
      <c r="S641" s="168"/>
      <c r="T641" s="169"/>
      <c r="AT641" s="164" t="s">
        <v>143</v>
      </c>
      <c r="AU641" s="164" t="s">
        <v>84</v>
      </c>
      <c r="AV641" s="14" t="s">
        <v>84</v>
      </c>
      <c r="AW641" s="14" t="s">
        <v>33</v>
      </c>
      <c r="AX641" s="14" t="s">
        <v>11</v>
      </c>
      <c r="AY641" s="164" t="s">
        <v>131</v>
      </c>
    </row>
    <row r="642" spans="2:51" s="15" customFormat="1" ht="12">
      <c r="B642" s="170"/>
      <c r="D642" s="153" t="s">
        <v>143</v>
      </c>
      <c r="E642" s="171" t="s">
        <v>1</v>
      </c>
      <c r="F642" s="172" t="s">
        <v>171</v>
      </c>
      <c r="H642" s="173">
        <v>33.7344</v>
      </c>
      <c r="L642" s="170"/>
      <c r="M642" s="174"/>
      <c r="N642" s="175"/>
      <c r="O642" s="175"/>
      <c r="P642" s="175"/>
      <c r="Q642" s="175"/>
      <c r="R642" s="175"/>
      <c r="S642" s="175"/>
      <c r="T642" s="176"/>
      <c r="AT642" s="171" t="s">
        <v>143</v>
      </c>
      <c r="AU642" s="171" t="s">
        <v>84</v>
      </c>
      <c r="AV642" s="15" t="s">
        <v>139</v>
      </c>
      <c r="AW642" s="15" t="s">
        <v>33</v>
      </c>
      <c r="AX642" s="15" t="s">
        <v>82</v>
      </c>
      <c r="AY642" s="171" t="s">
        <v>131</v>
      </c>
    </row>
    <row r="643" spans="1:65" s="2" customFormat="1" ht="24.2" customHeight="1">
      <c r="A643" s="29"/>
      <c r="B643" s="140"/>
      <c r="C643" s="141" t="s">
        <v>755</v>
      </c>
      <c r="D643" s="141" t="s">
        <v>134</v>
      </c>
      <c r="E643" s="142" t="s">
        <v>756</v>
      </c>
      <c r="F643" s="143" t="s">
        <v>757</v>
      </c>
      <c r="G643" s="144" t="s">
        <v>209</v>
      </c>
      <c r="H643" s="145">
        <v>6.15</v>
      </c>
      <c r="I643" s="146"/>
      <c r="J643" s="146">
        <f>ROUND(I643*H643,2)</f>
        <v>0</v>
      </c>
      <c r="K643" s="143" t="s">
        <v>138</v>
      </c>
      <c r="L643" s="30"/>
      <c r="M643" s="147" t="s">
        <v>1</v>
      </c>
      <c r="N643" s="148" t="s">
        <v>40</v>
      </c>
      <c r="O643" s="149">
        <v>0.028</v>
      </c>
      <c r="P643" s="149">
        <f>O643*H643</f>
        <v>0.17220000000000002</v>
      </c>
      <c r="Q643" s="149">
        <v>2E-05</v>
      </c>
      <c r="R643" s="149">
        <f>Q643*H643</f>
        <v>0.000123</v>
      </c>
      <c r="S643" s="149">
        <v>0</v>
      </c>
      <c r="T643" s="150">
        <f>S643*H643</f>
        <v>0</v>
      </c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R643" s="151" t="s">
        <v>261</v>
      </c>
      <c r="AT643" s="151" t="s">
        <v>134</v>
      </c>
      <c r="AU643" s="151" t="s">
        <v>84</v>
      </c>
      <c r="AY643" s="17" t="s">
        <v>131</v>
      </c>
      <c r="BE643" s="152">
        <f>IF(N643="základní",J643,0)</f>
        <v>0</v>
      </c>
      <c r="BF643" s="152">
        <f>IF(N643="snížená",J643,0)</f>
        <v>0</v>
      </c>
      <c r="BG643" s="152">
        <f>IF(N643="zákl. přenesená",J643,0)</f>
        <v>0</v>
      </c>
      <c r="BH643" s="152">
        <f>IF(N643="sníž. přenesená",J643,0)</f>
        <v>0</v>
      </c>
      <c r="BI643" s="152">
        <f>IF(N643="nulová",J643,0)</f>
        <v>0</v>
      </c>
      <c r="BJ643" s="17" t="s">
        <v>82</v>
      </c>
      <c r="BK643" s="152">
        <f>ROUND(I643*H643,2)</f>
        <v>0</v>
      </c>
      <c r="BL643" s="17" t="s">
        <v>261</v>
      </c>
      <c r="BM643" s="151" t="s">
        <v>758</v>
      </c>
    </row>
    <row r="644" spans="1:47" s="2" customFormat="1" ht="19.5">
      <c r="A644" s="29"/>
      <c r="B644" s="30"/>
      <c r="C644" s="29"/>
      <c r="D644" s="153" t="s">
        <v>141</v>
      </c>
      <c r="E644" s="29"/>
      <c r="F644" s="154" t="s">
        <v>759</v>
      </c>
      <c r="G644" s="29"/>
      <c r="H644" s="29"/>
      <c r="I644" s="29"/>
      <c r="J644" s="29"/>
      <c r="K644" s="29"/>
      <c r="L644" s="30"/>
      <c r="M644" s="155"/>
      <c r="N644" s="156"/>
      <c r="O644" s="55"/>
      <c r="P644" s="55"/>
      <c r="Q644" s="55"/>
      <c r="R644" s="55"/>
      <c r="S644" s="55"/>
      <c r="T644" s="56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T644" s="17" t="s">
        <v>141</v>
      </c>
      <c r="AU644" s="17" t="s">
        <v>84</v>
      </c>
    </row>
    <row r="645" spans="2:51" s="14" customFormat="1" ht="12">
      <c r="B645" s="163"/>
      <c r="D645" s="153" t="s">
        <v>143</v>
      </c>
      <c r="E645" s="164" t="s">
        <v>1</v>
      </c>
      <c r="F645" s="165" t="s">
        <v>760</v>
      </c>
      <c r="H645" s="166">
        <v>6.15</v>
      </c>
      <c r="L645" s="163"/>
      <c r="M645" s="167"/>
      <c r="N645" s="168"/>
      <c r="O645" s="168"/>
      <c r="P645" s="168"/>
      <c r="Q645" s="168"/>
      <c r="R645" s="168"/>
      <c r="S645" s="168"/>
      <c r="T645" s="169"/>
      <c r="AT645" s="164" t="s">
        <v>143</v>
      </c>
      <c r="AU645" s="164" t="s">
        <v>84</v>
      </c>
      <c r="AV645" s="14" t="s">
        <v>84</v>
      </c>
      <c r="AW645" s="14" t="s">
        <v>33</v>
      </c>
      <c r="AX645" s="14" t="s">
        <v>82</v>
      </c>
      <c r="AY645" s="164" t="s">
        <v>131</v>
      </c>
    </row>
    <row r="646" spans="1:65" s="2" customFormat="1" ht="24.2" customHeight="1">
      <c r="A646" s="29"/>
      <c r="B646" s="140"/>
      <c r="C646" s="141" t="s">
        <v>761</v>
      </c>
      <c r="D646" s="141" t="s">
        <v>134</v>
      </c>
      <c r="E646" s="142" t="s">
        <v>762</v>
      </c>
      <c r="F646" s="143" t="s">
        <v>763</v>
      </c>
      <c r="G646" s="144" t="s">
        <v>137</v>
      </c>
      <c r="H646" s="145">
        <v>33.7344</v>
      </c>
      <c r="I646" s="146"/>
      <c r="J646" s="146">
        <f>ROUND(I646*H646,2)</f>
        <v>0</v>
      </c>
      <c r="K646" s="143" t="s">
        <v>138</v>
      </c>
      <c r="L646" s="30"/>
      <c r="M646" s="147" t="s">
        <v>1</v>
      </c>
      <c r="N646" s="148" t="s">
        <v>40</v>
      </c>
      <c r="O646" s="149">
        <v>0.211</v>
      </c>
      <c r="P646" s="149">
        <f>O646*H646</f>
        <v>7.1179584</v>
      </c>
      <c r="Q646" s="149">
        <v>0.00041</v>
      </c>
      <c r="R646" s="149">
        <f>Q646*H646</f>
        <v>0.013831104</v>
      </c>
      <c r="S646" s="149">
        <v>0</v>
      </c>
      <c r="T646" s="150">
        <f>S646*H646</f>
        <v>0</v>
      </c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R646" s="151" t="s">
        <v>261</v>
      </c>
      <c r="AT646" s="151" t="s">
        <v>134</v>
      </c>
      <c r="AU646" s="151" t="s">
        <v>84</v>
      </c>
      <c r="AY646" s="17" t="s">
        <v>131</v>
      </c>
      <c r="BE646" s="152">
        <f>IF(N646="základní",J646,0)</f>
        <v>0</v>
      </c>
      <c r="BF646" s="152">
        <f>IF(N646="snížená",J646,0)</f>
        <v>0</v>
      </c>
      <c r="BG646" s="152">
        <f>IF(N646="zákl. přenesená",J646,0)</f>
        <v>0</v>
      </c>
      <c r="BH646" s="152">
        <f>IF(N646="sníž. přenesená",J646,0)</f>
        <v>0</v>
      </c>
      <c r="BI646" s="152">
        <f>IF(N646="nulová",J646,0)</f>
        <v>0</v>
      </c>
      <c r="BJ646" s="17" t="s">
        <v>82</v>
      </c>
      <c r="BK646" s="152">
        <f>ROUND(I646*H646,2)</f>
        <v>0</v>
      </c>
      <c r="BL646" s="17" t="s">
        <v>261</v>
      </c>
      <c r="BM646" s="151" t="s">
        <v>764</v>
      </c>
    </row>
    <row r="647" spans="1:47" s="2" customFormat="1" ht="19.5">
      <c r="A647" s="29"/>
      <c r="B647" s="30"/>
      <c r="C647" s="29"/>
      <c r="D647" s="153" t="s">
        <v>141</v>
      </c>
      <c r="E647" s="29"/>
      <c r="F647" s="154" t="s">
        <v>765</v>
      </c>
      <c r="G647" s="29"/>
      <c r="H647" s="29"/>
      <c r="I647" s="29"/>
      <c r="J647" s="29"/>
      <c r="K647" s="29"/>
      <c r="L647" s="30"/>
      <c r="M647" s="155"/>
      <c r="N647" s="156"/>
      <c r="O647" s="55"/>
      <c r="P647" s="55"/>
      <c r="Q647" s="55"/>
      <c r="R647" s="55"/>
      <c r="S647" s="55"/>
      <c r="T647" s="56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T647" s="17" t="s">
        <v>141</v>
      </c>
      <c r="AU647" s="17" t="s">
        <v>84</v>
      </c>
    </row>
    <row r="648" spans="1:47" s="2" customFormat="1" ht="19.5">
      <c r="A648" s="29"/>
      <c r="B648" s="30"/>
      <c r="C648" s="29"/>
      <c r="D648" s="153" t="s">
        <v>182</v>
      </c>
      <c r="E648" s="29"/>
      <c r="F648" s="177" t="s">
        <v>754</v>
      </c>
      <c r="G648" s="29"/>
      <c r="H648" s="29"/>
      <c r="I648" s="29"/>
      <c r="J648" s="29"/>
      <c r="K648" s="29"/>
      <c r="L648" s="30"/>
      <c r="M648" s="155"/>
      <c r="N648" s="156"/>
      <c r="O648" s="55"/>
      <c r="P648" s="55"/>
      <c r="Q648" s="55"/>
      <c r="R648" s="55"/>
      <c r="S648" s="55"/>
      <c r="T648" s="56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T648" s="17" t="s">
        <v>182</v>
      </c>
      <c r="AU648" s="17" t="s">
        <v>84</v>
      </c>
    </row>
    <row r="649" spans="2:51" s="13" customFormat="1" ht="12">
      <c r="B649" s="157"/>
      <c r="D649" s="153" t="s">
        <v>143</v>
      </c>
      <c r="E649" s="158" t="s">
        <v>1</v>
      </c>
      <c r="F649" s="159" t="s">
        <v>158</v>
      </c>
      <c r="H649" s="158" t="s">
        <v>1</v>
      </c>
      <c r="L649" s="157"/>
      <c r="M649" s="160"/>
      <c r="N649" s="161"/>
      <c r="O649" s="161"/>
      <c r="P649" s="161"/>
      <c r="Q649" s="161"/>
      <c r="R649" s="161"/>
      <c r="S649" s="161"/>
      <c r="T649" s="162"/>
      <c r="AT649" s="158" t="s">
        <v>143</v>
      </c>
      <c r="AU649" s="158" t="s">
        <v>84</v>
      </c>
      <c r="AV649" s="13" t="s">
        <v>82</v>
      </c>
      <c r="AW649" s="13" t="s">
        <v>33</v>
      </c>
      <c r="AX649" s="13" t="s">
        <v>11</v>
      </c>
      <c r="AY649" s="158" t="s">
        <v>131</v>
      </c>
    </row>
    <row r="650" spans="2:51" s="14" customFormat="1" ht="12">
      <c r="B650" s="163"/>
      <c r="D650" s="153" t="s">
        <v>143</v>
      </c>
      <c r="E650" s="164" t="s">
        <v>1</v>
      </c>
      <c r="F650" s="165" t="s">
        <v>738</v>
      </c>
      <c r="H650" s="166">
        <v>11.0448</v>
      </c>
      <c r="L650" s="163"/>
      <c r="M650" s="167"/>
      <c r="N650" s="168"/>
      <c r="O650" s="168"/>
      <c r="P650" s="168"/>
      <c r="Q650" s="168"/>
      <c r="R650" s="168"/>
      <c r="S650" s="168"/>
      <c r="T650" s="169"/>
      <c r="AT650" s="164" t="s">
        <v>143</v>
      </c>
      <c r="AU650" s="164" t="s">
        <v>84</v>
      </c>
      <c r="AV650" s="14" t="s">
        <v>84</v>
      </c>
      <c r="AW650" s="14" t="s">
        <v>33</v>
      </c>
      <c r="AX650" s="14" t="s">
        <v>11</v>
      </c>
      <c r="AY650" s="164" t="s">
        <v>131</v>
      </c>
    </row>
    <row r="651" spans="2:51" s="13" customFormat="1" ht="12">
      <c r="B651" s="157"/>
      <c r="D651" s="153" t="s">
        <v>143</v>
      </c>
      <c r="E651" s="158" t="s">
        <v>1</v>
      </c>
      <c r="F651" s="159" t="s">
        <v>160</v>
      </c>
      <c r="H651" s="158" t="s">
        <v>1</v>
      </c>
      <c r="L651" s="157"/>
      <c r="M651" s="160"/>
      <c r="N651" s="161"/>
      <c r="O651" s="161"/>
      <c r="P651" s="161"/>
      <c r="Q651" s="161"/>
      <c r="R651" s="161"/>
      <c r="S651" s="161"/>
      <c r="T651" s="162"/>
      <c r="AT651" s="158" t="s">
        <v>143</v>
      </c>
      <c r="AU651" s="158" t="s">
        <v>84</v>
      </c>
      <c r="AV651" s="13" t="s">
        <v>82</v>
      </c>
      <c r="AW651" s="13" t="s">
        <v>33</v>
      </c>
      <c r="AX651" s="13" t="s">
        <v>11</v>
      </c>
      <c r="AY651" s="158" t="s">
        <v>131</v>
      </c>
    </row>
    <row r="652" spans="2:51" s="14" customFormat="1" ht="12">
      <c r="B652" s="163"/>
      <c r="D652" s="153" t="s">
        <v>143</v>
      </c>
      <c r="E652" s="164" t="s">
        <v>1</v>
      </c>
      <c r="F652" s="165" t="s">
        <v>739</v>
      </c>
      <c r="H652" s="166">
        <v>5.3392</v>
      </c>
      <c r="L652" s="163"/>
      <c r="M652" s="167"/>
      <c r="N652" s="168"/>
      <c r="O652" s="168"/>
      <c r="P652" s="168"/>
      <c r="Q652" s="168"/>
      <c r="R652" s="168"/>
      <c r="S652" s="168"/>
      <c r="T652" s="169"/>
      <c r="AT652" s="164" t="s">
        <v>143</v>
      </c>
      <c r="AU652" s="164" t="s">
        <v>84</v>
      </c>
      <c r="AV652" s="14" t="s">
        <v>84</v>
      </c>
      <c r="AW652" s="14" t="s">
        <v>33</v>
      </c>
      <c r="AX652" s="14" t="s">
        <v>11</v>
      </c>
      <c r="AY652" s="164" t="s">
        <v>131</v>
      </c>
    </row>
    <row r="653" spans="2:51" s="13" customFormat="1" ht="12">
      <c r="B653" s="157"/>
      <c r="D653" s="153" t="s">
        <v>143</v>
      </c>
      <c r="E653" s="158" t="s">
        <v>1</v>
      </c>
      <c r="F653" s="159" t="s">
        <v>161</v>
      </c>
      <c r="H653" s="158" t="s">
        <v>1</v>
      </c>
      <c r="L653" s="157"/>
      <c r="M653" s="160"/>
      <c r="N653" s="161"/>
      <c r="O653" s="161"/>
      <c r="P653" s="161"/>
      <c r="Q653" s="161"/>
      <c r="R653" s="161"/>
      <c r="S653" s="161"/>
      <c r="T653" s="162"/>
      <c r="AT653" s="158" t="s">
        <v>143</v>
      </c>
      <c r="AU653" s="158" t="s">
        <v>84</v>
      </c>
      <c r="AV653" s="13" t="s">
        <v>82</v>
      </c>
      <c r="AW653" s="13" t="s">
        <v>33</v>
      </c>
      <c r="AX653" s="13" t="s">
        <v>11</v>
      </c>
      <c r="AY653" s="158" t="s">
        <v>131</v>
      </c>
    </row>
    <row r="654" spans="2:51" s="14" customFormat="1" ht="12">
      <c r="B654" s="163"/>
      <c r="D654" s="153" t="s">
        <v>143</v>
      </c>
      <c r="E654" s="164" t="s">
        <v>1</v>
      </c>
      <c r="F654" s="165" t="s">
        <v>740</v>
      </c>
      <c r="H654" s="166">
        <v>5.8208</v>
      </c>
      <c r="L654" s="163"/>
      <c r="M654" s="167"/>
      <c r="N654" s="168"/>
      <c r="O654" s="168"/>
      <c r="P654" s="168"/>
      <c r="Q654" s="168"/>
      <c r="R654" s="168"/>
      <c r="S654" s="168"/>
      <c r="T654" s="169"/>
      <c r="AT654" s="164" t="s">
        <v>143</v>
      </c>
      <c r="AU654" s="164" t="s">
        <v>84</v>
      </c>
      <c r="AV654" s="14" t="s">
        <v>84</v>
      </c>
      <c r="AW654" s="14" t="s">
        <v>33</v>
      </c>
      <c r="AX654" s="14" t="s">
        <v>11</v>
      </c>
      <c r="AY654" s="164" t="s">
        <v>131</v>
      </c>
    </row>
    <row r="655" spans="2:51" s="13" customFormat="1" ht="12">
      <c r="B655" s="157"/>
      <c r="D655" s="153" t="s">
        <v>143</v>
      </c>
      <c r="E655" s="158" t="s">
        <v>1</v>
      </c>
      <c r="F655" s="159" t="s">
        <v>162</v>
      </c>
      <c r="H655" s="158" t="s">
        <v>1</v>
      </c>
      <c r="L655" s="157"/>
      <c r="M655" s="160"/>
      <c r="N655" s="161"/>
      <c r="O655" s="161"/>
      <c r="P655" s="161"/>
      <c r="Q655" s="161"/>
      <c r="R655" s="161"/>
      <c r="S655" s="161"/>
      <c r="T655" s="162"/>
      <c r="AT655" s="158" t="s">
        <v>143</v>
      </c>
      <c r="AU655" s="158" t="s">
        <v>84</v>
      </c>
      <c r="AV655" s="13" t="s">
        <v>82</v>
      </c>
      <c r="AW655" s="13" t="s">
        <v>33</v>
      </c>
      <c r="AX655" s="13" t="s">
        <v>11</v>
      </c>
      <c r="AY655" s="158" t="s">
        <v>131</v>
      </c>
    </row>
    <row r="656" spans="2:51" s="14" customFormat="1" ht="12">
      <c r="B656" s="163"/>
      <c r="D656" s="153" t="s">
        <v>143</v>
      </c>
      <c r="E656" s="164" t="s">
        <v>1</v>
      </c>
      <c r="F656" s="165" t="s">
        <v>741</v>
      </c>
      <c r="H656" s="166">
        <v>5.8816</v>
      </c>
      <c r="L656" s="163"/>
      <c r="M656" s="167"/>
      <c r="N656" s="168"/>
      <c r="O656" s="168"/>
      <c r="P656" s="168"/>
      <c r="Q656" s="168"/>
      <c r="R656" s="168"/>
      <c r="S656" s="168"/>
      <c r="T656" s="169"/>
      <c r="AT656" s="164" t="s">
        <v>143</v>
      </c>
      <c r="AU656" s="164" t="s">
        <v>84</v>
      </c>
      <c r="AV656" s="14" t="s">
        <v>84</v>
      </c>
      <c r="AW656" s="14" t="s">
        <v>33</v>
      </c>
      <c r="AX656" s="14" t="s">
        <v>11</v>
      </c>
      <c r="AY656" s="164" t="s">
        <v>131</v>
      </c>
    </row>
    <row r="657" spans="2:51" s="13" customFormat="1" ht="12">
      <c r="B657" s="157"/>
      <c r="D657" s="153" t="s">
        <v>143</v>
      </c>
      <c r="E657" s="158" t="s">
        <v>1</v>
      </c>
      <c r="F657" s="159" t="s">
        <v>166</v>
      </c>
      <c r="H657" s="158" t="s">
        <v>1</v>
      </c>
      <c r="L657" s="157"/>
      <c r="M657" s="160"/>
      <c r="N657" s="161"/>
      <c r="O657" s="161"/>
      <c r="P657" s="161"/>
      <c r="Q657" s="161"/>
      <c r="R657" s="161"/>
      <c r="S657" s="161"/>
      <c r="T657" s="162"/>
      <c r="AT657" s="158" t="s">
        <v>143</v>
      </c>
      <c r="AU657" s="158" t="s">
        <v>84</v>
      </c>
      <c r="AV657" s="13" t="s">
        <v>82</v>
      </c>
      <c r="AW657" s="13" t="s">
        <v>33</v>
      </c>
      <c r="AX657" s="13" t="s">
        <v>11</v>
      </c>
      <c r="AY657" s="158" t="s">
        <v>131</v>
      </c>
    </row>
    <row r="658" spans="2:51" s="14" customFormat="1" ht="12">
      <c r="B658" s="163"/>
      <c r="D658" s="153" t="s">
        <v>143</v>
      </c>
      <c r="E658" s="164" t="s">
        <v>1</v>
      </c>
      <c r="F658" s="165" t="s">
        <v>742</v>
      </c>
      <c r="H658" s="166">
        <v>5.648</v>
      </c>
      <c r="L658" s="163"/>
      <c r="M658" s="167"/>
      <c r="N658" s="168"/>
      <c r="O658" s="168"/>
      <c r="P658" s="168"/>
      <c r="Q658" s="168"/>
      <c r="R658" s="168"/>
      <c r="S658" s="168"/>
      <c r="T658" s="169"/>
      <c r="AT658" s="164" t="s">
        <v>143</v>
      </c>
      <c r="AU658" s="164" t="s">
        <v>84</v>
      </c>
      <c r="AV658" s="14" t="s">
        <v>84</v>
      </c>
      <c r="AW658" s="14" t="s">
        <v>33</v>
      </c>
      <c r="AX658" s="14" t="s">
        <v>11</v>
      </c>
      <c r="AY658" s="164" t="s">
        <v>131</v>
      </c>
    </row>
    <row r="659" spans="2:51" s="15" customFormat="1" ht="12">
      <c r="B659" s="170"/>
      <c r="D659" s="153" t="s">
        <v>143</v>
      </c>
      <c r="E659" s="171" t="s">
        <v>1</v>
      </c>
      <c r="F659" s="172" t="s">
        <v>171</v>
      </c>
      <c r="H659" s="173">
        <v>33.7344</v>
      </c>
      <c r="L659" s="170"/>
      <c r="M659" s="174"/>
      <c r="N659" s="175"/>
      <c r="O659" s="175"/>
      <c r="P659" s="175"/>
      <c r="Q659" s="175"/>
      <c r="R659" s="175"/>
      <c r="S659" s="175"/>
      <c r="T659" s="176"/>
      <c r="AT659" s="171" t="s">
        <v>143</v>
      </c>
      <c r="AU659" s="171" t="s">
        <v>84</v>
      </c>
      <c r="AV659" s="15" t="s">
        <v>139</v>
      </c>
      <c r="AW659" s="15" t="s">
        <v>33</v>
      </c>
      <c r="AX659" s="15" t="s">
        <v>82</v>
      </c>
      <c r="AY659" s="171" t="s">
        <v>131</v>
      </c>
    </row>
    <row r="660" spans="1:65" s="2" customFormat="1" ht="24.2" customHeight="1">
      <c r="A660" s="29"/>
      <c r="B660" s="140"/>
      <c r="C660" s="141" t="s">
        <v>766</v>
      </c>
      <c r="D660" s="141" t="s">
        <v>134</v>
      </c>
      <c r="E660" s="142" t="s">
        <v>767</v>
      </c>
      <c r="F660" s="143" t="s">
        <v>768</v>
      </c>
      <c r="G660" s="144" t="s">
        <v>209</v>
      </c>
      <c r="H660" s="145">
        <v>6.15</v>
      </c>
      <c r="I660" s="146"/>
      <c r="J660" s="146">
        <f>ROUND(I660*H660,2)</f>
        <v>0</v>
      </c>
      <c r="K660" s="143" t="s">
        <v>138</v>
      </c>
      <c r="L660" s="30"/>
      <c r="M660" s="147" t="s">
        <v>1</v>
      </c>
      <c r="N660" s="148" t="s">
        <v>40</v>
      </c>
      <c r="O660" s="149">
        <v>0.06</v>
      </c>
      <c r="P660" s="149">
        <f>O660*H660</f>
        <v>0.369</v>
      </c>
      <c r="Q660" s="149">
        <v>3E-05</v>
      </c>
      <c r="R660" s="149">
        <f>Q660*H660</f>
        <v>0.0001845</v>
      </c>
      <c r="S660" s="149">
        <v>0</v>
      </c>
      <c r="T660" s="150">
        <f>S660*H660</f>
        <v>0</v>
      </c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R660" s="151" t="s">
        <v>261</v>
      </c>
      <c r="AT660" s="151" t="s">
        <v>134</v>
      </c>
      <c r="AU660" s="151" t="s">
        <v>84</v>
      </c>
      <c r="AY660" s="17" t="s">
        <v>131</v>
      </c>
      <c r="BE660" s="152">
        <f>IF(N660="základní",J660,0)</f>
        <v>0</v>
      </c>
      <c r="BF660" s="152">
        <f>IF(N660="snížená",J660,0)</f>
        <v>0</v>
      </c>
      <c r="BG660" s="152">
        <f>IF(N660="zákl. přenesená",J660,0)</f>
        <v>0</v>
      </c>
      <c r="BH660" s="152">
        <f>IF(N660="sníž. přenesená",J660,0)</f>
        <v>0</v>
      </c>
      <c r="BI660" s="152">
        <f>IF(N660="nulová",J660,0)</f>
        <v>0</v>
      </c>
      <c r="BJ660" s="17" t="s">
        <v>82</v>
      </c>
      <c r="BK660" s="152">
        <f>ROUND(I660*H660,2)</f>
        <v>0</v>
      </c>
      <c r="BL660" s="17" t="s">
        <v>261</v>
      </c>
      <c r="BM660" s="151" t="s">
        <v>769</v>
      </c>
    </row>
    <row r="661" spans="1:47" s="2" customFormat="1" ht="19.5">
      <c r="A661" s="29"/>
      <c r="B661" s="30"/>
      <c r="C661" s="29"/>
      <c r="D661" s="153" t="s">
        <v>141</v>
      </c>
      <c r="E661" s="29"/>
      <c r="F661" s="154" t="s">
        <v>770</v>
      </c>
      <c r="G661" s="29"/>
      <c r="H661" s="29"/>
      <c r="I661" s="29"/>
      <c r="J661" s="29"/>
      <c r="K661" s="29"/>
      <c r="L661" s="30"/>
      <c r="M661" s="155"/>
      <c r="N661" s="156"/>
      <c r="O661" s="55"/>
      <c r="P661" s="55"/>
      <c r="Q661" s="55"/>
      <c r="R661" s="55"/>
      <c r="S661" s="55"/>
      <c r="T661" s="56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T661" s="17" t="s">
        <v>141</v>
      </c>
      <c r="AU661" s="17" t="s">
        <v>84</v>
      </c>
    </row>
    <row r="662" spans="2:51" s="14" customFormat="1" ht="12">
      <c r="B662" s="163"/>
      <c r="D662" s="153" t="s">
        <v>143</v>
      </c>
      <c r="E662" s="164" t="s">
        <v>1</v>
      </c>
      <c r="F662" s="165" t="s">
        <v>760</v>
      </c>
      <c r="H662" s="166">
        <v>6.15</v>
      </c>
      <c r="L662" s="163"/>
      <c r="M662" s="167"/>
      <c r="N662" s="168"/>
      <c r="O662" s="168"/>
      <c r="P662" s="168"/>
      <c r="Q662" s="168"/>
      <c r="R662" s="168"/>
      <c r="S662" s="168"/>
      <c r="T662" s="169"/>
      <c r="AT662" s="164" t="s">
        <v>143</v>
      </c>
      <c r="AU662" s="164" t="s">
        <v>84</v>
      </c>
      <c r="AV662" s="14" t="s">
        <v>84</v>
      </c>
      <c r="AW662" s="14" t="s">
        <v>33</v>
      </c>
      <c r="AX662" s="14" t="s">
        <v>82</v>
      </c>
      <c r="AY662" s="164" t="s">
        <v>131</v>
      </c>
    </row>
    <row r="663" spans="2:63" s="12" customFormat="1" ht="22.9" customHeight="1">
      <c r="B663" s="128"/>
      <c r="D663" s="129" t="s">
        <v>74</v>
      </c>
      <c r="E663" s="138" t="s">
        <v>771</v>
      </c>
      <c r="F663" s="138" t="s">
        <v>772</v>
      </c>
      <c r="J663" s="139">
        <f>BK663</f>
        <v>0</v>
      </c>
      <c r="L663" s="128"/>
      <c r="M663" s="132"/>
      <c r="N663" s="133"/>
      <c r="O663" s="133"/>
      <c r="P663" s="134">
        <f>SUM(P664:P707)</f>
        <v>130.9629226</v>
      </c>
      <c r="Q663" s="133"/>
      <c r="R663" s="134">
        <f>SUM(R664:R707)</f>
        <v>0.8959374679999998</v>
      </c>
      <c r="S663" s="133"/>
      <c r="T663" s="135">
        <f>SUM(T664:T707)</f>
        <v>0.190233298</v>
      </c>
      <c r="AR663" s="129" t="s">
        <v>84</v>
      </c>
      <c r="AT663" s="136" t="s">
        <v>74</v>
      </c>
      <c r="AU663" s="136" t="s">
        <v>82</v>
      </c>
      <c r="AY663" s="129" t="s">
        <v>131</v>
      </c>
      <c r="BK663" s="137">
        <f>SUM(BK664:BK707)</f>
        <v>0</v>
      </c>
    </row>
    <row r="664" spans="1:65" s="2" customFormat="1" ht="16.5" customHeight="1">
      <c r="A664" s="29"/>
      <c r="B664" s="140"/>
      <c r="C664" s="141" t="s">
        <v>773</v>
      </c>
      <c r="D664" s="141" t="s">
        <v>134</v>
      </c>
      <c r="E664" s="142" t="s">
        <v>774</v>
      </c>
      <c r="F664" s="143" t="s">
        <v>775</v>
      </c>
      <c r="G664" s="144" t="s">
        <v>137</v>
      </c>
      <c r="H664" s="145">
        <v>613.6558</v>
      </c>
      <c r="I664" s="146"/>
      <c r="J664" s="146">
        <f>ROUND(I664*H664,2)</f>
        <v>0</v>
      </c>
      <c r="K664" s="143" t="s">
        <v>138</v>
      </c>
      <c r="L664" s="30"/>
      <c r="M664" s="147" t="s">
        <v>1</v>
      </c>
      <c r="N664" s="148" t="s">
        <v>40</v>
      </c>
      <c r="O664" s="149">
        <v>0.074</v>
      </c>
      <c r="P664" s="149">
        <f>O664*H664</f>
        <v>45.4105292</v>
      </c>
      <c r="Q664" s="149">
        <v>0.001</v>
      </c>
      <c r="R664" s="149">
        <f>Q664*H664</f>
        <v>0.6136558</v>
      </c>
      <c r="S664" s="149">
        <v>0.00031</v>
      </c>
      <c r="T664" s="150">
        <f>S664*H664</f>
        <v>0.190233298</v>
      </c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R664" s="151" t="s">
        <v>261</v>
      </c>
      <c r="AT664" s="151" t="s">
        <v>134</v>
      </c>
      <c r="AU664" s="151" t="s">
        <v>84</v>
      </c>
      <c r="AY664" s="17" t="s">
        <v>131</v>
      </c>
      <c r="BE664" s="152">
        <f>IF(N664="základní",J664,0)</f>
        <v>0</v>
      </c>
      <c r="BF664" s="152">
        <f>IF(N664="snížená",J664,0)</f>
        <v>0</v>
      </c>
      <c r="BG664" s="152">
        <f>IF(N664="zákl. přenesená",J664,0)</f>
        <v>0</v>
      </c>
      <c r="BH664" s="152">
        <f>IF(N664="sníž. přenesená",J664,0)</f>
        <v>0</v>
      </c>
      <c r="BI664" s="152">
        <f>IF(N664="nulová",J664,0)</f>
        <v>0</v>
      </c>
      <c r="BJ664" s="17" t="s">
        <v>82</v>
      </c>
      <c r="BK664" s="152">
        <f>ROUND(I664*H664,2)</f>
        <v>0</v>
      </c>
      <c r="BL664" s="17" t="s">
        <v>261</v>
      </c>
      <c r="BM664" s="151" t="s">
        <v>776</v>
      </c>
    </row>
    <row r="665" spans="1:47" s="2" customFormat="1" ht="12">
      <c r="A665" s="29"/>
      <c r="B665" s="30"/>
      <c r="C665" s="29"/>
      <c r="D665" s="153" t="s">
        <v>141</v>
      </c>
      <c r="E665" s="29"/>
      <c r="F665" s="154" t="s">
        <v>777</v>
      </c>
      <c r="G665" s="29"/>
      <c r="H665" s="29"/>
      <c r="I665" s="29"/>
      <c r="J665" s="29"/>
      <c r="K665" s="29"/>
      <c r="L665" s="30"/>
      <c r="M665" s="155"/>
      <c r="N665" s="156"/>
      <c r="O665" s="55"/>
      <c r="P665" s="55"/>
      <c r="Q665" s="55"/>
      <c r="R665" s="55"/>
      <c r="S665" s="55"/>
      <c r="T665" s="56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T665" s="17" t="s">
        <v>141</v>
      </c>
      <c r="AU665" s="17" t="s">
        <v>84</v>
      </c>
    </row>
    <row r="666" spans="2:51" s="13" customFormat="1" ht="12">
      <c r="B666" s="157"/>
      <c r="D666" s="153" t="s">
        <v>143</v>
      </c>
      <c r="E666" s="158" t="s">
        <v>1</v>
      </c>
      <c r="F666" s="159" t="s">
        <v>778</v>
      </c>
      <c r="H666" s="158" t="s">
        <v>1</v>
      </c>
      <c r="L666" s="157"/>
      <c r="M666" s="160"/>
      <c r="N666" s="161"/>
      <c r="O666" s="161"/>
      <c r="P666" s="161"/>
      <c r="Q666" s="161"/>
      <c r="R666" s="161"/>
      <c r="S666" s="161"/>
      <c r="T666" s="162"/>
      <c r="AT666" s="158" t="s">
        <v>143</v>
      </c>
      <c r="AU666" s="158" t="s">
        <v>84</v>
      </c>
      <c r="AV666" s="13" t="s">
        <v>82</v>
      </c>
      <c r="AW666" s="13" t="s">
        <v>33</v>
      </c>
      <c r="AX666" s="13" t="s">
        <v>11</v>
      </c>
      <c r="AY666" s="158" t="s">
        <v>131</v>
      </c>
    </row>
    <row r="667" spans="2:51" s="13" customFormat="1" ht="12">
      <c r="B667" s="157"/>
      <c r="D667" s="153" t="s">
        <v>143</v>
      </c>
      <c r="E667" s="158" t="s">
        <v>1</v>
      </c>
      <c r="F667" s="159" t="s">
        <v>779</v>
      </c>
      <c r="H667" s="158" t="s">
        <v>1</v>
      </c>
      <c r="L667" s="157"/>
      <c r="M667" s="160"/>
      <c r="N667" s="161"/>
      <c r="O667" s="161"/>
      <c r="P667" s="161"/>
      <c r="Q667" s="161"/>
      <c r="R667" s="161"/>
      <c r="S667" s="161"/>
      <c r="T667" s="162"/>
      <c r="AT667" s="158" t="s">
        <v>143</v>
      </c>
      <c r="AU667" s="158" t="s">
        <v>84</v>
      </c>
      <c r="AV667" s="13" t="s">
        <v>82</v>
      </c>
      <c r="AW667" s="13" t="s">
        <v>33</v>
      </c>
      <c r="AX667" s="13" t="s">
        <v>11</v>
      </c>
      <c r="AY667" s="158" t="s">
        <v>131</v>
      </c>
    </row>
    <row r="668" spans="2:51" s="14" customFormat="1" ht="12">
      <c r="B668" s="163"/>
      <c r="D668" s="153" t="s">
        <v>143</v>
      </c>
      <c r="E668" s="164" t="s">
        <v>1</v>
      </c>
      <c r="F668" s="165" t="s">
        <v>780</v>
      </c>
      <c r="H668" s="166">
        <v>84.1472</v>
      </c>
      <c r="L668" s="163"/>
      <c r="M668" s="167"/>
      <c r="N668" s="168"/>
      <c r="O668" s="168"/>
      <c r="P668" s="168"/>
      <c r="Q668" s="168"/>
      <c r="R668" s="168"/>
      <c r="S668" s="168"/>
      <c r="T668" s="169"/>
      <c r="AT668" s="164" t="s">
        <v>143</v>
      </c>
      <c r="AU668" s="164" t="s">
        <v>84</v>
      </c>
      <c r="AV668" s="14" t="s">
        <v>84</v>
      </c>
      <c r="AW668" s="14" t="s">
        <v>33</v>
      </c>
      <c r="AX668" s="14" t="s">
        <v>11</v>
      </c>
      <c r="AY668" s="164" t="s">
        <v>131</v>
      </c>
    </row>
    <row r="669" spans="2:51" s="13" customFormat="1" ht="12">
      <c r="B669" s="157"/>
      <c r="D669" s="153" t="s">
        <v>143</v>
      </c>
      <c r="E669" s="158" t="s">
        <v>1</v>
      </c>
      <c r="F669" s="159" t="s">
        <v>781</v>
      </c>
      <c r="H669" s="158" t="s">
        <v>1</v>
      </c>
      <c r="L669" s="157"/>
      <c r="M669" s="160"/>
      <c r="N669" s="161"/>
      <c r="O669" s="161"/>
      <c r="P669" s="161"/>
      <c r="Q669" s="161"/>
      <c r="R669" s="161"/>
      <c r="S669" s="161"/>
      <c r="T669" s="162"/>
      <c r="AT669" s="158" t="s">
        <v>143</v>
      </c>
      <c r="AU669" s="158" t="s">
        <v>84</v>
      </c>
      <c r="AV669" s="13" t="s">
        <v>82</v>
      </c>
      <c r="AW669" s="13" t="s">
        <v>33</v>
      </c>
      <c r="AX669" s="13" t="s">
        <v>11</v>
      </c>
      <c r="AY669" s="158" t="s">
        <v>131</v>
      </c>
    </row>
    <row r="670" spans="2:51" s="14" customFormat="1" ht="12">
      <c r="B670" s="163"/>
      <c r="D670" s="153" t="s">
        <v>143</v>
      </c>
      <c r="E670" s="164" t="s">
        <v>1</v>
      </c>
      <c r="F670" s="165" t="s">
        <v>782</v>
      </c>
      <c r="H670" s="166">
        <v>529.5086</v>
      </c>
      <c r="L670" s="163"/>
      <c r="M670" s="167"/>
      <c r="N670" s="168"/>
      <c r="O670" s="168"/>
      <c r="P670" s="168"/>
      <c r="Q670" s="168"/>
      <c r="R670" s="168"/>
      <c r="S670" s="168"/>
      <c r="T670" s="169"/>
      <c r="AT670" s="164" t="s">
        <v>143</v>
      </c>
      <c r="AU670" s="164" t="s">
        <v>84</v>
      </c>
      <c r="AV670" s="14" t="s">
        <v>84</v>
      </c>
      <c r="AW670" s="14" t="s">
        <v>33</v>
      </c>
      <c r="AX670" s="14" t="s">
        <v>11</v>
      </c>
      <c r="AY670" s="164" t="s">
        <v>131</v>
      </c>
    </row>
    <row r="671" spans="2:51" s="15" customFormat="1" ht="12">
      <c r="B671" s="170"/>
      <c r="D671" s="153" t="s">
        <v>143</v>
      </c>
      <c r="E671" s="171" t="s">
        <v>1</v>
      </c>
      <c r="F671" s="172" t="s">
        <v>171</v>
      </c>
      <c r="H671" s="173">
        <v>613.6558</v>
      </c>
      <c r="L671" s="170"/>
      <c r="M671" s="174"/>
      <c r="N671" s="175"/>
      <c r="O671" s="175"/>
      <c r="P671" s="175"/>
      <c r="Q671" s="175"/>
      <c r="R671" s="175"/>
      <c r="S671" s="175"/>
      <c r="T671" s="176"/>
      <c r="AT671" s="171" t="s">
        <v>143</v>
      </c>
      <c r="AU671" s="171" t="s">
        <v>84</v>
      </c>
      <c r="AV671" s="15" t="s">
        <v>139</v>
      </c>
      <c r="AW671" s="15" t="s">
        <v>33</v>
      </c>
      <c r="AX671" s="15" t="s">
        <v>82</v>
      </c>
      <c r="AY671" s="171" t="s">
        <v>131</v>
      </c>
    </row>
    <row r="672" spans="1:65" s="2" customFormat="1" ht="21.75" customHeight="1">
      <c r="A672" s="29"/>
      <c r="B672" s="140"/>
      <c r="C672" s="141" t="s">
        <v>783</v>
      </c>
      <c r="D672" s="141" t="s">
        <v>134</v>
      </c>
      <c r="E672" s="142" t="s">
        <v>784</v>
      </c>
      <c r="F672" s="143" t="s">
        <v>785</v>
      </c>
      <c r="G672" s="144" t="s">
        <v>137</v>
      </c>
      <c r="H672" s="145">
        <v>92.5968</v>
      </c>
      <c r="I672" s="146"/>
      <c r="J672" s="146">
        <f>ROUND(I672*H672,2)</f>
        <v>0</v>
      </c>
      <c r="K672" s="143" t="s">
        <v>138</v>
      </c>
      <c r="L672" s="30"/>
      <c r="M672" s="147" t="s">
        <v>1</v>
      </c>
      <c r="N672" s="148" t="s">
        <v>40</v>
      </c>
      <c r="O672" s="149">
        <v>0.016</v>
      </c>
      <c r="P672" s="149">
        <f>O672*H672</f>
        <v>1.4815488</v>
      </c>
      <c r="Q672" s="149">
        <v>0</v>
      </c>
      <c r="R672" s="149">
        <f>Q672*H672</f>
        <v>0</v>
      </c>
      <c r="S672" s="149">
        <v>0</v>
      </c>
      <c r="T672" s="150">
        <f>S672*H672</f>
        <v>0</v>
      </c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R672" s="151" t="s">
        <v>261</v>
      </c>
      <c r="AT672" s="151" t="s">
        <v>134</v>
      </c>
      <c r="AU672" s="151" t="s">
        <v>84</v>
      </c>
      <c r="AY672" s="17" t="s">
        <v>131</v>
      </c>
      <c r="BE672" s="152">
        <f>IF(N672="základní",J672,0)</f>
        <v>0</v>
      </c>
      <c r="BF672" s="152">
        <f>IF(N672="snížená",J672,0)</f>
        <v>0</v>
      </c>
      <c r="BG672" s="152">
        <f>IF(N672="zákl. přenesená",J672,0)</f>
        <v>0</v>
      </c>
      <c r="BH672" s="152">
        <f>IF(N672="sníž. přenesená",J672,0)</f>
        <v>0</v>
      </c>
      <c r="BI672" s="152">
        <f>IF(N672="nulová",J672,0)</f>
        <v>0</v>
      </c>
      <c r="BJ672" s="17" t="s">
        <v>82</v>
      </c>
      <c r="BK672" s="152">
        <f>ROUND(I672*H672,2)</f>
        <v>0</v>
      </c>
      <c r="BL672" s="17" t="s">
        <v>261</v>
      </c>
      <c r="BM672" s="151" t="s">
        <v>786</v>
      </c>
    </row>
    <row r="673" spans="1:47" s="2" customFormat="1" ht="29.25">
      <c r="A673" s="29"/>
      <c r="B673" s="30"/>
      <c r="C673" s="29"/>
      <c r="D673" s="153" t="s">
        <v>141</v>
      </c>
      <c r="E673" s="29"/>
      <c r="F673" s="154" t="s">
        <v>787</v>
      </c>
      <c r="G673" s="29"/>
      <c r="H673" s="29"/>
      <c r="I673" s="29"/>
      <c r="J673" s="29"/>
      <c r="K673" s="29"/>
      <c r="L673" s="30"/>
      <c r="M673" s="155"/>
      <c r="N673" s="156"/>
      <c r="O673" s="55"/>
      <c r="P673" s="55"/>
      <c r="Q673" s="55"/>
      <c r="R673" s="55"/>
      <c r="S673" s="55"/>
      <c r="T673" s="56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T673" s="17" t="s">
        <v>141</v>
      </c>
      <c r="AU673" s="17" t="s">
        <v>84</v>
      </c>
    </row>
    <row r="674" spans="2:51" s="13" customFormat="1" ht="12">
      <c r="B674" s="157"/>
      <c r="D674" s="153" t="s">
        <v>143</v>
      </c>
      <c r="E674" s="158" t="s">
        <v>1</v>
      </c>
      <c r="F674" s="159" t="s">
        <v>158</v>
      </c>
      <c r="H674" s="158" t="s">
        <v>1</v>
      </c>
      <c r="L674" s="157"/>
      <c r="M674" s="160"/>
      <c r="N674" s="161"/>
      <c r="O674" s="161"/>
      <c r="P674" s="161"/>
      <c r="Q674" s="161"/>
      <c r="R674" s="161"/>
      <c r="S674" s="161"/>
      <c r="T674" s="162"/>
      <c r="AT674" s="158" t="s">
        <v>143</v>
      </c>
      <c r="AU674" s="158" t="s">
        <v>84</v>
      </c>
      <c r="AV674" s="13" t="s">
        <v>82</v>
      </c>
      <c r="AW674" s="13" t="s">
        <v>33</v>
      </c>
      <c r="AX674" s="13" t="s">
        <v>11</v>
      </c>
      <c r="AY674" s="158" t="s">
        <v>131</v>
      </c>
    </row>
    <row r="675" spans="2:51" s="14" customFormat="1" ht="12">
      <c r="B675" s="163"/>
      <c r="D675" s="153" t="s">
        <v>143</v>
      </c>
      <c r="E675" s="164" t="s">
        <v>1</v>
      </c>
      <c r="F675" s="165" t="s">
        <v>788</v>
      </c>
      <c r="H675" s="166">
        <v>14.323725</v>
      </c>
      <c r="L675" s="163"/>
      <c r="M675" s="167"/>
      <c r="N675" s="168"/>
      <c r="O675" s="168"/>
      <c r="P675" s="168"/>
      <c r="Q675" s="168"/>
      <c r="R675" s="168"/>
      <c r="S675" s="168"/>
      <c r="T675" s="169"/>
      <c r="AT675" s="164" t="s">
        <v>143</v>
      </c>
      <c r="AU675" s="164" t="s">
        <v>84</v>
      </c>
      <c r="AV675" s="14" t="s">
        <v>84</v>
      </c>
      <c r="AW675" s="14" t="s">
        <v>33</v>
      </c>
      <c r="AX675" s="14" t="s">
        <v>11</v>
      </c>
      <c r="AY675" s="164" t="s">
        <v>131</v>
      </c>
    </row>
    <row r="676" spans="2:51" s="14" customFormat="1" ht="12">
      <c r="B676" s="163"/>
      <c r="D676" s="153" t="s">
        <v>143</v>
      </c>
      <c r="E676" s="164" t="s">
        <v>1</v>
      </c>
      <c r="F676" s="165" t="s">
        <v>789</v>
      </c>
      <c r="H676" s="166">
        <v>1.773</v>
      </c>
      <c r="L676" s="163"/>
      <c r="M676" s="167"/>
      <c r="N676" s="168"/>
      <c r="O676" s="168"/>
      <c r="P676" s="168"/>
      <c r="Q676" s="168"/>
      <c r="R676" s="168"/>
      <c r="S676" s="168"/>
      <c r="T676" s="169"/>
      <c r="AT676" s="164" t="s">
        <v>143</v>
      </c>
      <c r="AU676" s="164" t="s">
        <v>84</v>
      </c>
      <c r="AV676" s="14" t="s">
        <v>84</v>
      </c>
      <c r="AW676" s="14" t="s">
        <v>33</v>
      </c>
      <c r="AX676" s="14" t="s">
        <v>11</v>
      </c>
      <c r="AY676" s="164" t="s">
        <v>131</v>
      </c>
    </row>
    <row r="677" spans="2:51" s="14" customFormat="1" ht="12">
      <c r="B677" s="163"/>
      <c r="D677" s="153" t="s">
        <v>143</v>
      </c>
      <c r="E677" s="164" t="s">
        <v>1</v>
      </c>
      <c r="F677" s="165" t="s">
        <v>790</v>
      </c>
      <c r="H677" s="166">
        <v>2.8565</v>
      </c>
      <c r="L677" s="163"/>
      <c r="M677" s="167"/>
      <c r="N677" s="168"/>
      <c r="O677" s="168"/>
      <c r="P677" s="168"/>
      <c r="Q677" s="168"/>
      <c r="R677" s="168"/>
      <c r="S677" s="168"/>
      <c r="T677" s="169"/>
      <c r="AT677" s="164" t="s">
        <v>143</v>
      </c>
      <c r="AU677" s="164" t="s">
        <v>84</v>
      </c>
      <c r="AV677" s="14" t="s">
        <v>84</v>
      </c>
      <c r="AW677" s="14" t="s">
        <v>33</v>
      </c>
      <c r="AX677" s="14" t="s">
        <v>11</v>
      </c>
      <c r="AY677" s="164" t="s">
        <v>131</v>
      </c>
    </row>
    <row r="678" spans="2:51" s="13" customFormat="1" ht="12">
      <c r="B678" s="157"/>
      <c r="D678" s="153" t="s">
        <v>143</v>
      </c>
      <c r="E678" s="158" t="s">
        <v>1</v>
      </c>
      <c r="F678" s="159" t="s">
        <v>160</v>
      </c>
      <c r="H678" s="158" t="s">
        <v>1</v>
      </c>
      <c r="L678" s="157"/>
      <c r="M678" s="160"/>
      <c r="N678" s="161"/>
      <c r="O678" s="161"/>
      <c r="P678" s="161"/>
      <c r="Q678" s="161"/>
      <c r="R678" s="161"/>
      <c r="S678" s="161"/>
      <c r="T678" s="162"/>
      <c r="AT678" s="158" t="s">
        <v>143</v>
      </c>
      <c r="AU678" s="158" t="s">
        <v>84</v>
      </c>
      <c r="AV678" s="13" t="s">
        <v>82</v>
      </c>
      <c r="AW678" s="13" t="s">
        <v>33</v>
      </c>
      <c r="AX678" s="13" t="s">
        <v>11</v>
      </c>
      <c r="AY678" s="158" t="s">
        <v>131</v>
      </c>
    </row>
    <row r="679" spans="2:51" s="14" customFormat="1" ht="12">
      <c r="B679" s="163"/>
      <c r="D679" s="153" t="s">
        <v>143</v>
      </c>
      <c r="E679" s="164" t="s">
        <v>1</v>
      </c>
      <c r="F679" s="165" t="s">
        <v>791</v>
      </c>
      <c r="H679" s="166">
        <v>6.924275</v>
      </c>
      <c r="L679" s="163"/>
      <c r="M679" s="167"/>
      <c r="N679" s="168"/>
      <c r="O679" s="168"/>
      <c r="P679" s="168"/>
      <c r="Q679" s="168"/>
      <c r="R679" s="168"/>
      <c r="S679" s="168"/>
      <c r="T679" s="169"/>
      <c r="AT679" s="164" t="s">
        <v>143</v>
      </c>
      <c r="AU679" s="164" t="s">
        <v>84</v>
      </c>
      <c r="AV679" s="14" t="s">
        <v>84</v>
      </c>
      <c r="AW679" s="14" t="s">
        <v>33</v>
      </c>
      <c r="AX679" s="14" t="s">
        <v>11</v>
      </c>
      <c r="AY679" s="164" t="s">
        <v>131</v>
      </c>
    </row>
    <row r="680" spans="2:51" s="14" customFormat="1" ht="12">
      <c r="B680" s="163"/>
      <c r="D680" s="153" t="s">
        <v>143</v>
      </c>
      <c r="E680" s="164" t="s">
        <v>1</v>
      </c>
      <c r="F680" s="165" t="s">
        <v>792</v>
      </c>
      <c r="H680" s="166">
        <v>5.319</v>
      </c>
      <c r="L680" s="163"/>
      <c r="M680" s="167"/>
      <c r="N680" s="168"/>
      <c r="O680" s="168"/>
      <c r="P680" s="168"/>
      <c r="Q680" s="168"/>
      <c r="R680" s="168"/>
      <c r="S680" s="168"/>
      <c r="T680" s="169"/>
      <c r="AT680" s="164" t="s">
        <v>143</v>
      </c>
      <c r="AU680" s="164" t="s">
        <v>84</v>
      </c>
      <c r="AV680" s="14" t="s">
        <v>84</v>
      </c>
      <c r="AW680" s="14" t="s">
        <v>33</v>
      </c>
      <c r="AX680" s="14" t="s">
        <v>11</v>
      </c>
      <c r="AY680" s="164" t="s">
        <v>131</v>
      </c>
    </row>
    <row r="681" spans="2:51" s="13" customFormat="1" ht="12">
      <c r="B681" s="157"/>
      <c r="D681" s="153" t="s">
        <v>143</v>
      </c>
      <c r="E681" s="158" t="s">
        <v>1</v>
      </c>
      <c r="F681" s="159" t="s">
        <v>161</v>
      </c>
      <c r="H681" s="158" t="s">
        <v>1</v>
      </c>
      <c r="L681" s="157"/>
      <c r="M681" s="160"/>
      <c r="N681" s="161"/>
      <c r="O681" s="161"/>
      <c r="P681" s="161"/>
      <c r="Q681" s="161"/>
      <c r="R681" s="161"/>
      <c r="S681" s="161"/>
      <c r="T681" s="162"/>
      <c r="AT681" s="158" t="s">
        <v>143</v>
      </c>
      <c r="AU681" s="158" t="s">
        <v>84</v>
      </c>
      <c r="AV681" s="13" t="s">
        <v>82</v>
      </c>
      <c r="AW681" s="13" t="s">
        <v>33</v>
      </c>
      <c r="AX681" s="13" t="s">
        <v>11</v>
      </c>
      <c r="AY681" s="158" t="s">
        <v>131</v>
      </c>
    </row>
    <row r="682" spans="2:51" s="14" customFormat="1" ht="12">
      <c r="B682" s="163"/>
      <c r="D682" s="153" t="s">
        <v>143</v>
      </c>
      <c r="E682" s="164" t="s">
        <v>1</v>
      </c>
      <c r="F682" s="165" t="s">
        <v>793</v>
      </c>
      <c r="H682" s="166">
        <v>7.54885</v>
      </c>
      <c r="L682" s="163"/>
      <c r="M682" s="167"/>
      <c r="N682" s="168"/>
      <c r="O682" s="168"/>
      <c r="P682" s="168"/>
      <c r="Q682" s="168"/>
      <c r="R682" s="168"/>
      <c r="S682" s="168"/>
      <c r="T682" s="169"/>
      <c r="AT682" s="164" t="s">
        <v>143</v>
      </c>
      <c r="AU682" s="164" t="s">
        <v>84</v>
      </c>
      <c r="AV682" s="14" t="s">
        <v>84</v>
      </c>
      <c r="AW682" s="14" t="s">
        <v>33</v>
      </c>
      <c r="AX682" s="14" t="s">
        <v>11</v>
      </c>
      <c r="AY682" s="164" t="s">
        <v>131</v>
      </c>
    </row>
    <row r="683" spans="2:51" s="14" customFormat="1" ht="12">
      <c r="B683" s="163"/>
      <c r="D683" s="153" t="s">
        <v>143</v>
      </c>
      <c r="E683" s="164" t="s">
        <v>1</v>
      </c>
      <c r="F683" s="165" t="s">
        <v>794</v>
      </c>
      <c r="H683" s="166">
        <v>3.546</v>
      </c>
      <c r="L683" s="163"/>
      <c r="M683" s="167"/>
      <c r="N683" s="168"/>
      <c r="O683" s="168"/>
      <c r="P683" s="168"/>
      <c r="Q683" s="168"/>
      <c r="R683" s="168"/>
      <c r="S683" s="168"/>
      <c r="T683" s="169"/>
      <c r="AT683" s="164" t="s">
        <v>143</v>
      </c>
      <c r="AU683" s="164" t="s">
        <v>84</v>
      </c>
      <c r="AV683" s="14" t="s">
        <v>84</v>
      </c>
      <c r="AW683" s="14" t="s">
        <v>33</v>
      </c>
      <c r="AX683" s="14" t="s">
        <v>11</v>
      </c>
      <c r="AY683" s="164" t="s">
        <v>131</v>
      </c>
    </row>
    <row r="684" spans="2:51" s="13" customFormat="1" ht="12">
      <c r="B684" s="157"/>
      <c r="D684" s="153" t="s">
        <v>143</v>
      </c>
      <c r="E684" s="158" t="s">
        <v>1</v>
      </c>
      <c r="F684" s="159" t="s">
        <v>162</v>
      </c>
      <c r="H684" s="158" t="s">
        <v>1</v>
      </c>
      <c r="L684" s="157"/>
      <c r="M684" s="160"/>
      <c r="N684" s="161"/>
      <c r="O684" s="161"/>
      <c r="P684" s="161"/>
      <c r="Q684" s="161"/>
      <c r="R684" s="161"/>
      <c r="S684" s="161"/>
      <c r="T684" s="162"/>
      <c r="AT684" s="158" t="s">
        <v>143</v>
      </c>
      <c r="AU684" s="158" t="s">
        <v>84</v>
      </c>
      <c r="AV684" s="13" t="s">
        <v>82</v>
      </c>
      <c r="AW684" s="13" t="s">
        <v>33</v>
      </c>
      <c r="AX684" s="13" t="s">
        <v>11</v>
      </c>
      <c r="AY684" s="158" t="s">
        <v>131</v>
      </c>
    </row>
    <row r="685" spans="2:51" s="14" customFormat="1" ht="12">
      <c r="B685" s="163"/>
      <c r="D685" s="153" t="s">
        <v>143</v>
      </c>
      <c r="E685" s="164" t="s">
        <v>1</v>
      </c>
      <c r="F685" s="165" t="s">
        <v>795</v>
      </c>
      <c r="H685" s="166">
        <v>7.6277</v>
      </c>
      <c r="L685" s="163"/>
      <c r="M685" s="167"/>
      <c r="N685" s="168"/>
      <c r="O685" s="168"/>
      <c r="P685" s="168"/>
      <c r="Q685" s="168"/>
      <c r="R685" s="168"/>
      <c r="S685" s="168"/>
      <c r="T685" s="169"/>
      <c r="AT685" s="164" t="s">
        <v>143</v>
      </c>
      <c r="AU685" s="164" t="s">
        <v>84</v>
      </c>
      <c r="AV685" s="14" t="s">
        <v>84</v>
      </c>
      <c r="AW685" s="14" t="s">
        <v>33</v>
      </c>
      <c r="AX685" s="14" t="s">
        <v>11</v>
      </c>
      <c r="AY685" s="164" t="s">
        <v>131</v>
      </c>
    </row>
    <row r="686" spans="2:51" s="14" customFormat="1" ht="12">
      <c r="B686" s="163"/>
      <c r="D686" s="153" t="s">
        <v>143</v>
      </c>
      <c r="E686" s="164" t="s">
        <v>1</v>
      </c>
      <c r="F686" s="165" t="s">
        <v>794</v>
      </c>
      <c r="H686" s="166">
        <v>3.546</v>
      </c>
      <c r="L686" s="163"/>
      <c r="M686" s="167"/>
      <c r="N686" s="168"/>
      <c r="O686" s="168"/>
      <c r="P686" s="168"/>
      <c r="Q686" s="168"/>
      <c r="R686" s="168"/>
      <c r="S686" s="168"/>
      <c r="T686" s="169"/>
      <c r="AT686" s="164" t="s">
        <v>143</v>
      </c>
      <c r="AU686" s="164" t="s">
        <v>84</v>
      </c>
      <c r="AV686" s="14" t="s">
        <v>84</v>
      </c>
      <c r="AW686" s="14" t="s">
        <v>33</v>
      </c>
      <c r="AX686" s="14" t="s">
        <v>11</v>
      </c>
      <c r="AY686" s="164" t="s">
        <v>131</v>
      </c>
    </row>
    <row r="687" spans="2:51" s="13" customFormat="1" ht="12">
      <c r="B687" s="157"/>
      <c r="D687" s="153" t="s">
        <v>143</v>
      </c>
      <c r="E687" s="158" t="s">
        <v>1</v>
      </c>
      <c r="F687" s="159" t="s">
        <v>166</v>
      </c>
      <c r="H687" s="158" t="s">
        <v>1</v>
      </c>
      <c r="L687" s="157"/>
      <c r="M687" s="160"/>
      <c r="N687" s="161"/>
      <c r="O687" s="161"/>
      <c r="P687" s="161"/>
      <c r="Q687" s="161"/>
      <c r="R687" s="161"/>
      <c r="S687" s="161"/>
      <c r="T687" s="162"/>
      <c r="AT687" s="158" t="s">
        <v>143</v>
      </c>
      <c r="AU687" s="158" t="s">
        <v>84</v>
      </c>
      <c r="AV687" s="13" t="s">
        <v>82</v>
      </c>
      <c r="AW687" s="13" t="s">
        <v>33</v>
      </c>
      <c r="AX687" s="13" t="s">
        <v>11</v>
      </c>
      <c r="AY687" s="158" t="s">
        <v>131</v>
      </c>
    </row>
    <row r="688" spans="2:51" s="14" customFormat="1" ht="12">
      <c r="B688" s="163"/>
      <c r="D688" s="153" t="s">
        <v>143</v>
      </c>
      <c r="E688" s="164" t="s">
        <v>1</v>
      </c>
      <c r="F688" s="165" t="s">
        <v>796</v>
      </c>
      <c r="H688" s="166">
        <v>7.32475</v>
      </c>
      <c r="L688" s="163"/>
      <c r="M688" s="167"/>
      <c r="N688" s="168"/>
      <c r="O688" s="168"/>
      <c r="P688" s="168"/>
      <c r="Q688" s="168"/>
      <c r="R688" s="168"/>
      <c r="S688" s="168"/>
      <c r="T688" s="169"/>
      <c r="AT688" s="164" t="s">
        <v>143</v>
      </c>
      <c r="AU688" s="164" t="s">
        <v>84</v>
      </c>
      <c r="AV688" s="14" t="s">
        <v>84</v>
      </c>
      <c r="AW688" s="14" t="s">
        <v>33</v>
      </c>
      <c r="AX688" s="14" t="s">
        <v>11</v>
      </c>
      <c r="AY688" s="164" t="s">
        <v>131</v>
      </c>
    </row>
    <row r="689" spans="2:51" s="14" customFormat="1" ht="12">
      <c r="B689" s="163"/>
      <c r="D689" s="153" t="s">
        <v>143</v>
      </c>
      <c r="E689" s="164" t="s">
        <v>1</v>
      </c>
      <c r="F689" s="165" t="s">
        <v>794</v>
      </c>
      <c r="H689" s="166">
        <v>3.546</v>
      </c>
      <c r="L689" s="163"/>
      <c r="M689" s="167"/>
      <c r="N689" s="168"/>
      <c r="O689" s="168"/>
      <c r="P689" s="168"/>
      <c r="Q689" s="168"/>
      <c r="R689" s="168"/>
      <c r="S689" s="168"/>
      <c r="T689" s="169"/>
      <c r="AT689" s="164" t="s">
        <v>143</v>
      </c>
      <c r="AU689" s="164" t="s">
        <v>84</v>
      </c>
      <c r="AV689" s="14" t="s">
        <v>84</v>
      </c>
      <c r="AW689" s="14" t="s">
        <v>33</v>
      </c>
      <c r="AX689" s="14" t="s">
        <v>11</v>
      </c>
      <c r="AY689" s="164" t="s">
        <v>131</v>
      </c>
    </row>
    <row r="690" spans="2:51" s="13" customFormat="1" ht="12">
      <c r="B690" s="157"/>
      <c r="D690" s="153" t="s">
        <v>143</v>
      </c>
      <c r="E690" s="158" t="s">
        <v>1</v>
      </c>
      <c r="F690" s="159" t="s">
        <v>201</v>
      </c>
      <c r="H690" s="158" t="s">
        <v>1</v>
      </c>
      <c r="L690" s="157"/>
      <c r="M690" s="160"/>
      <c r="N690" s="161"/>
      <c r="O690" s="161"/>
      <c r="P690" s="161"/>
      <c r="Q690" s="161"/>
      <c r="R690" s="161"/>
      <c r="S690" s="161"/>
      <c r="T690" s="162"/>
      <c r="AT690" s="158" t="s">
        <v>143</v>
      </c>
      <c r="AU690" s="158" t="s">
        <v>84</v>
      </c>
      <c r="AV690" s="13" t="s">
        <v>82</v>
      </c>
      <c r="AW690" s="13" t="s">
        <v>33</v>
      </c>
      <c r="AX690" s="13" t="s">
        <v>11</v>
      </c>
      <c r="AY690" s="158" t="s">
        <v>131</v>
      </c>
    </row>
    <row r="691" spans="2:51" s="14" customFormat="1" ht="12">
      <c r="B691" s="163"/>
      <c r="D691" s="153" t="s">
        <v>143</v>
      </c>
      <c r="E691" s="164" t="s">
        <v>1</v>
      </c>
      <c r="F691" s="165" t="s">
        <v>797</v>
      </c>
      <c r="H691" s="166">
        <v>3.045</v>
      </c>
      <c r="L691" s="163"/>
      <c r="M691" s="167"/>
      <c r="N691" s="168"/>
      <c r="O691" s="168"/>
      <c r="P691" s="168"/>
      <c r="Q691" s="168"/>
      <c r="R691" s="168"/>
      <c r="S691" s="168"/>
      <c r="T691" s="169"/>
      <c r="AT691" s="164" t="s">
        <v>143</v>
      </c>
      <c r="AU691" s="164" t="s">
        <v>84</v>
      </c>
      <c r="AV691" s="14" t="s">
        <v>84</v>
      </c>
      <c r="AW691" s="14" t="s">
        <v>33</v>
      </c>
      <c r="AX691" s="14" t="s">
        <v>11</v>
      </c>
      <c r="AY691" s="164" t="s">
        <v>131</v>
      </c>
    </row>
    <row r="692" spans="2:51" s="14" customFormat="1" ht="12">
      <c r="B692" s="163"/>
      <c r="D692" s="153" t="s">
        <v>143</v>
      </c>
      <c r="E692" s="164" t="s">
        <v>1</v>
      </c>
      <c r="F692" s="165" t="s">
        <v>789</v>
      </c>
      <c r="H692" s="166">
        <v>1.773</v>
      </c>
      <c r="L692" s="163"/>
      <c r="M692" s="167"/>
      <c r="N692" s="168"/>
      <c r="O692" s="168"/>
      <c r="P692" s="168"/>
      <c r="Q692" s="168"/>
      <c r="R692" s="168"/>
      <c r="S692" s="168"/>
      <c r="T692" s="169"/>
      <c r="AT692" s="164" t="s">
        <v>143</v>
      </c>
      <c r="AU692" s="164" t="s">
        <v>84</v>
      </c>
      <c r="AV692" s="14" t="s">
        <v>84</v>
      </c>
      <c r="AW692" s="14" t="s">
        <v>33</v>
      </c>
      <c r="AX692" s="14" t="s">
        <v>11</v>
      </c>
      <c r="AY692" s="164" t="s">
        <v>131</v>
      </c>
    </row>
    <row r="693" spans="2:51" s="13" customFormat="1" ht="12">
      <c r="B693" s="157"/>
      <c r="D693" s="153" t="s">
        <v>143</v>
      </c>
      <c r="E693" s="158" t="s">
        <v>1</v>
      </c>
      <c r="F693" s="159" t="s">
        <v>204</v>
      </c>
      <c r="H693" s="158" t="s">
        <v>1</v>
      </c>
      <c r="L693" s="157"/>
      <c r="M693" s="160"/>
      <c r="N693" s="161"/>
      <c r="O693" s="161"/>
      <c r="P693" s="161"/>
      <c r="Q693" s="161"/>
      <c r="R693" s="161"/>
      <c r="S693" s="161"/>
      <c r="T693" s="162"/>
      <c r="AT693" s="158" t="s">
        <v>143</v>
      </c>
      <c r="AU693" s="158" t="s">
        <v>84</v>
      </c>
      <c r="AV693" s="13" t="s">
        <v>82</v>
      </c>
      <c r="AW693" s="13" t="s">
        <v>33</v>
      </c>
      <c r="AX693" s="13" t="s">
        <v>11</v>
      </c>
      <c r="AY693" s="158" t="s">
        <v>131</v>
      </c>
    </row>
    <row r="694" spans="2:51" s="14" customFormat="1" ht="12">
      <c r="B694" s="163"/>
      <c r="D694" s="153" t="s">
        <v>143</v>
      </c>
      <c r="E694" s="164" t="s">
        <v>1</v>
      </c>
      <c r="F694" s="165" t="s">
        <v>798</v>
      </c>
      <c r="H694" s="166">
        <v>17.73</v>
      </c>
      <c r="L694" s="163"/>
      <c r="M694" s="167"/>
      <c r="N694" s="168"/>
      <c r="O694" s="168"/>
      <c r="P694" s="168"/>
      <c r="Q694" s="168"/>
      <c r="R694" s="168"/>
      <c r="S694" s="168"/>
      <c r="T694" s="169"/>
      <c r="AT694" s="164" t="s">
        <v>143</v>
      </c>
      <c r="AU694" s="164" t="s">
        <v>84</v>
      </c>
      <c r="AV694" s="14" t="s">
        <v>84</v>
      </c>
      <c r="AW694" s="14" t="s">
        <v>33</v>
      </c>
      <c r="AX694" s="14" t="s">
        <v>11</v>
      </c>
      <c r="AY694" s="164" t="s">
        <v>131</v>
      </c>
    </row>
    <row r="695" spans="2:51" s="14" customFormat="1" ht="12">
      <c r="B695" s="163"/>
      <c r="D695" s="153" t="s">
        <v>143</v>
      </c>
      <c r="E695" s="164" t="s">
        <v>1</v>
      </c>
      <c r="F695" s="165" t="s">
        <v>799</v>
      </c>
      <c r="H695" s="166">
        <v>5.713</v>
      </c>
      <c r="L695" s="163"/>
      <c r="M695" s="167"/>
      <c r="N695" s="168"/>
      <c r="O695" s="168"/>
      <c r="P695" s="168"/>
      <c r="Q695" s="168"/>
      <c r="R695" s="168"/>
      <c r="S695" s="168"/>
      <c r="T695" s="169"/>
      <c r="AT695" s="164" t="s">
        <v>143</v>
      </c>
      <c r="AU695" s="164" t="s">
        <v>84</v>
      </c>
      <c r="AV695" s="14" t="s">
        <v>84</v>
      </c>
      <c r="AW695" s="14" t="s">
        <v>33</v>
      </c>
      <c r="AX695" s="14" t="s">
        <v>11</v>
      </c>
      <c r="AY695" s="164" t="s">
        <v>131</v>
      </c>
    </row>
    <row r="696" spans="2:51" s="15" customFormat="1" ht="12">
      <c r="B696" s="170"/>
      <c r="D696" s="153" t="s">
        <v>143</v>
      </c>
      <c r="E696" s="171" t="s">
        <v>1</v>
      </c>
      <c r="F696" s="172" t="s">
        <v>171</v>
      </c>
      <c r="H696" s="173">
        <v>92.5968</v>
      </c>
      <c r="L696" s="170"/>
      <c r="M696" s="174"/>
      <c r="N696" s="175"/>
      <c r="O696" s="175"/>
      <c r="P696" s="175"/>
      <c r="Q696" s="175"/>
      <c r="R696" s="175"/>
      <c r="S696" s="175"/>
      <c r="T696" s="176"/>
      <c r="AT696" s="171" t="s">
        <v>143</v>
      </c>
      <c r="AU696" s="171" t="s">
        <v>84</v>
      </c>
      <c r="AV696" s="15" t="s">
        <v>139</v>
      </c>
      <c r="AW696" s="15" t="s">
        <v>33</v>
      </c>
      <c r="AX696" s="15" t="s">
        <v>82</v>
      </c>
      <c r="AY696" s="171" t="s">
        <v>131</v>
      </c>
    </row>
    <row r="697" spans="1:65" s="2" customFormat="1" ht="16.5" customHeight="1">
      <c r="A697" s="29"/>
      <c r="B697" s="140"/>
      <c r="C697" s="178" t="s">
        <v>800</v>
      </c>
      <c r="D697" s="178" t="s">
        <v>247</v>
      </c>
      <c r="E697" s="179" t="s">
        <v>801</v>
      </c>
      <c r="F697" s="180" t="s">
        <v>802</v>
      </c>
      <c r="G697" s="181" t="s">
        <v>137</v>
      </c>
      <c r="H697" s="182">
        <v>97.22664</v>
      </c>
      <c r="I697" s="183"/>
      <c r="J697" s="183">
        <f>ROUND(I697*H697,2)</f>
        <v>0</v>
      </c>
      <c r="K697" s="180" t="s">
        <v>138</v>
      </c>
      <c r="L697" s="184"/>
      <c r="M697" s="185" t="s">
        <v>1</v>
      </c>
      <c r="N697" s="186" t="s">
        <v>40</v>
      </c>
      <c r="O697" s="149">
        <v>0</v>
      </c>
      <c r="P697" s="149">
        <f>O697*H697</f>
        <v>0</v>
      </c>
      <c r="Q697" s="149">
        <v>0</v>
      </c>
      <c r="R697" s="149">
        <f>Q697*H697</f>
        <v>0</v>
      </c>
      <c r="S697" s="149">
        <v>0</v>
      </c>
      <c r="T697" s="150">
        <f>S697*H697</f>
        <v>0</v>
      </c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R697" s="151" t="s">
        <v>355</v>
      </c>
      <c r="AT697" s="151" t="s">
        <v>247</v>
      </c>
      <c r="AU697" s="151" t="s">
        <v>84</v>
      </c>
      <c r="AY697" s="17" t="s">
        <v>131</v>
      </c>
      <c r="BE697" s="152">
        <f>IF(N697="základní",J697,0)</f>
        <v>0</v>
      </c>
      <c r="BF697" s="152">
        <f>IF(N697="snížená",J697,0)</f>
        <v>0</v>
      </c>
      <c r="BG697" s="152">
        <f>IF(N697="zákl. přenesená",J697,0)</f>
        <v>0</v>
      </c>
      <c r="BH697" s="152">
        <f>IF(N697="sníž. přenesená",J697,0)</f>
        <v>0</v>
      </c>
      <c r="BI697" s="152">
        <f>IF(N697="nulová",J697,0)</f>
        <v>0</v>
      </c>
      <c r="BJ697" s="17" t="s">
        <v>82</v>
      </c>
      <c r="BK697" s="152">
        <f>ROUND(I697*H697,2)</f>
        <v>0</v>
      </c>
      <c r="BL697" s="17" t="s">
        <v>261</v>
      </c>
      <c r="BM697" s="151" t="s">
        <v>803</v>
      </c>
    </row>
    <row r="698" spans="1:47" s="2" customFormat="1" ht="12">
      <c r="A698" s="29"/>
      <c r="B698" s="30"/>
      <c r="C698" s="29"/>
      <c r="D698" s="153" t="s">
        <v>141</v>
      </c>
      <c r="E698" s="29"/>
      <c r="F698" s="154" t="s">
        <v>802</v>
      </c>
      <c r="G698" s="29"/>
      <c r="H698" s="29"/>
      <c r="I698" s="29"/>
      <c r="J698" s="29"/>
      <c r="K698" s="29"/>
      <c r="L698" s="30"/>
      <c r="M698" s="155"/>
      <c r="N698" s="156"/>
      <c r="O698" s="55"/>
      <c r="P698" s="55"/>
      <c r="Q698" s="55"/>
      <c r="R698" s="55"/>
      <c r="S698" s="55"/>
      <c r="T698" s="56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T698" s="17" t="s">
        <v>141</v>
      </c>
      <c r="AU698" s="17" t="s">
        <v>84</v>
      </c>
    </row>
    <row r="699" spans="2:51" s="14" customFormat="1" ht="12">
      <c r="B699" s="163"/>
      <c r="D699" s="153" t="s">
        <v>143</v>
      </c>
      <c r="F699" s="165" t="s">
        <v>804</v>
      </c>
      <c r="H699" s="166">
        <v>97.22664</v>
      </c>
      <c r="L699" s="163"/>
      <c r="M699" s="167"/>
      <c r="N699" s="168"/>
      <c r="O699" s="168"/>
      <c r="P699" s="168"/>
      <c r="Q699" s="168"/>
      <c r="R699" s="168"/>
      <c r="S699" s="168"/>
      <c r="T699" s="169"/>
      <c r="AT699" s="164" t="s">
        <v>143</v>
      </c>
      <c r="AU699" s="164" t="s">
        <v>84</v>
      </c>
      <c r="AV699" s="14" t="s">
        <v>84</v>
      </c>
      <c r="AW699" s="14" t="s">
        <v>3</v>
      </c>
      <c r="AX699" s="14" t="s">
        <v>82</v>
      </c>
      <c r="AY699" s="164" t="s">
        <v>131</v>
      </c>
    </row>
    <row r="700" spans="1:65" s="2" customFormat="1" ht="24.2" customHeight="1">
      <c r="A700" s="29"/>
      <c r="B700" s="140"/>
      <c r="C700" s="141" t="s">
        <v>805</v>
      </c>
      <c r="D700" s="141" t="s">
        <v>134</v>
      </c>
      <c r="E700" s="142" t="s">
        <v>806</v>
      </c>
      <c r="F700" s="143" t="s">
        <v>807</v>
      </c>
      <c r="G700" s="144" t="s">
        <v>137</v>
      </c>
      <c r="H700" s="145">
        <v>613.6558</v>
      </c>
      <c r="I700" s="146"/>
      <c r="J700" s="146">
        <f>ROUND(I700*H700,2)</f>
        <v>0</v>
      </c>
      <c r="K700" s="143" t="s">
        <v>138</v>
      </c>
      <c r="L700" s="30"/>
      <c r="M700" s="147" t="s">
        <v>1</v>
      </c>
      <c r="N700" s="148" t="s">
        <v>40</v>
      </c>
      <c r="O700" s="149">
        <v>0.033</v>
      </c>
      <c r="P700" s="149">
        <f>O700*H700</f>
        <v>20.2506414</v>
      </c>
      <c r="Q700" s="149">
        <v>0.0002</v>
      </c>
      <c r="R700" s="149">
        <f>Q700*H700</f>
        <v>0.12273116</v>
      </c>
      <c r="S700" s="149">
        <v>0</v>
      </c>
      <c r="T700" s="150">
        <f>S700*H700</f>
        <v>0</v>
      </c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R700" s="151" t="s">
        <v>261</v>
      </c>
      <c r="AT700" s="151" t="s">
        <v>134</v>
      </c>
      <c r="AU700" s="151" t="s">
        <v>84</v>
      </c>
      <c r="AY700" s="17" t="s">
        <v>131</v>
      </c>
      <c r="BE700" s="152">
        <f>IF(N700="základní",J700,0)</f>
        <v>0</v>
      </c>
      <c r="BF700" s="152">
        <f>IF(N700="snížená",J700,0)</f>
        <v>0</v>
      </c>
      <c r="BG700" s="152">
        <f>IF(N700="zákl. přenesená",J700,0)</f>
        <v>0</v>
      </c>
      <c r="BH700" s="152">
        <f>IF(N700="sníž. přenesená",J700,0)</f>
        <v>0</v>
      </c>
      <c r="BI700" s="152">
        <f>IF(N700="nulová",J700,0)</f>
        <v>0</v>
      </c>
      <c r="BJ700" s="17" t="s">
        <v>82</v>
      </c>
      <c r="BK700" s="152">
        <f>ROUND(I700*H700,2)</f>
        <v>0</v>
      </c>
      <c r="BL700" s="17" t="s">
        <v>261</v>
      </c>
      <c r="BM700" s="151" t="s">
        <v>808</v>
      </c>
    </row>
    <row r="701" spans="1:47" s="2" customFormat="1" ht="19.5">
      <c r="A701" s="29"/>
      <c r="B701" s="30"/>
      <c r="C701" s="29"/>
      <c r="D701" s="153" t="s">
        <v>141</v>
      </c>
      <c r="E701" s="29"/>
      <c r="F701" s="154" t="s">
        <v>809</v>
      </c>
      <c r="G701" s="29"/>
      <c r="H701" s="29"/>
      <c r="I701" s="29"/>
      <c r="J701" s="29"/>
      <c r="K701" s="29"/>
      <c r="L701" s="30"/>
      <c r="M701" s="155"/>
      <c r="N701" s="156"/>
      <c r="O701" s="55"/>
      <c r="P701" s="55"/>
      <c r="Q701" s="55"/>
      <c r="R701" s="55"/>
      <c r="S701" s="55"/>
      <c r="T701" s="56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T701" s="17" t="s">
        <v>141</v>
      </c>
      <c r="AU701" s="17" t="s">
        <v>84</v>
      </c>
    </row>
    <row r="702" spans="2:51" s="13" customFormat="1" ht="12">
      <c r="B702" s="157"/>
      <c r="D702" s="153" t="s">
        <v>143</v>
      </c>
      <c r="E702" s="158" t="s">
        <v>1</v>
      </c>
      <c r="F702" s="159" t="s">
        <v>810</v>
      </c>
      <c r="H702" s="158" t="s">
        <v>1</v>
      </c>
      <c r="L702" s="157"/>
      <c r="M702" s="160"/>
      <c r="N702" s="161"/>
      <c r="O702" s="161"/>
      <c r="P702" s="161"/>
      <c r="Q702" s="161"/>
      <c r="R702" s="161"/>
      <c r="S702" s="161"/>
      <c r="T702" s="162"/>
      <c r="AT702" s="158" t="s">
        <v>143</v>
      </c>
      <c r="AU702" s="158" t="s">
        <v>84</v>
      </c>
      <c r="AV702" s="13" t="s">
        <v>82</v>
      </c>
      <c r="AW702" s="13" t="s">
        <v>33</v>
      </c>
      <c r="AX702" s="13" t="s">
        <v>11</v>
      </c>
      <c r="AY702" s="158" t="s">
        <v>131</v>
      </c>
    </row>
    <row r="703" spans="2:51" s="14" customFormat="1" ht="12">
      <c r="B703" s="163"/>
      <c r="D703" s="153" t="s">
        <v>143</v>
      </c>
      <c r="E703" s="164" t="s">
        <v>1</v>
      </c>
      <c r="F703" s="165" t="s">
        <v>811</v>
      </c>
      <c r="H703" s="166">
        <v>613.6558</v>
      </c>
      <c r="L703" s="163"/>
      <c r="M703" s="167"/>
      <c r="N703" s="168"/>
      <c r="O703" s="168"/>
      <c r="P703" s="168"/>
      <c r="Q703" s="168"/>
      <c r="R703" s="168"/>
      <c r="S703" s="168"/>
      <c r="T703" s="169"/>
      <c r="AT703" s="164" t="s">
        <v>143</v>
      </c>
      <c r="AU703" s="164" t="s">
        <v>84</v>
      </c>
      <c r="AV703" s="14" t="s">
        <v>84</v>
      </c>
      <c r="AW703" s="14" t="s">
        <v>33</v>
      </c>
      <c r="AX703" s="14" t="s">
        <v>82</v>
      </c>
      <c r="AY703" s="164" t="s">
        <v>131</v>
      </c>
    </row>
    <row r="704" spans="1:65" s="2" customFormat="1" ht="33" customHeight="1">
      <c r="A704" s="29"/>
      <c r="B704" s="140"/>
      <c r="C704" s="141" t="s">
        <v>812</v>
      </c>
      <c r="D704" s="141" t="s">
        <v>134</v>
      </c>
      <c r="E704" s="142" t="s">
        <v>813</v>
      </c>
      <c r="F704" s="143" t="s">
        <v>814</v>
      </c>
      <c r="G704" s="144" t="s">
        <v>137</v>
      </c>
      <c r="H704" s="145">
        <v>613.6558</v>
      </c>
      <c r="I704" s="146"/>
      <c r="J704" s="146">
        <f>ROUND(I704*H704,2)</f>
        <v>0</v>
      </c>
      <c r="K704" s="143" t="s">
        <v>138</v>
      </c>
      <c r="L704" s="30"/>
      <c r="M704" s="147" t="s">
        <v>1</v>
      </c>
      <c r="N704" s="148" t="s">
        <v>40</v>
      </c>
      <c r="O704" s="149">
        <v>0.104</v>
      </c>
      <c r="P704" s="149">
        <f>O704*H704</f>
        <v>63.820203199999995</v>
      </c>
      <c r="Q704" s="149">
        <v>0.00026</v>
      </c>
      <c r="R704" s="149">
        <f>Q704*H704</f>
        <v>0.15955050799999998</v>
      </c>
      <c r="S704" s="149">
        <v>0</v>
      </c>
      <c r="T704" s="150">
        <f>S704*H704</f>
        <v>0</v>
      </c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R704" s="151" t="s">
        <v>261</v>
      </c>
      <c r="AT704" s="151" t="s">
        <v>134</v>
      </c>
      <c r="AU704" s="151" t="s">
        <v>84</v>
      </c>
      <c r="AY704" s="17" t="s">
        <v>131</v>
      </c>
      <c r="BE704" s="152">
        <f>IF(N704="základní",J704,0)</f>
        <v>0</v>
      </c>
      <c r="BF704" s="152">
        <f>IF(N704="snížená",J704,0)</f>
        <v>0</v>
      </c>
      <c r="BG704" s="152">
        <f>IF(N704="zákl. přenesená",J704,0)</f>
        <v>0</v>
      </c>
      <c r="BH704" s="152">
        <f>IF(N704="sníž. přenesená",J704,0)</f>
        <v>0</v>
      </c>
      <c r="BI704" s="152">
        <f>IF(N704="nulová",J704,0)</f>
        <v>0</v>
      </c>
      <c r="BJ704" s="17" t="s">
        <v>82</v>
      </c>
      <c r="BK704" s="152">
        <f>ROUND(I704*H704,2)</f>
        <v>0</v>
      </c>
      <c r="BL704" s="17" t="s">
        <v>261</v>
      </c>
      <c r="BM704" s="151" t="s">
        <v>815</v>
      </c>
    </row>
    <row r="705" spans="1:47" s="2" customFormat="1" ht="29.25">
      <c r="A705" s="29"/>
      <c r="B705" s="30"/>
      <c r="C705" s="29"/>
      <c r="D705" s="153" t="s">
        <v>141</v>
      </c>
      <c r="E705" s="29"/>
      <c r="F705" s="154" t="s">
        <v>816</v>
      </c>
      <c r="G705" s="29"/>
      <c r="H705" s="29"/>
      <c r="I705" s="29"/>
      <c r="J705" s="29"/>
      <c r="K705" s="29"/>
      <c r="L705" s="30"/>
      <c r="M705" s="155"/>
      <c r="N705" s="156"/>
      <c r="O705" s="55"/>
      <c r="P705" s="55"/>
      <c r="Q705" s="55"/>
      <c r="R705" s="55"/>
      <c r="S705" s="55"/>
      <c r="T705" s="56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T705" s="17" t="s">
        <v>141</v>
      </c>
      <c r="AU705" s="17" t="s">
        <v>84</v>
      </c>
    </row>
    <row r="706" spans="2:51" s="13" customFormat="1" ht="12">
      <c r="B706" s="157"/>
      <c r="D706" s="153" t="s">
        <v>143</v>
      </c>
      <c r="E706" s="158" t="s">
        <v>1</v>
      </c>
      <c r="F706" s="159" t="s">
        <v>810</v>
      </c>
      <c r="H706" s="158" t="s">
        <v>1</v>
      </c>
      <c r="L706" s="157"/>
      <c r="M706" s="160"/>
      <c r="N706" s="161"/>
      <c r="O706" s="161"/>
      <c r="P706" s="161"/>
      <c r="Q706" s="161"/>
      <c r="R706" s="161"/>
      <c r="S706" s="161"/>
      <c r="T706" s="162"/>
      <c r="AT706" s="158" t="s">
        <v>143</v>
      </c>
      <c r="AU706" s="158" t="s">
        <v>84</v>
      </c>
      <c r="AV706" s="13" t="s">
        <v>82</v>
      </c>
      <c r="AW706" s="13" t="s">
        <v>33</v>
      </c>
      <c r="AX706" s="13" t="s">
        <v>11</v>
      </c>
      <c r="AY706" s="158" t="s">
        <v>131</v>
      </c>
    </row>
    <row r="707" spans="2:51" s="14" customFormat="1" ht="12">
      <c r="B707" s="163"/>
      <c r="D707" s="153" t="s">
        <v>143</v>
      </c>
      <c r="E707" s="164" t="s">
        <v>1</v>
      </c>
      <c r="F707" s="165" t="s">
        <v>811</v>
      </c>
      <c r="H707" s="166">
        <v>613.6558</v>
      </c>
      <c r="L707" s="163"/>
      <c r="M707" s="167"/>
      <c r="N707" s="168"/>
      <c r="O707" s="168"/>
      <c r="P707" s="168"/>
      <c r="Q707" s="168"/>
      <c r="R707" s="168"/>
      <c r="S707" s="168"/>
      <c r="T707" s="169"/>
      <c r="AT707" s="164" t="s">
        <v>143</v>
      </c>
      <c r="AU707" s="164" t="s">
        <v>84</v>
      </c>
      <c r="AV707" s="14" t="s">
        <v>84</v>
      </c>
      <c r="AW707" s="14" t="s">
        <v>33</v>
      </c>
      <c r="AX707" s="14" t="s">
        <v>82</v>
      </c>
      <c r="AY707" s="164" t="s">
        <v>131</v>
      </c>
    </row>
    <row r="708" spans="2:63" s="12" customFormat="1" ht="22.9" customHeight="1">
      <c r="B708" s="128"/>
      <c r="D708" s="129" t="s">
        <v>74</v>
      </c>
      <c r="E708" s="138" t="s">
        <v>817</v>
      </c>
      <c r="F708" s="138" t="s">
        <v>818</v>
      </c>
      <c r="J708" s="139">
        <f>BK708</f>
        <v>0</v>
      </c>
      <c r="L708" s="128"/>
      <c r="M708" s="132"/>
      <c r="N708" s="133"/>
      <c r="O708" s="133"/>
      <c r="P708" s="134">
        <f>SUM(P709:P727)</f>
        <v>43.910271490679996</v>
      </c>
      <c r="Q708" s="133"/>
      <c r="R708" s="134">
        <f>SUM(R709:R727)</f>
        <v>0.08428328999999998</v>
      </c>
      <c r="S708" s="133"/>
      <c r="T708" s="135">
        <f>SUM(T709:T727)</f>
        <v>0</v>
      </c>
      <c r="AR708" s="129" t="s">
        <v>84</v>
      </c>
      <c r="AT708" s="136" t="s">
        <v>74</v>
      </c>
      <c r="AU708" s="136" t="s">
        <v>82</v>
      </c>
      <c r="AY708" s="129" t="s">
        <v>131</v>
      </c>
      <c r="BK708" s="137">
        <f>SUM(BK709:BK727)</f>
        <v>0</v>
      </c>
    </row>
    <row r="709" spans="1:65" s="2" customFormat="1" ht="24.2" customHeight="1">
      <c r="A709" s="29"/>
      <c r="B709" s="140"/>
      <c r="C709" s="141" t="s">
        <v>819</v>
      </c>
      <c r="D709" s="141" t="s">
        <v>134</v>
      </c>
      <c r="E709" s="142" t="s">
        <v>820</v>
      </c>
      <c r="F709" s="143" t="s">
        <v>821</v>
      </c>
      <c r="G709" s="144" t="s">
        <v>137</v>
      </c>
      <c r="H709" s="145">
        <v>64.8333</v>
      </c>
      <c r="I709" s="146"/>
      <c r="J709" s="146">
        <f>ROUND(I709*H709,2)</f>
        <v>0</v>
      </c>
      <c r="K709" s="143" t="s">
        <v>138</v>
      </c>
      <c r="L709" s="30"/>
      <c r="M709" s="147" t="s">
        <v>1</v>
      </c>
      <c r="N709" s="148" t="s">
        <v>40</v>
      </c>
      <c r="O709" s="149">
        <v>0.673</v>
      </c>
      <c r="P709" s="149">
        <f>O709*H709</f>
        <v>43.632810899999996</v>
      </c>
      <c r="Q709" s="149">
        <v>0</v>
      </c>
      <c r="R709" s="149">
        <f>Q709*H709</f>
        <v>0</v>
      </c>
      <c r="S709" s="149">
        <v>0</v>
      </c>
      <c r="T709" s="150">
        <f>S709*H709</f>
        <v>0</v>
      </c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R709" s="151" t="s">
        <v>261</v>
      </c>
      <c r="AT709" s="151" t="s">
        <v>134</v>
      </c>
      <c r="AU709" s="151" t="s">
        <v>84</v>
      </c>
      <c r="AY709" s="17" t="s">
        <v>131</v>
      </c>
      <c r="BE709" s="152">
        <f>IF(N709="základní",J709,0)</f>
        <v>0</v>
      </c>
      <c r="BF709" s="152">
        <f>IF(N709="snížená",J709,0)</f>
        <v>0</v>
      </c>
      <c r="BG709" s="152">
        <f>IF(N709="zákl. přenesená",J709,0)</f>
        <v>0</v>
      </c>
      <c r="BH709" s="152">
        <f>IF(N709="sníž. přenesená",J709,0)</f>
        <v>0</v>
      </c>
      <c r="BI709" s="152">
        <f>IF(N709="nulová",J709,0)</f>
        <v>0</v>
      </c>
      <c r="BJ709" s="17" t="s">
        <v>82</v>
      </c>
      <c r="BK709" s="152">
        <f>ROUND(I709*H709,2)</f>
        <v>0</v>
      </c>
      <c r="BL709" s="17" t="s">
        <v>261</v>
      </c>
      <c r="BM709" s="151" t="s">
        <v>822</v>
      </c>
    </row>
    <row r="710" spans="1:47" s="2" customFormat="1" ht="19.5">
      <c r="A710" s="29"/>
      <c r="B710" s="30"/>
      <c r="C710" s="29"/>
      <c r="D710" s="153" t="s">
        <v>141</v>
      </c>
      <c r="E710" s="29"/>
      <c r="F710" s="154" t="s">
        <v>823</v>
      </c>
      <c r="G710" s="29"/>
      <c r="H710" s="29"/>
      <c r="I710" s="29"/>
      <c r="J710" s="29"/>
      <c r="K710" s="29"/>
      <c r="L710" s="30"/>
      <c r="M710" s="155"/>
      <c r="N710" s="156"/>
      <c r="O710" s="55"/>
      <c r="P710" s="55"/>
      <c r="Q710" s="55"/>
      <c r="R710" s="55"/>
      <c r="S710" s="55"/>
      <c r="T710" s="56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T710" s="17" t="s">
        <v>141</v>
      </c>
      <c r="AU710" s="17" t="s">
        <v>84</v>
      </c>
    </row>
    <row r="711" spans="2:51" s="13" customFormat="1" ht="12">
      <c r="B711" s="157"/>
      <c r="D711" s="153" t="s">
        <v>143</v>
      </c>
      <c r="E711" s="158" t="s">
        <v>1</v>
      </c>
      <c r="F711" s="159" t="s">
        <v>158</v>
      </c>
      <c r="H711" s="158" t="s">
        <v>1</v>
      </c>
      <c r="L711" s="157"/>
      <c r="M711" s="160"/>
      <c r="N711" s="161"/>
      <c r="O711" s="161"/>
      <c r="P711" s="161"/>
      <c r="Q711" s="161"/>
      <c r="R711" s="161"/>
      <c r="S711" s="161"/>
      <c r="T711" s="162"/>
      <c r="AT711" s="158" t="s">
        <v>143</v>
      </c>
      <c r="AU711" s="158" t="s">
        <v>84</v>
      </c>
      <c r="AV711" s="13" t="s">
        <v>82</v>
      </c>
      <c r="AW711" s="13" t="s">
        <v>33</v>
      </c>
      <c r="AX711" s="13" t="s">
        <v>11</v>
      </c>
      <c r="AY711" s="158" t="s">
        <v>131</v>
      </c>
    </row>
    <row r="712" spans="2:51" s="14" customFormat="1" ht="12">
      <c r="B712" s="163"/>
      <c r="D712" s="153" t="s">
        <v>143</v>
      </c>
      <c r="E712" s="164" t="s">
        <v>1</v>
      </c>
      <c r="F712" s="165" t="s">
        <v>824</v>
      </c>
      <c r="H712" s="166">
        <v>21.226725</v>
      </c>
      <c r="L712" s="163"/>
      <c r="M712" s="167"/>
      <c r="N712" s="168"/>
      <c r="O712" s="168"/>
      <c r="P712" s="168"/>
      <c r="Q712" s="168"/>
      <c r="R712" s="168"/>
      <c r="S712" s="168"/>
      <c r="T712" s="169"/>
      <c r="AT712" s="164" t="s">
        <v>143</v>
      </c>
      <c r="AU712" s="164" t="s">
        <v>84</v>
      </c>
      <c r="AV712" s="14" t="s">
        <v>84</v>
      </c>
      <c r="AW712" s="14" t="s">
        <v>33</v>
      </c>
      <c r="AX712" s="14" t="s">
        <v>11</v>
      </c>
      <c r="AY712" s="164" t="s">
        <v>131</v>
      </c>
    </row>
    <row r="713" spans="2:51" s="13" customFormat="1" ht="12">
      <c r="B713" s="157"/>
      <c r="D713" s="153" t="s">
        <v>143</v>
      </c>
      <c r="E713" s="158" t="s">
        <v>1</v>
      </c>
      <c r="F713" s="159" t="s">
        <v>160</v>
      </c>
      <c r="H713" s="158" t="s">
        <v>1</v>
      </c>
      <c r="L713" s="157"/>
      <c r="M713" s="160"/>
      <c r="N713" s="161"/>
      <c r="O713" s="161"/>
      <c r="P713" s="161"/>
      <c r="Q713" s="161"/>
      <c r="R713" s="161"/>
      <c r="S713" s="161"/>
      <c r="T713" s="162"/>
      <c r="AT713" s="158" t="s">
        <v>143</v>
      </c>
      <c r="AU713" s="158" t="s">
        <v>84</v>
      </c>
      <c r="AV713" s="13" t="s">
        <v>82</v>
      </c>
      <c r="AW713" s="13" t="s">
        <v>33</v>
      </c>
      <c r="AX713" s="13" t="s">
        <v>11</v>
      </c>
      <c r="AY713" s="158" t="s">
        <v>131</v>
      </c>
    </row>
    <row r="714" spans="2:51" s="14" customFormat="1" ht="12">
      <c r="B714" s="163"/>
      <c r="D714" s="153" t="s">
        <v>143</v>
      </c>
      <c r="E714" s="164" t="s">
        <v>1</v>
      </c>
      <c r="F714" s="165" t="s">
        <v>825</v>
      </c>
      <c r="H714" s="166">
        <v>10.261275</v>
      </c>
      <c r="L714" s="163"/>
      <c r="M714" s="167"/>
      <c r="N714" s="168"/>
      <c r="O714" s="168"/>
      <c r="P714" s="168"/>
      <c r="Q714" s="168"/>
      <c r="R714" s="168"/>
      <c r="S714" s="168"/>
      <c r="T714" s="169"/>
      <c r="AT714" s="164" t="s">
        <v>143</v>
      </c>
      <c r="AU714" s="164" t="s">
        <v>84</v>
      </c>
      <c r="AV714" s="14" t="s">
        <v>84</v>
      </c>
      <c r="AW714" s="14" t="s">
        <v>33</v>
      </c>
      <c r="AX714" s="14" t="s">
        <v>11</v>
      </c>
      <c r="AY714" s="164" t="s">
        <v>131</v>
      </c>
    </row>
    <row r="715" spans="2:51" s="13" customFormat="1" ht="12">
      <c r="B715" s="157"/>
      <c r="D715" s="153" t="s">
        <v>143</v>
      </c>
      <c r="E715" s="158" t="s">
        <v>1</v>
      </c>
      <c r="F715" s="159" t="s">
        <v>161</v>
      </c>
      <c r="H715" s="158" t="s">
        <v>1</v>
      </c>
      <c r="L715" s="157"/>
      <c r="M715" s="160"/>
      <c r="N715" s="161"/>
      <c r="O715" s="161"/>
      <c r="P715" s="161"/>
      <c r="Q715" s="161"/>
      <c r="R715" s="161"/>
      <c r="S715" s="161"/>
      <c r="T715" s="162"/>
      <c r="AT715" s="158" t="s">
        <v>143</v>
      </c>
      <c r="AU715" s="158" t="s">
        <v>84</v>
      </c>
      <c r="AV715" s="13" t="s">
        <v>82</v>
      </c>
      <c r="AW715" s="13" t="s">
        <v>33</v>
      </c>
      <c r="AX715" s="13" t="s">
        <v>11</v>
      </c>
      <c r="AY715" s="158" t="s">
        <v>131</v>
      </c>
    </row>
    <row r="716" spans="2:51" s="14" customFormat="1" ht="12">
      <c r="B716" s="163"/>
      <c r="D716" s="153" t="s">
        <v>143</v>
      </c>
      <c r="E716" s="164" t="s">
        <v>1</v>
      </c>
      <c r="F716" s="165" t="s">
        <v>826</v>
      </c>
      <c r="H716" s="166">
        <v>11.18685</v>
      </c>
      <c r="L716" s="163"/>
      <c r="M716" s="167"/>
      <c r="N716" s="168"/>
      <c r="O716" s="168"/>
      <c r="P716" s="168"/>
      <c r="Q716" s="168"/>
      <c r="R716" s="168"/>
      <c r="S716" s="168"/>
      <c r="T716" s="169"/>
      <c r="AT716" s="164" t="s">
        <v>143</v>
      </c>
      <c r="AU716" s="164" t="s">
        <v>84</v>
      </c>
      <c r="AV716" s="14" t="s">
        <v>84</v>
      </c>
      <c r="AW716" s="14" t="s">
        <v>33</v>
      </c>
      <c r="AX716" s="14" t="s">
        <v>11</v>
      </c>
      <c r="AY716" s="164" t="s">
        <v>131</v>
      </c>
    </row>
    <row r="717" spans="2:51" s="13" customFormat="1" ht="12">
      <c r="B717" s="157"/>
      <c r="D717" s="153" t="s">
        <v>143</v>
      </c>
      <c r="E717" s="158" t="s">
        <v>1</v>
      </c>
      <c r="F717" s="159" t="s">
        <v>162</v>
      </c>
      <c r="H717" s="158" t="s">
        <v>1</v>
      </c>
      <c r="L717" s="157"/>
      <c r="M717" s="160"/>
      <c r="N717" s="161"/>
      <c r="O717" s="161"/>
      <c r="P717" s="161"/>
      <c r="Q717" s="161"/>
      <c r="R717" s="161"/>
      <c r="S717" s="161"/>
      <c r="T717" s="162"/>
      <c r="AT717" s="158" t="s">
        <v>143</v>
      </c>
      <c r="AU717" s="158" t="s">
        <v>84</v>
      </c>
      <c r="AV717" s="13" t="s">
        <v>82</v>
      </c>
      <c r="AW717" s="13" t="s">
        <v>33</v>
      </c>
      <c r="AX717" s="13" t="s">
        <v>11</v>
      </c>
      <c r="AY717" s="158" t="s">
        <v>131</v>
      </c>
    </row>
    <row r="718" spans="2:51" s="14" customFormat="1" ht="12">
      <c r="B718" s="163"/>
      <c r="D718" s="153" t="s">
        <v>143</v>
      </c>
      <c r="E718" s="164" t="s">
        <v>1</v>
      </c>
      <c r="F718" s="165" t="s">
        <v>827</v>
      </c>
      <c r="H718" s="166">
        <v>11.3037</v>
      </c>
      <c r="L718" s="163"/>
      <c r="M718" s="167"/>
      <c r="N718" s="168"/>
      <c r="O718" s="168"/>
      <c r="P718" s="168"/>
      <c r="Q718" s="168"/>
      <c r="R718" s="168"/>
      <c r="S718" s="168"/>
      <c r="T718" s="169"/>
      <c r="AT718" s="164" t="s">
        <v>143</v>
      </c>
      <c r="AU718" s="164" t="s">
        <v>84</v>
      </c>
      <c r="AV718" s="14" t="s">
        <v>84</v>
      </c>
      <c r="AW718" s="14" t="s">
        <v>33</v>
      </c>
      <c r="AX718" s="14" t="s">
        <v>11</v>
      </c>
      <c r="AY718" s="164" t="s">
        <v>131</v>
      </c>
    </row>
    <row r="719" spans="2:51" s="13" customFormat="1" ht="12">
      <c r="B719" s="157"/>
      <c r="D719" s="153" t="s">
        <v>143</v>
      </c>
      <c r="E719" s="158" t="s">
        <v>1</v>
      </c>
      <c r="F719" s="159" t="s">
        <v>166</v>
      </c>
      <c r="H719" s="158" t="s">
        <v>1</v>
      </c>
      <c r="L719" s="157"/>
      <c r="M719" s="160"/>
      <c r="N719" s="161"/>
      <c r="O719" s="161"/>
      <c r="P719" s="161"/>
      <c r="Q719" s="161"/>
      <c r="R719" s="161"/>
      <c r="S719" s="161"/>
      <c r="T719" s="162"/>
      <c r="AT719" s="158" t="s">
        <v>143</v>
      </c>
      <c r="AU719" s="158" t="s">
        <v>84</v>
      </c>
      <c r="AV719" s="13" t="s">
        <v>82</v>
      </c>
      <c r="AW719" s="13" t="s">
        <v>33</v>
      </c>
      <c r="AX719" s="13" t="s">
        <v>11</v>
      </c>
      <c r="AY719" s="158" t="s">
        <v>131</v>
      </c>
    </row>
    <row r="720" spans="2:51" s="14" customFormat="1" ht="12">
      <c r="B720" s="163"/>
      <c r="D720" s="153" t="s">
        <v>143</v>
      </c>
      <c r="E720" s="164" t="s">
        <v>1</v>
      </c>
      <c r="F720" s="165" t="s">
        <v>828</v>
      </c>
      <c r="H720" s="166">
        <v>10.85475</v>
      </c>
      <c r="L720" s="163"/>
      <c r="M720" s="167"/>
      <c r="N720" s="168"/>
      <c r="O720" s="168"/>
      <c r="P720" s="168"/>
      <c r="Q720" s="168"/>
      <c r="R720" s="168"/>
      <c r="S720" s="168"/>
      <c r="T720" s="169"/>
      <c r="AT720" s="164" t="s">
        <v>143</v>
      </c>
      <c r="AU720" s="164" t="s">
        <v>84</v>
      </c>
      <c r="AV720" s="14" t="s">
        <v>84</v>
      </c>
      <c r="AW720" s="14" t="s">
        <v>33</v>
      </c>
      <c r="AX720" s="14" t="s">
        <v>11</v>
      </c>
      <c r="AY720" s="164" t="s">
        <v>131</v>
      </c>
    </row>
    <row r="721" spans="2:51" s="15" customFormat="1" ht="12">
      <c r="B721" s="170"/>
      <c r="D721" s="153" t="s">
        <v>143</v>
      </c>
      <c r="E721" s="171" t="s">
        <v>1</v>
      </c>
      <c r="F721" s="172" t="s">
        <v>171</v>
      </c>
      <c r="H721" s="173">
        <v>64.8333</v>
      </c>
      <c r="L721" s="170"/>
      <c r="M721" s="174"/>
      <c r="N721" s="175"/>
      <c r="O721" s="175"/>
      <c r="P721" s="175"/>
      <c r="Q721" s="175"/>
      <c r="R721" s="175"/>
      <c r="S721" s="175"/>
      <c r="T721" s="176"/>
      <c r="AT721" s="171" t="s">
        <v>143</v>
      </c>
      <c r="AU721" s="171" t="s">
        <v>84</v>
      </c>
      <c r="AV721" s="15" t="s">
        <v>139</v>
      </c>
      <c r="AW721" s="15" t="s">
        <v>33</v>
      </c>
      <c r="AX721" s="15" t="s">
        <v>82</v>
      </c>
      <c r="AY721" s="171" t="s">
        <v>131</v>
      </c>
    </row>
    <row r="722" spans="1:65" s="2" customFormat="1" ht="16.5" customHeight="1">
      <c r="A722" s="29"/>
      <c r="B722" s="140"/>
      <c r="C722" s="178" t="s">
        <v>829</v>
      </c>
      <c r="D722" s="178" t="s">
        <v>247</v>
      </c>
      <c r="E722" s="179" t="s">
        <v>830</v>
      </c>
      <c r="F722" s="180" t="s">
        <v>831</v>
      </c>
      <c r="G722" s="181" t="s">
        <v>137</v>
      </c>
      <c r="H722" s="182">
        <v>64.8333</v>
      </c>
      <c r="I722" s="183"/>
      <c r="J722" s="183">
        <f>ROUND(I722*H722,2)</f>
        <v>0</v>
      </c>
      <c r="K722" s="180" t="s">
        <v>1</v>
      </c>
      <c r="L722" s="184"/>
      <c r="M722" s="185" t="s">
        <v>1</v>
      </c>
      <c r="N722" s="186" t="s">
        <v>40</v>
      </c>
      <c r="O722" s="149">
        <v>0</v>
      </c>
      <c r="P722" s="149">
        <f>O722*H722</f>
        <v>0</v>
      </c>
      <c r="Q722" s="149">
        <v>0.0013</v>
      </c>
      <c r="R722" s="149">
        <f>Q722*H722</f>
        <v>0.08428328999999998</v>
      </c>
      <c r="S722" s="149">
        <v>0</v>
      </c>
      <c r="T722" s="150">
        <f>S722*H722</f>
        <v>0</v>
      </c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R722" s="151" t="s">
        <v>355</v>
      </c>
      <c r="AT722" s="151" t="s">
        <v>247</v>
      </c>
      <c r="AU722" s="151" t="s">
        <v>84</v>
      </c>
      <c r="AY722" s="17" t="s">
        <v>131</v>
      </c>
      <c r="BE722" s="152">
        <f>IF(N722="základní",J722,0)</f>
        <v>0</v>
      </c>
      <c r="BF722" s="152">
        <f>IF(N722="snížená",J722,0)</f>
        <v>0</v>
      </c>
      <c r="BG722" s="152">
        <f>IF(N722="zákl. přenesená",J722,0)</f>
        <v>0</v>
      </c>
      <c r="BH722" s="152">
        <f>IF(N722="sníž. přenesená",J722,0)</f>
        <v>0</v>
      </c>
      <c r="BI722" s="152">
        <f>IF(N722="nulová",J722,0)</f>
        <v>0</v>
      </c>
      <c r="BJ722" s="17" t="s">
        <v>82</v>
      </c>
      <c r="BK722" s="152">
        <f>ROUND(I722*H722,2)</f>
        <v>0</v>
      </c>
      <c r="BL722" s="17" t="s">
        <v>261</v>
      </c>
      <c r="BM722" s="151" t="s">
        <v>832</v>
      </c>
    </row>
    <row r="723" spans="1:47" s="2" customFormat="1" ht="12">
      <c r="A723" s="29"/>
      <c r="B723" s="30"/>
      <c r="C723" s="29"/>
      <c r="D723" s="153" t="s">
        <v>141</v>
      </c>
      <c r="E723" s="29"/>
      <c r="F723" s="154" t="s">
        <v>831</v>
      </c>
      <c r="G723" s="29"/>
      <c r="H723" s="29"/>
      <c r="I723" s="29"/>
      <c r="J723" s="29"/>
      <c r="K723" s="29"/>
      <c r="L723" s="30"/>
      <c r="M723" s="155"/>
      <c r="N723" s="156"/>
      <c r="O723" s="55"/>
      <c r="P723" s="55"/>
      <c r="Q723" s="55"/>
      <c r="R723" s="55"/>
      <c r="S723" s="55"/>
      <c r="T723" s="56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T723" s="17" t="s">
        <v>141</v>
      </c>
      <c r="AU723" s="17" t="s">
        <v>84</v>
      </c>
    </row>
    <row r="724" spans="1:65" s="2" customFormat="1" ht="24.2" customHeight="1">
      <c r="A724" s="29"/>
      <c r="B724" s="140"/>
      <c r="C724" s="141" t="s">
        <v>833</v>
      </c>
      <c r="D724" s="141" t="s">
        <v>134</v>
      </c>
      <c r="E724" s="142" t="s">
        <v>834</v>
      </c>
      <c r="F724" s="143" t="s">
        <v>835</v>
      </c>
      <c r="G724" s="144" t="s">
        <v>281</v>
      </c>
      <c r="H724" s="145">
        <v>0.08428329</v>
      </c>
      <c r="I724" s="146"/>
      <c r="J724" s="146">
        <f>ROUND(I724*H724,2)</f>
        <v>0</v>
      </c>
      <c r="K724" s="143" t="s">
        <v>138</v>
      </c>
      <c r="L724" s="30"/>
      <c r="M724" s="147" t="s">
        <v>1</v>
      </c>
      <c r="N724" s="148" t="s">
        <v>40</v>
      </c>
      <c r="O724" s="149">
        <v>2.082</v>
      </c>
      <c r="P724" s="149">
        <f>O724*H724</f>
        <v>0.17547780978</v>
      </c>
      <c r="Q724" s="149">
        <v>0</v>
      </c>
      <c r="R724" s="149">
        <f>Q724*H724</f>
        <v>0</v>
      </c>
      <c r="S724" s="149">
        <v>0</v>
      </c>
      <c r="T724" s="150">
        <f>S724*H724</f>
        <v>0</v>
      </c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R724" s="151" t="s">
        <v>261</v>
      </c>
      <c r="AT724" s="151" t="s">
        <v>134</v>
      </c>
      <c r="AU724" s="151" t="s">
        <v>84</v>
      </c>
      <c r="AY724" s="17" t="s">
        <v>131</v>
      </c>
      <c r="BE724" s="152">
        <f>IF(N724="základní",J724,0)</f>
        <v>0</v>
      </c>
      <c r="BF724" s="152">
        <f>IF(N724="snížená",J724,0)</f>
        <v>0</v>
      </c>
      <c r="BG724" s="152">
        <f>IF(N724="zákl. přenesená",J724,0)</f>
        <v>0</v>
      </c>
      <c r="BH724" s="152">
        <f>IF(N724="sníž. přenesená",J724,0)</f>
        <v>0</v>
      </c>
      <c r="BI724" s="152">
        <f>IF(N724="nulová",J724,0)</f>
        <v>0</v>
      </c>
      <c r="BJ724" s="17" t="s">
        <v>82</v>
      </c>
      <c r="BK724" s="152">
        <f>ROUND(I724*H724,2)</f>
        <v>0</v>
      </c>
      <c r="BL724" s="17" t="s">
        <v>261</v>
      </c>
      <c r="BM724" s="151" t="s">
        <v>836</v>
      </c>
    </row>
    <row r="725" spans="1:47" s="2" customFormat="1" ht="29.25">
      <c r="A725" s="29"/>
      <c r="B725" s="30"/>
      <c r="C725" s="29"/>
      <c r="D725" s="153" t="s">
        <v>141</v>
      </c>
      <c r="E725" s="29"/>
      <c r="F725" s="154" t="s">
        <v>837</v>
      </c>
      <c r="G725" s="29"/>
      <c r="H725" s="29"/>
      <c r="I725" s="29"/>
      <c r="J725" s="29"/>
      <c r="K725" s="29"/>
      <c r="L725" s="30"/>
      <c r="M725" s="155"/>
      <c r="N725" s="156"/>
      <c r="O725" s="55"/>
      <c r="P725" s="55"/>
      <c r="Q725" s="55"/>
      <c r="R725" s="55"/>
      <c r="S725" s="55"/>
      <c r="T725" s="56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T725" s="17" t="s">
        <v>141</v>
      </c>
      <c r="AU725" s="17" t="s">
        <v>84</v>
      </c>
    </row>
    <row r="726" spans="1:65" s="2" customFormat="1" ht="24.2" customHeight="1">
      <c r="A726" s="29"/>
      <c r="B726" s="140"/>
      <c r="C726" s="141" t="s">
        <v>838</v>
      </c>
      <c r="D726" s="141" t="s">
        <v>134</v>
      </c>
      <c r="E726" s="142" t="s">
        <v>839</v>
      </c>
      <c r="F726" s="143" t="s">
        <v>840</v>
      </c>
      <c r="G726" s="144" t="s">
        <v>281</v>
      </c>
      <c r="H726" s="145">
        <v>0.08428329</v>
      </c>
      <c r="I726" s="146"/>
      <c r="J726" s="146">
        <f>ROUND(I726*H726,2)</f>
        <v>0</v>
      </c>
      <c r="K726" s="143" t="s">
        <v>138</v>
      </c>
      <c r="L726" s="30"/>
      <c r="M726" s="147" t="s">
        <v>1</v>
      </c>
      <c r="N726" s="148" t="s">
        <v>40</v>
      </c>
      <c r="O726" s="149">
        <v>1.21</v>
      </c>
      <c r="P726" s="149">
        <f>O726*H726</f>
        <v>0.10198278089999999</v>
      </c>
      <c r="Q726" s="149">
        <v>0</v>
      </c>
      <c r="R726" s="149">
        <f>Q726*H726</f>
        <v>0</v>
      </c>
      <c r="S726" s="149">
        <v>0</v>
      </c>
      <c r="T726" s="150">
        <f>S726*H726</f>
        <v>0</v>
      </c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R726" s="151" t="s">
        <v>261</v>
      </c>
      <c r="AT726" s="151" t="s">
        <v>134</v>
      </c>
      <c r="AU726" s="151" t="s">
        <v>84</v>
      </c>
      <c r="AY726" s="17" t="s">
        <v>131</v>
      </c>
      <c r="BE726" s="152">
        <f>IF(N726="základní",J726,0)</f>
        <v>0</v>
      </c>
      <c r="BF726" s="152">
        <f>IF(N726="snížená",J726,0)</f>
        <v>0</v>
      </c>
      <c r="BG726" s="152">
        <f>IF(N726="zákl. přenesená",J726,0)</f>
        <v>0</v>
      </c>
      <c r="BH726" s="152">
        <f>IF(N726="sníž. přenesená",J726,0)</f>
        <v>0</v>
      </c>
      <c r="BI726" s="152">
        <f>IF(N726="nulová",J726,0)</f>
        <v>0</v>
      </c>
      <c r="BJ726" s="17" t="s">
        <v>82</v>
      </c>
      <c r="BK726" s="152">
        <f>ROUND(I726*H726,2)</f>
        <v>0</v>
      </c>
      <c r="BL726" s="17" t="s">
        <v>261</v>
      </c>
      <c r="BM726" s="151" t="s">
        <v>841</v>
      </c>
    </row>
    <row r="727" spans="1:47" s="2" customFormat="1" ht="29.25">
      <c r="A727" s="29"/>
      <c r="B727" s="30"/>
      <c r="C727" s="29"/>
      <c r="D727" s="153" t="s">
        <v>141</v>
      </c>
      <c r="E727" s="29"/>
      <c r="F727" s="154" t="s">
        <v>842</v>
      </c>
      <c r="G727" s="29"/>
      <c r="H727" s="29"/>
      <c r="I727" s="29"/>
      <c r="J727" s="29"/>
      <c r="K727" s="29"/>
      <c r="L727" s="30"/>
      <c r="M727" s="155"/>
      <c r="N727" s="156"/>
      <c r="O727" s="55"/>
      <c r="P727" s="55"/>
      <c r="Q727" s="55"/>
      <c r="R727" s="55"/>
      <c r="S727" s="55"/>
      <c r="T727" s="56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T727" s="17" t="s">
        <v>141</v>
      </c>
      <c r="AU727" s="17" t="s">
        <v>84</v>
      </c>
    </row>
    <row r="728" spans="2:63" s="12" customFormat="1" ht="25.9" customHeight="1">
      <c r="B728" s="128"/>
      <c r="D728" s="129" t="s">
        <v>74</v>
      </c>
      <c r="E728" s="130" t="s">
        <v>843</v>
      </c>
      <c r="F728" s="130" t="s">
        <v>844</v>
      </c>
      <c r="J728" s="131">
        <f>BK728</f>
        <v>0</v>
      </c>
      <c r="L728" s="128"/>
      <c r="M728" s="132"/>
      <c r="N728" s="133"/>
      <c r="O728" s="133"/>
      <c r="P728" s="134">
        <f>SUM(P729:P739)</f>
        <v>105</v>
      </c>
      <c r="Q728" s="133"/>
      <c r="R728" s="134">
        <f>SUM(R729:R739)</f>
        <v>0</v>
      </c>
      <c r="S728" s="133"/>
      <c r="T728" s="135">
        <f>SUM(T729:T739)</f>
        <v>0</v>
      </c>
      <c r="AR728" s="129" t="s">
        <v>139</v>
      </c>
      <c r="AT728" s="136" t="s">
        <v>74</v>
      </c>
      <c r="AU728" s="136" t="s">
        <v>11</v>
      </c>
      <c r="AY728" s="129" t="s">
        <v>131</v>
      </c>
      <c r="BK728" s="137">
        <f>SUM(BK729:BK739)</f>
        <v>0</v>
      </c>
    </row>
    <row r="729" spans="1:65" s="2" customFormat="1" ht="21.75" customHeight="1">
      <c r="A729" s="29"/>
      <c r="B729" s="140"/>
      <c r="C729" s="141" t="s">
        <v>845</v>
      </c>
      <c r="D729" s="141" t="s">
        <v>134</v>
      </c>
      <c r="E729" s="142" t="s">
        <v>846</v>
      </c>
      <c r="F729" s="143" t="s">
        <v>847</v>
      </c>
      <c r="G729" s="144" t="s">
        <v>569</v>
      </c>
      <c r="H729" s="145">
        <v>60</v>
      </c>
      <c r="I729" s="146"/>
      <c r="J729" s="146">
        <f>ROUND(I729*H729,2)</f>
        <v>0</v>
      </c>
      <c r="K729" s="143" t="s">
        <v>138</v>
      </c>
      <c r="L729" s="30"/>
      <c r="M729" s="147" t="s">
        <v>1</v>
      </c>
      <c r="N729" s="148" t="s">
        <v>40</v>
      </c>
      <c r="O729" s="149">
        <v>1</v>
      </c>
      <c r="P729" s="149">
        <f>O729*H729</f>
        <v>60</v>
      </c>
      <c r="Q729" s="149">
        <v>0</v>
      </c>
      <c r="R729" s="149">
        <f>Q729*H729</f>
        <v>0</v>
      </c>
      <c r="S729" s="149">
        <v>0</v>
      </c>
      <c r="T729" s="150">
        <f>S729*H729</f>
        <v>0</v>
      </c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R729" s="151" t="s">
        <v>848</v>
      </c>
      <c r="AT729" s="151" t="s">
        <v>134</v>
      </c>
      <c r="AU729" s="151" t="s">
        <v>82</v>
      </c>
      <c r="AY729" s="17" t="s">
        <v>131</v>
      </c>
      <c r="BE729" s="152">
        <f>IF(N729="základní",J729,0)</f>
        <v>0</v>
      </c>
      <c r="BF729" s="152">
        <f>IF(N729="snížená",J729,0)</f>
        <v>0</v>
      </c>
      <c r="BG729" s="152">
        <f>IF(N729="zákl. přenesená",J729,0)</f>
        <v>0</v>
      </c>
      <c r="BH729" s="152">
        <f>IF(N729="sníž. přenesená",J729,0)</f>
        <v>0</v>
      </c>
      <c r="BI729" s="152">
        <f>IF(N729="nulová",J729,0)</f>
        <v>0</v>
      </c>
      <c r="BJ729" s="17" t="s">
        <v>82</v>
      </c>
      <c r="BK729" s="152">
        <f>ROUND(I729*H729,2)</f>
        <v>0</v>
      </c>
      <c r="BL729" s="17" t="s">
        <v>848</v>
      </c>
      <c r="BM729" s="151" t="s">
        <v>849</v>
      </c>
    </row>
    <row r="730" spans="1:47" s="2" customFormat="1" ht="19.5">
      <c r="A730" s="29"/>
      <c r="B730" s="30"/>
      <c r="C730" s="29"/>
      <c r="D730" s="153" t="s">
        <v>141</v>
      </c>
      <c r="E730" s="29"/>
      <c r="F730" s="154" t="s">
        <v>850</v>
      </c>
      <c r="G730" s="29"/>
      <c r="H730" s="29"/>
      <c r="I730" s="29"/>
      <c r="J730" s="29"/>
      <c r="K730" s="29"/>
      <c r="L730" s="30"/>
      <c r="M730" s="155"/>
      <c r="N730" s="156"/>
      <c r="O730" s="55"/>
      <c r="P730" s="55"/>
      <c r="Q730" s="55"/>
      <c r="R730" s="55"/>
      <c r="S730" s="55"/>
      <c r="T730" s="56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T730" s="17" t="s">
        <v>141</v>
      </c>
      <c r="AU730" s="17" t="s">
        <v>82</v>
      </c>
    </row>
    <row r="731" spans="2:51" s="13" customFormat="1" ht="12">
      <c r="B731" s="157"/>
      <c r="D731" s="153" t="s">
        <v>143</v>
      </c>
      <c r="E731" s="158" t="s">
        <v>1</v>
      </c>
      <c r="F731" s="159" t="s">
        <v>851</v>
      </c>
      <c r="H731" s="158" t="s">
        <v>1</v>
      </c>
      <c r="L731" s="157"/>
      <c r="M731" s="160"/>
      <c r="N731" s="161"/>
      <c r="O731" s="161"/>
      <c r="P731" s="161"/>
      <c r="Q731" s="161"/>
      <c r="R731" s="161"/>
      <c r="S731" s="161"/>
      <c r="T731" s="162"/>
      <c r="AT731" s="158" t="s">
        <v>143</v>
      </c>
      <c r="AU731" s="158" t="s">
        <v>82</v>
      </c>
      <c r="AV731" s="13" t="s">
        <v>82</v>
      </c>
      <c r="AW731" s="13" t="s">
        <v>33</v>
      </c>
      <c r="AX731" s="13" t="s">
        <v>11</v>
      </c>
      <c r="AY731" s="158" t="s">
        <v>131</v>
      </c>
    </row>
    <row r="732" spans="2:51" s="14" customFormat="1" ht="12">
      <c r="B732" s="163"/>
      <c r="D732" s="153" t="s">
        <v>143</v>
      </c>
      <c r="E732" s="164" t="s">
        <v>1</v>
      </c>
      <c r="F732" s="165" t="s">
        <v>505</v>
      </c>
      <c r="H732" s="166">
        <v>60</v>
      </c>
      <c r="L732" s="163"/>
      <c r="M732" s="167"/>
      <c r="N732" s="168"/>
      <c r="O732" s="168"/>
      <c r="P732" s="168"/>
      <c r="Q732" s="168"/>
      <c r="R732" s="168"/>
      <c r="S732" s="168"/>
      <c r="T732" s="169"/>
      <c r="AT732" s="164" t="s">
        <v>143</v>
      </c>
      <c r="AU732" s="164" t="s">
        <v>82</v>
      </c>
      <c r="AV732" s="14" t="s">
        <v>84</v>
      </c>
      <c r="AW732" s="14" t="s">
        <v>33</v>
      </c>
      <c r="AX732" s="14" t="s">
        <v>82</v>
      </c>
      <c r="AY732" s="164" t="s">
        <v>131</v>
      </c>
    </row>
    <row r="733" spans="1:65" s="2" customFormat="1" ht="16.5" customHeight="1">
      <c r="A733" s="29"/>
      <c r="B733" s="140"/>
      <c r="C733" s="141" t="s">
        <v>852</v>
      </c>
      <c r="D733" s="141" t="s">
        <v>134</v>
      </c>
      <c r="E733" s="142" t="s">
        <v>853</v>
      </c>
      <c r="F733" s="143" t="s">
        <v>854</v>
      </c>
      <c r="G733" s="144" t="s">
        <v>569</v>
      </c>
      <c r="H733" s="145">
        <v>25</v>
      </c>
      <c r="I733" s="146"/>
      <c r="J733" s="146">
        <f>ROUND(I733*H733,2)</f>
        <v>0</v>
      </c>
      <c r="K733" s="143" t="s">
        <v>138</v>
      </c>
      <c r="L733" s="30"/>
      <c r="M733" s="147" t="s">
        <v>1</v>
      </c>
      <c r="N733" s="148" t="s">
        <v>40</v>
      </c>
      <c r="O733" s="149">
        <v>1</v>
      </c>
      <c r="P733" s="149">
        <f>O733*H733</f>
        <v>25</v>
      </c>
      <c r="Q733" s="149">
        <v>0</v>
      </c>
      <c r="R733" s="149">
        <f>Q733*H733</f>
        <v>0</v>
      </c>
      <c r="S733" s="149">
        <v>0</v>
      </c>
      <c r="T733" s="150">
        <f>S733*H733</f>
        <v>0</v>
      </c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R733" s="151" t="s">
        <v>848</v>
      </c>
      <c r="AT733" s="151" t="s">
        <v>134</v>
      </c>
      <c r="AU733" s="151" t="s">
        <v>82</v>
      </c>
      <c r="AY733" s="17" t="s">
        <v>131</v>
      </c>
      <c r="BE733" s="152">
        <f>IF(N733="základní",J733,0)</f>
        <v>0</v>
      </c>
      <c r="BF733" s="152">
        <f>IF(N733="snížená",J733,0)</f>
        <v>0</v>
      </c>
      <c r="BG733" s="152">
        <f>IF(N733="zákl. přenesená",J733,0)</f>
        <v>0</v>
      </c>
      <c r="BH733" s="152">
        <f>IF(N733="sníž. přenesená",J733,0)</f>
        <v>0</v>
      </c>
      <c r="BI733" s="152">
        <f>IF(N733="nulová",J733,0)</f>
        <v>0</v>
      </c>
      <c r="BJ733" s="17" t="s">
        <v>82</v>
      </c>
      <c r="BK733" s="152">
        <f>ROUND(I733*H733,2)</f>
        <v>0</v>
      </c>
      <c r="BL733" s="17" t="s">
        <v>848</v>
      </c>
      <c r="BM733" s="151" t="s">
        <v>855</v>
      </c>
    </row>
    <row r="734" spans="1:47" s="2" customFormat="1" ht="19.5">
      <c r="A734" s="29"/>
      <c r="B734" s="30"/>
      <c r="C734" s="29"/>
      <c r="D734" s="153" t="s">
        <v>141</v>
      </c>
      <c r="E734" s="29"/>
      <c r="F734" s="154" t="s">
        <v>856</v>
      </c>
      <c r="G734" s="29"/>
      <c r="H734" s="29"/>
      <c r="I734" s="29"/>
      <c r="J734" s="29"/>
      <c r="K734" s="29"/>
      <c r="L734" s="30"/>
      <c r="M734" s="155"/>
      <c r="N734" s="156"/>
      <c r="O734" s="55"/>
      <c r="P734" s="55"/>
      <c r="Q734" s="55"/>
      <c r="R734" s="55"/>
      <c r="S734" s="55"/>
      <c r="T734" s="56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T734" s="17" t="s">
        <v>141</v>
      </c>
      <c r="AU734" s="17" t="s">
        <v>82</v>
      </c>
    </row>
    <row r="735" spans="2:51" s="14" customFormat="1" ht="12">
      <c r="B735" s="163"/>
      <c r="D735" s="153" t="s">
        <v>143</v>
      </c>
      <c r="E735" s="164" t="s">
        <v>1</v>
      </c>
      <c r="F735" s="165" t="s">
        <v>314</v>
      </c>
      <c r="H735" s="166">
        <v>25</v>
      </c>
      <c r="L735" s="163"/>
      <c r="M735" s="167"/>
      <c r="N735" s="168"/>
      <c r="O735" s="168"/>
      <c r="P735" s="168"/>
      <c r="Q735" s="168"/>
      <c r="R735" s="168"/>
      <c r="S735" s="168"/>
      <c r="T735" s="169"/>
      <c r="AT735" s="164" t="s">
        <v>143</v>
      </c>
      <c r="AU735" s="164" t="s">
        <v>82</v>
      </c>
      <c r="AV735" s="14" t="s">
        <v>84</v>
      </c>
      <c r="AW735" s="14" t="s">
        <v>33</v>
      </c>
      <c r="AX735" s="14" t="s">
        <v>82</v>
      </c>
      <c r="AY735" s="164" t="s">
        <v>131</v>
      </c>
    </row>
    <row r="736" spans="1:65" s="2" customFormat="1" ht="24.2" customHeight="1">
      <c r="A736" s="29"/>
      <c r="B736" s="140"/>
      <c r="C736" s="141" t="s">
        <v>857</v>
      </c>
      <c r="D736" s="141" t="s">
        <v>134</v>
      </c>
      <c r="E736" s="142" t="s">
        <v>858</v>
      </c>
      <c r="F736" s="143" t="s">
        <v>859</v>
      </c>
      <c r="G736" s="144" t="s">
        <v>569</v>
      </c>
      <c r="H736" s="145">
        <v>20</v>
      </c>
      <c r="I736" s="146"/>
      <c r="J736" s="146">
        <f>ROUND(I736*H736,2)</f>
        <v>0</v>
      </c>
      <c r="K736" s="143" t="s">
        <v>138</v>
      </c>
      <c r="L736" s="30"/>
      <c r="M736" s="147" t="s">
        <v>1</v>
      </c>
      <c r="N736" s="148" t="s">
        <v>40</v>
      </c>
      <c r="O736" s="149">
        <v>1</v>
      </c>
      <c r="P736" s="149">
        <f>O736*H736</f>
        <v>20</v>
      </c>
      <c r="Q736" s="149">
        <v>0</v>
      </c>
      <c r="R736" s="149">
        <f>Q736*H736</f>
        <v>0</v>
      </c>
      <c r="S736" s="149">
        <v>0</v>
      </c>
      <c r="T736" s="150">
        <f>S736*H736</f>
        <v>0</v>
      </c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R736" s="151" t="s">
        <v>848</v>
      </c>
      <c r="AT736" s="151" t="s">
        <v>134</v>
      </c>
      <c r="AU736" s="151" t="s">
        <v>82</v>
      </c>
      <c r="AY736" s="17" t="s">
        <v>131</v>
      </c>
      <c r="BE736" s="152">
        <f>IF(N736="základní",J736,0)</f>
        <v>0</v>
      </c>
      <c r="BF736" s="152">
        <f>IF(N736="snížená",J736,0)</f>
        <v>0</v>
      </c>
      <c r="BG736" s="152">
        <f>IF(N736="zákl. přenesená",J736,0)</f>
        <v>0</v>
      </c>
      <c r="BH736" s="152">
        <f>IF(N736="sníž. přenesená",J736,0)</f>
        <v>0</v>
      </c>
      <c r="BI736" s="152">
        <f>IF(N736="nulová",J736,0)</f>
        <v>0</v>
      </c>
      <c r="BJ736" s="17" t="s">
        <v>82</v>
      </c>
      <c r="BK736" s="152">
        <f>ROUND(I736*H736,2)</f>
        <v>0</v>
      </c>
      <c r="BL736" s="17" t="s">
        <v>848</v>
      </c>
      <c r="BM736" s="151" t="s">
        <v>860</v>
      </c>
    </row>
    <row r="737" spans="1:47" s="2" customFormat="1" ht="19.5">
      <c r="A737" s="29"/>
      <c r="B737" s="30"/>
      <c r="C737" s="29"/>
      <c r="D737" s="153" t="s">
        <v>141</v>
      </c>
      <c r="E737" s="29"/>
      <c r="F737" s="154" t="s">
        <v>861</v>
      </c>
      <c r="G737" s="29"/>
      <c r="H737" s="29"/>
      <c r="I737" s="29"/>
      <c r="J737" s="29"/>
      <c r="K737" s="29"/>
      <c r="L737" s="30"/>
      <c r="M737" s="155"/>
      <c r="N737" s="156"/>
      <c r="O737" s="55"/>
      <c r="P737" s="55"/>
      <c r="Q737" s="55"/>
      <c r="R737" s="55"/>
      <c r="S737" s="55"/>
      <c r="T737" s="56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T737" s="17" t="s">
        <v>141</v>
      </c>
      <c r="AU737" s="17" t="s">
        <v>82</v>
      </c>
    </row>
    <row r="738" spans="2:51" s="13" customFormat="1" ht="12">
      <c r="B738" s="157"/>
      <c r="D738" s="153" t="s">
        <v>143</v>
      </c>
      <c r="E738" s="158" t="s">
        <v>1</v>
      </c>
      <c r="F738" s="159" t="s">
        <v>862</v>
      </c>
      <c r="H738" s="158" t="s">
        <v>1</v>
      </c>
      <c r="L738" s="157"/>
      <c r="M738" s="160"/>
      <c r="N738" s="161"/>
      <c r="O738" s="161"/>
      <c r="P738" s="161"/>
      <c r="Q738" s="161"/>
      <c r="R738" s="161"/>
      <c r="S738" s="161"/>
      <c r="T738" s="162"/>
      <c r="AT738" s="158" t="s">
        <v>143</v>
      </c>
      <c r="AU738" s="158" t="s">
        <v>82</v>
      </c>
      <c r="AV738" s="13" t="s">
        <v>82</v>
      </c>
      <c r="AW738" s="13" t="s">
        <v>33</v>
      </c>
      <c r="AX738" s="13" t="s">
        <v>11</v>
      </c>
      <c r="AY738" s="158" t="s">
        <v>131</v>
      </c>
    </row>
    <row r="739" spans="2:51" s="14" customFormat="1" ht="12">
      <c r="B739" s="163"/>
      <c r="D739" s="153" t="s">
        <v>143</v>
      </c>
      <c r="E739" s="164" t="s">
        <v>1</v>
      </c>
      <c r="F739" s="165" t="s">
        <v>284</v>
      </c>
      <c r="H739" s="166">
        <v>20</v>
      </c>
      <c r="L739" s="163"/>
      <c r="M739" s="187"/>
      <c r="N739" s="188"/>
      <c r="O739" s="188"/>
      <c r="P739" s="188"/>
      <c r="Q739" s="188"/>
      <c r="R739" s="188"/>
      <c r="S739" s="188"/>
      <c r="T739" s="189"/>
      <c r="AT739" s="164" t="s">
        <v>143</v>
      </c>
      <c r="AU739" s="164" t="s">
        <v>82</v>
      </c>
      <c r="AV739" s="14" t="s">
        <v>84</v>
      </c>
      <c r="AW739" s="14" t="s">
        <v>33</v>
      </c>
      <c r="AX739" s="14" t="s">
        <v>82</v>
      </c>
      <c r="AY739" s="164" t="s">
        <v>131</v>
      </c>
    </row>
    <row r="740" spans="1:31" s="2" customFormat="1" ht="6.95" customHeight="1">
      <c r="A740" s="29"/>
      <c r="B740" s="44"/>
      <c r="C740" s="45"/>
      <c r="D740" s="45"/>
      <c r="E740" s="45"/>
      <c r="F740" s="45"/>
      <c r="G740" s="45"/>
      <c r="H740" s="45"/>
      <c r="I740" s="45"/>
      <c r="J740" s="45"/>
      <c r="K740" s="45"/>
      <c r="L740" s="30"/>
      <c r="M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</row>
  </sheetData>
  <autoFilter ref="C132:K739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253"/>
  <sheetViews>
    <sheetView showGridLines="0" workbookViewId="0" topLeftCell="A123">
      <selection activeCell="I121" sqref="I121:I25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87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91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13</v>
      </c>
      <c r="L6" s="20"/>
    </row>
    <row r="7" spans="2:12" s="1" customFormat="1" ht="16.5" customHeight="1">
      <c r="B7" s="20"/>
      <c r="E7" s="240" t="str">
        <f>'Rekapitulace stavby'!K6</f>
        <v>Výměna svítidel a výměna interiéru kanceláří ZČU - fakulta strojní</v>
      </c>
      <c r="F7" s="241"/>
      <c r="G7" s="241"/>
      <c r="H7" s="241"/>
      <c r="L7" s="20"/>
    </row>
    <row r="8" spans="1:31" s="2" customFormat="1" ht="12" customHeight="1">
      <c r="A8" s="29"/>
      <c r="B8" s="30"/>
      <c r="C8" s="29"/>
      <c r="D8" s="26" t="s">
        <v>92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17" t="s">
        <v>863</v>
      </c>
      <c r="F9" s="239"/>
      <c r="G9" s="239"/>
      <c r="H9" s="239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 t="str">
        <f>'Rekapitulace stavby'!AN8</f>
        <v>3. 11. 2023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'Rekapitulace stavby'!E14</f>
        <v xml:space="preserve"> </v>
      </c>
      <c r="F18" s="233"/>
      <c r="G18" s="233"/>
      <c r="H18" s="233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">
        <v>29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30</v>
      </c>
      <c r="F21" s="29"/>
      <c r="G21" s="29"/>
      <c r="H21" s="29"/>
      <c r="I21" s="26" t="s">
        <v>25</v>
      </c>
      <c r="J21" s="24" t="s">
        <v>31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32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35" t="s">
        <v>1</v>
      </c>
      <c r="F27" s="235"/>
      <c r="G27" s="235"/>
      <c r="H27" s="23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35</v>
      </c>
      <c r="E30" s="29"/>
      <c r="F30" s="29"/>
      <c r="G30" s="29"/>
      <c r="H30" s="29"/>
      <c r="I30" s="29"/>
      <c r="J30" s="68">
        <f>ROUND(J118,2)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39</v>
      </c>
      <c r="E33" s="26" t="s">
        <v>40</v>
      </c>
      <c r="F33" s="97">
        <f>ROUND((SUM(BE118:BE252)),2)</f>
        <v>0</v>
      </c>
      <c r="G33" s="29"/>
      <c r="H33" s="29"/>
      <c r="I33" s="98">
        <v>0.21</v>
      </c>
      <c r="J33" s="97">
        <f>ROUND(((SUM(BE118:BE252))*I33),2)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41</v>
      </c>
      <c r="F34" s="97">
        <f>ROUND((SUM(BF118:BF252)),2)</f>
        <v>0</v>
      </c>
      <c r="G34" s="29"/>
      <c r="H34" s="29"/>
      <c r="I34" s="98">
        <v>0.15</v>
      </c>
      <c r="J34" s="97">
        <f>ROUND(((SUM(BF118:BF252))*I34),2)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42</v>
      </c>
      <c r="F35" s="97">
        <f>ROUND((SUM(BG118:BG252)),2)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43</v>
      </c>
      <c r="F36" s="97">
        <f>ROUND((SUM(BH118:BH252)),2)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44</v>
      </c>
      <c r="F37" s="97">
        <f>ROUND((SUM(BI118:BI252)),2)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45</v>
      </c>
      <c r="E39" s="57"/>
      <c r="F39" s="57"/>
      <c r="G39" s="101" t="s">
        <v>46</v>
      </c>
      <c r="H39" s="102" t="s">
        <v>47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50</v>
      </c>
      <c r="E61" s="32"/>
      <c r="F61" s="105" t="s">
        <v>51</v>
      </c>
      <c r="G61" s="42" t="s">
        <v>50</v>
      </c>
      <c r="H61" s="32"/>
      <c r="I61" s="32"/>
      <c r="J61" s="106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50</v>
      </c>
      <c r="E76" s="32"/>
      <c r="F76" s="105" t="s">
        <v>51</v>
      </c>
      <c r="G76" s="42" t="s">
        <v>50</v>
      </c>
      <c r="H76" s="32"/>
      <c r="I76" s="32"/>
      <c r="J76" s="106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21" t="s">
        <v>94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40" t="str">
        <f>E7</f>
        <v>Výměna svítidel a výměna interiéru kanceláří ZČU - fakulta strojní</v>
      </c>
      <c r="F85" s="241"/>
      <c r="G85" s="241"/>
      <c r="H85" s="24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6" t="s">
        <v>92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217" t="str">
        <f>E9</f>
        <v>D.2. - Elektroinstalace</v>
      </c>
      <c r="F87" s="239"/>
      <c r="G87" s="239"/>
      <c r="H87" s="239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6" t="s">
        <v>17</v>
      </c>
      <c r="D89" s="29"/>
      <c r="E89" s="29"/>
      <c r="F89" s="24" t="str">
        <f>F12</f>
        <v>Univerzitní 22</v>
      </c>
      <c r="G89" s="29"/>
      <c r="H89" s="29"/>
      <c r="I89" s="26" t="s">
        <v>19</v>
      </c>
      <c r="J89" s="52" t="str">
        <f>IF(J12="","",J12)</f>
        <v>3. 11. 2023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 hidden="1">
      <c r="A91" s="29"/>
      <c r="B91" s="30"/>
      <c r="C91" s="26" t="s">
        <v>21</v>
      </c>
      <c r="D91" s="29"/>
      <c r="E91" s="29"/>
      <c r="F91" s="24" t="str">
        <f>E15</f>
        <v>Západočeská univerzita v Plzni, Univerzitní 2732/8</v>
      </c>
      <c r="G91" s="29"/>
      <c r="H91" s="29"/>
      <c r="I91" s="26" t="s">
        <v>28</v>
      </c>
      <c r="J91" s="27" t="str">
        <f>E21</f>
        <v>Arterias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 hidden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7" t="s">
        <v>95</v>
      </c>
      <c r="D94" s="99"/>
      <c r="E94" s="99"/>
      <c r="F94" s="99"/>
      <c r="G94" s="99"/>
      <c r="H94" s="99"/>
      <c r="I94" s="99"/>
      <c r="J94" s="108" t="s">
        <v>96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hidden="1">
      <c r="A96" s="29"/>
      <c r="B96" s="30"/>
      <c r="C96" s="109" t="s">
        <v>97</v>
      </c>
      <c r="D96" s="29"/>
      <c r="E96" s="29"/>
      <c r="F96" s="29"/>
      <c r="G96" s="29"/>
      <c r="H96" s="29"/>
      <c r="I96" s="29"/>
      <c r="J96" s="68">
        <f>J118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98</v>
      </c>
    </row>
    <row r="97" spans="2:12" s="9" customFormat="1" ht="24.95" customHeight="1" hidden="1">
      <c r="B97" s="110"/>
      <c r="D97" s="111" t="s">
        <v>104</v>
      </c>
      <c r="E97" s="112"/>
      <c r="F97" s="112"/>
      <c r="G97" s="112"/>
      <c r="H97" s="112"/>
      <c r="I97" s="112"/>
      <c r="J97" s="113">
        <f>J119</f>
        <v>0</v>
      </c>
      <c r="L97" s="110"/>
    </row>
    <row r="98" spans="2:12" s="10" customFormat="1" ht="19.9" customHeight="1" hidden="1">
      <c r="B98" s="114"/>
      <c r="D98" s="115" t="s">
        <v>864</v>
      </c>
      <c r="E98" s="116"/>
      <c r="F98" s="116"/>
      <c r="G98" s="116"/>
      <c r="H98" s="116"/>
      <c r="I98" s="116"/>
      <c r="J98" s="117">
        <f>J120</f>
        <v>0</v>
      </c>
      <c r="L98" s="114"/>
    </row>
    <row r="99" spans="1:31" s="2" customFormat="1" ht="21.75" customHeight="1" hidden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3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</row>
    <row r="100" spans="1:31" s="2" customFormat="1" ht="6.95" customHeight="1" hidden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3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</row>
    <row r="101" ht="12" hidden="1"/>
    <row r="102" ht="12" hidden="1"/>
    <row r="103" ht="12" hidden="1"/>
    <row r="104" spans="1:31" s="2" customFormat="1" ht="6.95" customHeight="1">
      <c r="A104" s="29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24.95" customHeight="1">
      <c r="A105" s="29"/>
      <c r="B105" s="30"/>
      <c r="C105" s="21" t="s">
        <v>116</v>
      </c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6.95" customHeight="1">
      <c r="A106" s="29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6" t="s">
        <v>13</v>
      </c>
      <c r="D107" s="29"/>
      <c r="E107" s="29"/>
      <c r="F107" s="29"/>
      <c r="G107" s="29"/>
      <c r="H107" s="29"/>
      <c r="I107" s="29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40" t="str">
        <f>E7</f>
        <v>Výměna svítidel a výměna interiéru kanceláří ZČU - fakulta strojní</v>
      </c>
      <c r="F108" s="241"/>
      <c r="G108" s="241"/>
      <c r="H108" s="241"/>
      <c r="I108" s="29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12" customHeight="1">
      <c r="A109" s="29"/>
      <c r="B109" s="30"/>
      <c r="C109" s="26" t="s">
        <v>92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6.5" customHeight="1">
      <c r="A110" s="29"/>
      <c r="B110" s="30"/>
      <c r="C110" s="29"/>
      <c r="D110" s="29"/>
      <c r="E110" s="217" t="str">
        <f>E9</f>
        <v>D.2. - Elektroinstalace</v>
      </c>
      <c r="F110" s="239"/>
      <c r="G110" s="239"/>
      <c r="H110" s="23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>
      <c r="A112" s="29"/>
      <c r="B112" s="30"/>
      <c r="C112" s="26" t="s">
        <v>17</v>
      </c>
      <c r="D112" s="29"/>
      <c r="E112" s="29"/>
      <c r="F112" s="24" t="str">
        <f>F12</f>
        <v>Univerzitní 22</v>
      </c>
      <c r="G112" s="29"/>
      <c r="H112" s="29"/>
      <c r="I112" s="26" t="s">
        <v>19</v>
      </c>
      <c r="J112" s="52" t="str">
        <f>IF(J12="","",J12)</f>
        <v>3. 11. 2023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6.95" customHeight="1">
      <c r="A113" s="29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5.2" customHeight="1">
      <c r="A114" s="29"/>
      <c r="B114" s="30"/>
      <c r="C114" s="26" t="s">
        <v>21</v>
      </c>
      <c r="D114" s="29"/>
      <c r="E114" s="29"/>
      <c r="F114" s="24" t="str">
        <f>E15</f>
        <v>Západočeská univerzita v Plzni, Univerzitní 2732/8</v>
      </c>
      <c r="G114" s="29"/>
      <c r="H114" s="29"/>
      <c r="I114" s="26" t="s">
        <v>28</v>
      </c>
      <c r="J114" s="27" t="str">
        <f>E21</f>
        <v>Arterias s.r.o.</v>
      </c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15.2" customHeight="1">
      <c r="A115" s="29"/>
      <c r="B115" s="30"/>
      <c r="C115" s="26" t="s">
        <v>26</v>
      </c>
      <c r="D115" s="29"/>
      <c r="E115" s="29"/>
      <c r="F115" s="24" t="str">
        <f>IF(E18="","",E18)</f>
        <v xml:space="preserve"> </v>
      </c>
      <c r="G115" s="29"/>
      <c r="H115" s="29"/>
      <c r="I115" s="26" t="s">
        <v>32</v>
      </c>
      <c r="J115" s="27" t="str">
        <f>E24</f>
        <v xml:space="preserve"> </v>
      </c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0.35" customHeight="1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11" customFormat="1" ht="29.25" customHeight="1">
      <c r="A117" s="118"/>
      <c r="B117" s="119"/>
      <c r="C117" s="120" t="s">
        <v>117</v>
      </c>
      <c r="D117" s="121" t="s">
        <v>60</v>
      </c>
      <c r="E117" s="121" t="s">
        <v>56</v>
      </c>
      <c r="F117" s="121" t="s">
        <v>57</v>
      </c>
      <c r="G117" s="121" t="s">
        <v>118</v>
      </c>
      <c r="H117" s="121" t="s">
        <v>119</v>
      </c>
      <c r="I117" s="121" t="s">
        <v>120</v>
      </c>
      <c r="J117" s="121" t="s">
        <v>96</v>
      </c>
      <c r="K117" s="122" t="s">
        <v>121</v>
      </c>
      <c r="L117" s="123"/>
      <c r="M117" s="59" t="s">
        <v>1</v>
      </c>
      <c r="N117" s="60" t="s">
        <v>39</v>
      </c>
      <c r="O117" s="60" t="s">
        <v>122</v>
      </c>
      <c r="P117" s="60" t="s">
        <v>123</v>
      </c>
      <c r="Q117" s="60" t="s">
        <v>124</v>
      </c>
      <c r="R117" s="60" t="s">
        <v>125</v>
      </c>
      <c r="S117" s="60" t="s">
        <v>126</v>
      </c>
      <c r="T117" s="61" t="s">
        <v>127</v>
      </c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</row>
    <row r="118" spans="1:63" s="2" customFormat="1" ht="22.9" customHeight="1">
      <c r="A118" s="29"/>
      <c r="B118" s="30"/>
      <c r="C118" s="66" t="s">
        <v>128</v>
      </c>
      <c r="D118" s="29"/>
      <c r="E118" s="29"/>
      <c r="F118" s="29"/>
      <c r="G118" s="29"/>
      <c r="H118" s="29"/>
      <c r="I118" s="29"/>
      <c r="J118" s="124">
        <f>BK118</f>
        <v>0</v>
      </c>
      <c r="K118" s="29"/>
      <c r="L118" s="30"/>
      <c r="M118" s="62"/>
      <c r="N118" s="53"/>
      <c r="O118" s="63"/>
      <c r="P118" s="125">
        <f>P119</f>
        <v>0</v>
      </c>
      <c r="Q118" s="63"/>
      <c r="R118" s="125">
        <f>R119</f>
        <v>0</v>
      </c>
      <c r="S118" s="63"/>
      <c r="T118" s="126">
        <f>T119</f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T118" s="17" t="s">
        <v>74</v>
      </c>
      <c r="AU118" s="17" t="s">
        <v>98</v>
      </c>
      <c r="BK118" s="127">
        <f>BK119</f>
        <v>0</v>
      </c>
    </row>
    <row r="119" spans="2:63" s="12" customFormat="1" ht="25.9" customHeight="1">
      <c r="B119" s="128"/>
      <c r="D119" s="129" t="s">
        <v>74</v>
      </c>
      <c r="E119" s="130" t="s">
        <v>324</v>
      </c>
      <c r="F119" s="130" t="s">
        <v>325</v>
      </c>
      <c r="J119" s="131">
        <f>BK119</f>
        <v>0</v>
      </c>
      <c r="L119" s="128"/>
      <c r="M119" s="132"/>
      <c r="N119" s="133"/>
      <c r="O119" s="133"/>
      <c r="P119" s="134">
        <f>P120</f>
        <v>0</v>
      </c>
      <c r="Q119" s="133"/>
      <c r="R119" s="134">
        <f>R120</f>
        <v>0</v>
      </c>
      <c r="S119" s="133"/>
      <c r="T119" s="135">
        <f>T120</f>
        <v>0</v>
      </c>
      <c r="AR119" s="129" t="s">
        <v>84</v>
      </c>
      <c r="AT119" s="136" t="s">
        <v>74</v>
      </c>
      <c r="AU119" s="136" t="s">
        <v>11</v>
      </c>
      <c r="AY119" s="129" t="s">
        <v>131</v>
      </c>
      <c r="BK119" s="137">
        <f>BK120</f>
        <v>0</v>
      </c>
    </row>
    <row r="120" spans="2:63" s="12" customFormat="1" ht="22.9" customHeight="1">
      <c r="B120" s="128"/>
      <c r="D120" s="129" t="s">
        <v>74</v>
      </c>
      <c r="E120" s="138" t="s">
        <v>865</v>
      </c>
      <c r="F120" s="138" t="s">
        <v>866</v>
      </c>
      <c r="J120" s="139">
        <f>BK120</f>
        <v>0</v>
      </c>
      <c r="L120" s="128"/>
      <c r="M120" s="132"/>
      <c r="N120" s="133"/>
      <c r="O120" s="133"/>
      <c r="P120" s="134">
        <f>SUM(P121:P252)</f>
        <v>0</v>
      </c>
      <c r="Q120" s="133"/>
      <c r="R120" s="134">
        <f>SUM(R121:R252)</f>
        <v>0</v>
      </c>
      <c r="S120" s="133"/>
      <c r="T120" s="135">
        <f>SUM(T121:T252)</f>
        <v>0</v>
      </c>
      <c r="AR120" s="129" t="s">
        <v>84</v>
      </c>
      <c r="AT120" s="136" t="s">
        <v>74</v>
      </c>
      <c r="AU120" s="136" t="s">
        <v>82</v>
      </c>
      <c r="AY120" s="129" t="s">
        <v>131</v>
      </c>
      <c r="BK120" s="137">
        <f>SUM(BK121:BK252)</f>
        <v>0</v>
      </c>
    </row>
    <row r="121" spans="1:65" s="2" customFormat="1" ht="16.5" customHeight="1">
      <c r="A121" s="29"/>
      <c r="B121" s="140"/>
      <c r="C121" s="178" t="s">
        <v>82</v>
      </c>
      <c r="D121" s="178" t="s">
        <v>247</v>
      </c>
      <c r="E121" s="179" t="s">
        <v>867</v>
      </c>
      <c r="F121" s="180" t="s">
        <v>868</v>
      </c>
      <c r="G121" s="181" t="s">
        <v>869</v>
      </c>
      <c r="H121" s="182">
        <v>1</v>
      </c>
      <c r="I121" s="183"/>
      <c r="J121" s="183">
        <f>ROUND(I121*H121,2)</f>
        <v>0</v>
      </c>
      <c r="K121" s="180" t="s">
        <v>1</v>
      </c>
      <c r="L121" s="184"/>
      <c r="M121" s="185" t="s">
        <v>1</v>
      </c>
      <c r="N121" s="186" t="s">
        <v>40</v>
      </c>
      <c r="O121" s="149">
        <v>0</v>
      </c>
      <c r="P121" s="149">
        <f>O121*H121</f>
        <v>0</v>
      </c>
      <c r="Q121" s="149">
        <v>0</v>
      </c>
      <c r="R121" s="149">
        <f>Q121*H121</f>
        <v>0</v>
      </c>
      <c r="S121" s="149">
        <v>0</v>
      </c>
      <c r="T121" s="150">
        <f>S121*H121</f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51" t="s">
        <v>206</v>
      </c>
      <c r="AT121" s="151" t="s">
        <v>247</v>
      </c>
      <c r="AU121" s="151" t="s">
        <v>84</v>
      </c>
      <c r="AY121" s="17" t="s">
        <v>131</v>
      </c>
      <c r="BE121" s="152">
        <f>IF(N121="základní",J121,0)</f>
        <v>0</v>
      </c>
      <c r="BF121" s="152">
        <f>IF(N121="snížená",J121,0)</f>
        <v>0</v>
      </c>
      <c r="BG121" s="152">
        <f>IF(N121="zákl. přenesená",J121,0)</f>
        <v>0</v>
      </c>
      <c r="BH121" s="152">
        <f>IF(N121="sníž. přenesená",J121,0)</f>
        <v>0</v>
      </c>
      <c r="BI121" s="152">
        <f>IF(N121="nulová",J121,0)</f>
        <v>0</v>
      </c>
      <c r="BJ121" s="17" t="s">
        <v>82</v>
      </c>
      <c r="BK121" s="152">
        <f>ROUND(I121*H121,2)</f>
        <v>0</v>
      </c>
      <c r="BL121" s="17" t="s">
        <v>139</v>
      </c>
      <c r="BM121" s="151" t="s">
        <v>84</v>
      </c>
    </row>
    <row r="122" spans="1:47" s="2" customFormat="1" ht="12">
      <c r="A122" s="29"/>
      <c r="B122" s="30"/>
      <c r="C122" s="29"/>
      <c r="D122" s="153" t="s">
        <v>141</v>
      </c>
      <c r="E122" s="29"/>
      <c r="F122" s="154" t="s">
        <v>868</v>
      </c>
      <c r="G122" s="29"/>
      <c r="H122" s="29"/>
      <c r="I122" s="29"/>
      <c r="J122" s="29"/>
      <c r="K122" s="29"/>
      <c r="L122" s="30"/>
      <c r="M122" s="155"/>
      <c r="N122" s="156"/>
      <c r="O122" s="55"/>
      <c r="P122" s="55"/>
      <c r="Q122" s="55"/>
      <c r="R122" s="55"/>
      <c r="S122" s="55"/>
      <c r="T122" s="56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7" t="s">
        <v>141</v>
      </c>
      <c r="AU122" s="17" t="s">
        <v>84</v>
      </c>
    </row>
    <row r="123" spans="1:65" s="2" customFormat="1" ht="16.5" customHeight="1">
      <c r="A123" s="29"/>
      <c r="B123" s="140"/>
      <c r="C123" s="141" t="s">
        <v>84</v>
      </c>
      <c r="D123" s="141" t="s">
        <v>134</v>
      </c>
      <c r="E123" s="142" t="s">
        <v>870</v>
      </c>
      <c r="F123" s="143" t="s">
        <v>871</v>
      </c>
      <c r="G123" s="144" t="s">
        <v>869</v>
      </c>
      <c r="H123" s="145">
        <v>1</v>
      </c>
      <c r="I123" s="146"/>
      <c r="J123" s="146">
        <f>ROUND(I123*H123,2)</f>
        <v>0</v>
      </c>
      <c r="K123" s="143" t="s">
        <v>1</v>
      </c>
      <c r="L123" s="30"/>
      <c r="M123" s="147" t="s">
        <v>1</v>
      </c>
      <c r="N123" s="148" t="s">
        <v>40</v>
      </c>
      <c r="O123" s="149">
        <v>0</v>
      </c>
      <c r="P123" s="149">
        <f>O123*H123</f>
        <v>0</v>
      </c>
      <c r="Q123" s="149">
        <v>0</v>
      </c>
      <c r="R123" s="149">
        <f>Q123*H123</f>
        <v>0</v>
      </c>
      <c r="S123" s="149">
        <v>0</v>
      </c>
      <c r="T123" s="150">
        <f>S123*H123</f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51" t="s">
        <v>139</v>
      </c>
      <c r="AT123" s="151" t="s">
        <v>134</v>
      </c>
      <c r="AU123" s="151" t="s">
        <v>84</v>
      </c>
      <c r="AY123" s="17" t="s">
        <v>131</v>
      </c>
      <c r="BE123" s="152">
        <f>IF(N123="základní",J123,0)</f>
        <v>0</v>
      </c>
      <c r="BF123" s="152">
        <f>IF(N123="snížená",J123,0)</f>
        <v>0</v>
      </c>
      <c r="BG123" s="152">
        <f>IF(N123="zákl. přenesená",J123,0)</f>
        <v>0</v>
      </c>
      <c r="BH123" s="152">
        <f>IF(N123="sníž. přenesená",J123,0)</f>
        <v>0</v>
      </c>
      <c r="BI123" s="152">
        <f>IF(N123="nulová",J123,0)</f>
        <v>0</v>
      </c>
      <c r="BJ123" s="17" t="s">
        <v>82</v>
      </c>
      <c r="BK123" s="152">
        <f>ROUND(I123*H123,2)</f>
        <v>0</v>
      </c>
      <c r="BL123" s="17" t="s">
        <v>139</v>
      </c>
      <c r="BM123" s="151" t="s">
        <v>139</v>
      </c>
    </row>
    <row r="124" spans="1:47" s="2" customFormat="1" ht="12">
      <c r="A124" s="29"/>
      <c r="B124" s="30"/>
      <c r="C124" s="29"/>
      <c r="D124" s="153" t="s">
        <v>141</v>
      </c>
      <c r="E124" s="29"/>
      <c r="F124" s="154" t="s">
        <v>871</v>
      </c>
      <c r="G124" s="29"/>
      <c r="H124" s="29"/>
      <c r="I124" s="29"/>
      <c r="J124" s="29"/>
      <c r="K124" s="29"/>
      <c r="L124" s="30"/>
      <c r="M124" s="155"/>
      <c r="N124" s="156"/>
      <c r="O124" s="55"/>
      <c r="P124" s="55"/>
      <c r="Q124" s="55"/>
      <c r="R124" s="55"/>
      <c r="S124" s="55"/>
      <c r="T124" s="56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T124" s="17" t="s">
        <v>141</v>
      </c>
      <c r="AU124" s="17" t="s">
        <v>84</v>
      </c>
    </row>
    <row r="125" spans="1:65" s="2" customFormat="1" ht="16.5" customHeight="1">
      <c r="A125" s="29"/>
      <c r="B125" s="140"/>
      <c r="C125" s="141" t="s">
        <v>152</v>
      </c>
      <c r="D125" s="141" t="s">
        <v>134</v>
      </c>
      <c r="E125" s="142" t="s">
        <v>872</v>
      </c>
      <c r="F125" s="143" t="s">
        <v>873</v>
      </c>
      <c r="G125" s="144" t="s">
        <v>569</v>
      </c>
      <c r="H125" s="145">
        <v>30</v>
      </c>
      <c r="I125" s="146"/>
      <c r="J125" s="146">
        <f>ROUND(I125*H125,2)</f>
        <v>0</v>
      </c>
      <c r="K125" s="143" t="s">
        <v>1</v>
      </c>
      <c r="L125" s="30"/>
      <c r="M125" s="147" t="s">
        <v>1</v>
      </c>
      <c r="N125" s="148" t="s">
        <v>40</v>
      </c>
      <c r="O125" s="149">
        <v>0</v>
      </c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1" t="s">
        <v>139</v>
      </c>
      <c r="AT125" s="151" t="s">
        <v>134</v>
      </c>
      <c r="AU125" s="151" t="s">
        <v>84</v>
      </c>
      <c r="AY125" s="17" t="s">
        <v>131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7" t="s">
        <v>82</v>
      </c>
      <c r="BK125" s="152">
        <f>ROUND(I125*H125,2)</f>
        <v>0</v>
      </c>
      <c r="BL125" s="17" t="s">
        <v>139</v>
      </c>
      <c r="BM125" s="151" t="s">
        <v>132</v>
      </c>
    </row>
    <row r="126" spans="1:47" s="2" customFormat="1" ht="12">
      <c r="A126" s="29"/>
      <c r="B126" s="30"/>
      <c r="C126" s="29"/>
      <c r="D126" s="153" t="s">
        <v>141</v>
      </c>
      <c r="E126" s="29"/>
      <c r="F126" s="154" t="s">
        <v>873</v>
      </c>
      <c r="G126" s="29"/>
      <c r="H126" s="29"/>
      <c r="I126" s="29"/>
      <c r="J126" s="29"/>
      <c r="K126" s="29"/>
      <c r="L126" s="30"/>
      <c r="M126" s="155"/>
      <c r="N126" s="156"/>
      <c r="O126" s="55"/>
      <c r="P126" s="55"/>
      <c r="Q126" s="55"/>
      <c r="R126" s="55"/>
      <c r="S126" s="55"/>
      <c r="T126" s="56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141</v>
      </c>
      <c r="AU126" s="17" t="s">
        <v>84</v>
      </c>
    </row>
    <row r="127" spans="1:65" s="2" customFormat="1" ht="16.5" customHeight="1">
      <c r="A127" s="29"/>
      <c r="B127" s="140"/>
      <c r="C127" s="141" t="s">
        <v>139</v>
      </c>
      <c r="D127" s="141" t="s">
        <v>134</v>
      </c>
      <c r="E127" s="142" t="s">
        <v>874</v>
      </c>
      <c r="F127" s="143" t="s">
        <v>875</v>
      </c>
      <c r="G127" s="144" t="s">
        <v>569</v>
      </c>
      <c r="H127" s="145">
        <v>50</v>
      </c>
      <c r="I127" s="146"/>
      <c r="J127" s="146">
        <f>ROUND(I127*H127,2)</f>
        <v>0</v>
      </c>
      <c r="K127" s="143" t="s">
        <v>1</v>
      </c>
      <c r="L127" s="30"/>
      <c r="M127" s="147" t="s">
        <v>1</v>
      </c>
      <c r="N127" s="148" t="s">
        <v>40</v>
      </c>
      <c r="O127" s="149">
        <v>0</v>
      </c>
      <c r="P127" s="149">
        <f>O127*H127</f>
        <v>0</v>
      </c>
      <c r="Q127" s="149">
        <v>0</v>
      </c>
      <c r="R127" s="149">
        <f>Q127*H127</f>
        <v>0</v>
      </c>
      <c r="S127" s="149">
        <v>0</v>
      </c>
      <c r="T127" s="150">
        <f>S127*H127</f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1" t="s">
        <v>139</v>
      </c>
      <c r="AT127" s="151" t="s">
        <v>134</v>
      </c>
      <c r="AU127" s="151" t="s">
        <v>84</v>
      </c>
      <c r="AY127" s="17" t="s">
        <v>131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7" t="s">
        <v>82</v>
      </c>
      <c r="BK127" s="152">
        <f>ROUND(I127*H127,2)</f>
        <v>0</v>
      </c>
      <c r="BL127" s="17" t="s">
        <v>139</v>
      </c>
      <c r="BM127" s="151" t="s">
        <v>206</v>
      </c>
    </row>
    <row r="128" spans="1:47" s="2" customFormat="1" ht="12">
      <c r="A128" s="29"/>
      <c r="B128" s="30"/>
      <c r="C128" s="29"/>
      <c r="D128" s="153" t="s">
        <v>141</v>
      </c>
      <c r="E128" s="29"/>
      <c r="F128" s="154" t="s">
        <v>875</v>
      </c>
      <c r="G128" s="29"/>
      <c r="H128" s="29"/>
      <c r="I128" s="29"/>
      <c r="J128" s="29"/>
      <c r="K128" s="29"/>
      <c r="L128" s="30"/>
      <c r="M128" s="155"/>
      <c r="N128" s="156"/>
      <c r="O128" s="55"/>
      <c r="P128" s="55"/>
      <c r="Q128" s="55"/>
      <c r="R128" s="55"/>
      <c r="S128" s="55"/>
      <c r="T128" s="56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7" t="s">
        <v>141</v>
      </c>
      <c r="AU128" s="17" t="s">
        <v>84</v>
      </c>
    </row>
    <row r="129" spans="1:65" s="2" customFormat="1" ht="21.75" customHeight="1">
      <c r="A129" s="29"/>
      <c r="B129" s="140"/>
      <c r="C129" s="178" t="s">
        <v>177</v>
      </c>
      <c r="D129" s="178" t="s">
        <v>247</v>
      </c>
      <c r="E129" s="179" t="s">
        <v>876</v>
      </c>
      <c r="F129" s="180" t="s">
        <v>877</v>
      </c>
      <c r="G129" s="181" t="s">
        <v>869</v>
      </c>
      <c r="H129" s="182">
        <v>1</v>
      </c>
      <c r="I129" s="183"/>
      <c r="J129" s="183">
        <f>ROUND(I129*H129,2)</f>
        <v>0</v>
      </c>
      <c r="K129" s="180" t="s">
        <v>1</v>
      </c>
      <c r="L129" s="184"/>
      <c r="M129" s="185" t="s">
        <v>1</v>
      </c>
      <c r="N129" s="186" t="s">
        <v>40</v>
      </c>
      <c r="O129" s="149">
        <v>0</v>
      </c>
      <c r="P129" s="149">
        <f>O129*H129</f>
        <v>0</v>
      </c>
      <c r="Q129" s="149">
        <v>0</v>
      </c>
      <c r="R129" s="149">
        <f>Q129*H129</f>
        <v>0</v>
      </c>
      <c r="S129" s="149">
        <v>0</v>
      </c>
      <c r="T129" s="150">
        <f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1" t="s">
        <v>206</v>
      </c>
      <c r="AT129" s="151" t="s">
        <v>247</v>
      </c>
      <c r="AU129" s="151" t="s">
        <v>84</v>
      </c>
      <c r="AY129" s="17" t="s">
        <v>131</v>
      </c>
      <c r="BE129" s="152">
        <f>IF(N129="základní",J129,0)</f>
        <v>0</v>
      </c>
      <c r="BF129" s="152">
        <f>IF(N129="snížená",J129,0)</f>
        <v>0</v>
      </c>
      <c r="BG129" s="152">
        <f>IF(N129="zákl. přenesená",J129,0)</f>
        <v>0</v>
      </c>
      <c r="BH129" s="152">
        <f>IF(N129="sníž. přenesená",J129,0)</f>
        <v>0</v>
      </c>
      <c r="BI129" s="152">
        <f>IF(N129="nulová",J129,0)</f>
        <v>0</v>
      </c>
      <c r="BJ129" s="17" t="s">
        <v>82</v>
      </c>
      <c r="BK129" s="152">
        <f>ROUND(I129*H129,2)</f>
        <v>0</v>
      </c>
      <c r="BL129" s="17" t="s">
        <v>139</v>
      </c>
      <c r="BM129" s="151" t="s">
        <v>218</v>
      </c>
    </row>
    <row r="130" spans="1:47" s="2" customFormat="1" ht="12">
      <c r="A130" s="29"/>
      <c r="B130" s="30"/>
      <c r="C130" s="29"/>
      <c r="D130" s="153" t="s">
        <v>141</v>
      </c>
      <c r="E130" s="29"/>
      <c r="F130" s="154" t="s">
        <v>877</v>
      </c>
      <c r="G130" s="29"/>
      <c r="H130" s="29"/>
      <c r="I130" s="29"/>
      <c r="J130" s="29"/>
      <c r="K130" s="29"/>
      <c r="L130" s="30"/>
      <c r="M130" s="155"/>
      <c r="N130" s="156"/>
      <c r="O130" s="55"/>
      <c r="P130" s="55"/>
      <c r="Q130" s="55"/>
      <c r="R130" s="55"/>
      <c r="S130" s="55"/>
      <c r="T130" s="56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T130" s="17" t="s">
        <v>141</v>
      </c>
      <c r="AU130" s="17" t="s">
        <v>84</v>
      </c>
    </row>
    <row r="131" spans="1:65" s="2" customFormat="1" ht="24.2" customHeight="1">
      <c r="A131" s="29"/>
      <c r="B131" s="140"/>
      <c r="C131" s="141" t="s">
        <v>132</v>
      </c>
      <c r="D131" s="141" t="s">
        <v>134</v>
      </c>
      <c r="E131" s="142" t="s">
        <v>878</v>
      </c>
      <c r="F131" s="143" t="s">
        <v>879</v>
      </c>
      <c r="G131" s="144" t="s">
        <v>569</v>
      </c>
      <c r="H131" s="145">
        <v>24</v>
      </c>
      <c r="I131" s="146"/>
      <c r="J131" s="146">
        <f>ROUND(I131*H131,2)</f>
        <v>0</v>
      </c>
      <c r="K131" s="143" t="s">
        <v>1</v>
      </c>
      <c r="L131" s="30"/>
      <c r="M131" s="147" t="s">
        <v>1</v>
      </c>
      <c r="N131" s="148" t="s">
        <v>40</v>
      </c>
      <c r="O131" s="149">
        <v>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1" t="s">
        <v>139</v>
      </c>
      <c r="AT131" s="151" t="s">
        <v>134</v>
      </c>
      <c r="AU131" s="151" t="s">
        <v>84</v>
      </c>
      <c r="AY131" s="17" t="s">
        <v>131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7" t="s">
        <v>82</v>
      </c>
      <c r="BK131" s="152">
        <f>ROUND(I131*H131,2)</f>
        <v>0</v>
      </c>
      <c r="BL131" s="17" t="s">
        <v>139</v>
      </c>
      <c r="BM131" s="151" t="s">
        <v>239</v>
      </c>
    </row>
    <row r="132" spans="1:47" s="2" customFormat="1" ht="12">
      <c r="A132" s="29"/>
      <c r="B132" s="30"/>
      <c r="C132" s="29"/>
      <c r="D132" s="153" t="s">
        <v>141</v>
      </c>
      <c r="E132" s="29"/>
      <c r="F132" s="154" t="s">
        <v>879</v>
      </c>
      <c r="G132" s="29"/>
      <c r="H132" s="29"/>
      <c r="I132" s="29"/>
      <c r="J132" s="29"/>
      <c r="K132" s="29"/>
      <c r="L132" s="30"/>
      <c r="M132" s="155"/>
      <c r="N132" s="156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141</v>
      </c>
      <c r="AU132" s="17" t="s">
        <v>84</v>
      </c>
    </row>
    <row r="133" spans="1:65" s="2" customFormat="1" ht="16.5" customHeight="1">
      <c r="A133" s="29"/>
      <c r="B133" s="140"/>
      <c r="C133" s="141" t="s">
        <v>190</v>
      </c>
      <c r="D133" s="141" t="s">
        <v>134</v>
      </c>
      <c r="E133" s="142" t="s">
        <v>880</v>
      </c>
      <c r="F133" s="143" t="s">
        <v>881</v>
      </c>
      <c r="G133" s="144" t="s">
        <v>569</v>
      </c>
      <c r="H133" s="145">
        <v>10</v>
      </c>
      <c r="I133" s="146"/>
      <c r="J133" s="146">
        <f>ROUND(I133*H133,2)</f>
        <v>0</v>
      </c>
      <c r="K133" s="143" t="s">
        <v>1</v>
      </c>
      <c r="L133" s="30"/>
      <c r="M133" s="147" t="s">
        <v>1</v>
      </c>
      <c r="N133" s="148" t="s">
        <v>40</v>
      </c>
      <c r="O133" s="149">
        <v>0</v>
      </c>
      <c r="P133" s="149">
        <f>O133*H133</f>
        <v>0</v>
      </c>
      <c r="Q133" s="149">
        <v>0</v>
      </c>
      <c r="R133" s="149">
        <f>Q133*H133</f>
        <v>0</v>
      </c>
      <c r="S133" s="149">
        <v>0</v>
      </c>
      <c r="T133" s="150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1" t="s">
        <v>139</v>
      </c>
      <c r="AT133" s="151" t="s">
        <v>134</v>
      </c>
      <c r="AU133" s="151" t="s">
        <v>84</v>
      </c>
      <c r="AY133" s="17" t="s">
        <v>131</v>
      </c>
      <c r="BE133" s="152">
        <f>IF(N133="základní",J133,0)</f>
        <v>0</v>
      </c>
      <c r="BF133" s="152">
        <f>IF(N133="snížená",J133,0)</f>
        <v>0</v>
      </c>
      <c r="BG133" s="152">
        <f>IF(N133="zákl. přenesená",J133,0)</f>
        <v>0</v>
      </c>
      <c r="BH133" s="152">
        <f>IF(N133="sníž. přenesená",J133,0)</f>
        <v>0</v>
      </c>
      <c r="BI133" s="152">
        <f>IF(N133="nulová",J133,0)</f>
        <v>0</v>
      </c>
      <c r="BJ133" s="17" t="s">
        <v>82</v>
      </c>
      <c r="BK133" s="152">
        <f>ROUND(I133*H133,2)</f>
        <v>0</v>
      </c>
      <c r="BL133" s="17" t="s">
        <v>139</v>
      </c>
      <c r="BM133" s="151" t="s">
        <v>252</v>
      </c>
    </row>
    <row r="134" spans="1:47" s="2" customFormat="1" ht="12">
      <c r="A134" s="29"/>
      <c r="B134" s="30"/>
      <c r="C134" s="29"/>
      <c r="D134" s="153" t="s">
        <v>141</v>
      </c>
      <c r="E134" s="29"/>
      <c r="F134" s="154" t="s">
        <v>881</v>
      </c>
      <c r="G134" s="29"/>
      <c r="H134" s="29"/>
      <c r="I134" s="29"/>
      <c r="J134" s="29"/>
      <c r="K134" s="29"/>
      <c r="L134" s="30"/>
      <c r="M134" s="155"/>
      <c r="N134" s="156"/>
      <c r="O134" s="55"/>
      <c r="P134" s="55"/>
      <c r="Q134" s="55"/>
      <c r="R134" s="55"/>
      <c r="S134" s="55"/>
      <c r="T134" s="56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T134" s="17" t="s">
        <v>141</v>
      </c>
      <c r="AU134" s="17" t="s">
        <v>84</v>
      </c>
    </row>
    <row r="135" spans="1:65" s="2" customFormat="1" ht="16.5" customHeight="1">
      <c r="A135" s="29"/>
      <c r="B135" s="140"/>
      <c r="C135" s="141" t="s">
        <v>206</v>
      </c>
      <c r="D135" s="141" t="s">
        <v>134</v>
      </c>
      <c r="E135" s="142" t="s">
        <v>882</v>
      </c>
      <c r="F135" s="143" t="s">
        <v>883</v>
      </c>
      <c r="G135" s="144" t="s">
        <v>569</v>
      </c>
      <c r="H135" s="145">
        <v>32</v>
      </c>
      <c r="I135" s="146"/>
      <c r="J135" s="146">
        <f>ROUND(I135*H135,2)</f>
        <v>0</v>
      </c>
      <c r="K135" s="143" t="s">
        <v>1</v>
      </c>
      <c r="L135" s="30"/>
      <c r="M135" s="147" t="s">
        <v>1</v>
      </c>
      <c r="N135" s="148" t="s">
        <v>40</v>
      </c>
      <c r="O135" s="149">
        <v>0</v>
      </c>
      <c r="P135" s="149">
        <f>O135*H135</f>
        <v>0</v>
      </c>
      <c r="Q135" s="149">
        <v>0</v>
      </c>
      <c r="R135" s="149">
        <f>Q135*H135</f>
        <v>0</v>
      </c>
      <c r="S135" s="149">
        <v>0</v>
      </c>
      <c r="T135" s="150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1" t="s">
        <v>139</v>
      </c>
      <c r="AT135" s="151" t="s">
        <v>134</v>
      </c>
      <c r="AU135" s="151" t="s">
        <v>84</v>
      </c>
      <c r="AY135" s="17" t="s">
        <v>131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7" t="s">
        <v>82</v>
      </c>
      <c r="BK135" s="152">
        <f>ROUND(I135*H135,2)</f>
        <v>0</v>
      </c>
      <c r="BL135" s="17" t="s">
        <v>139</v>
      </c>
      <c r="BM135" s="151" t="s">
        <v>261</v>
      </c>
    </row>
    <row r="136" spans="1:47" s="2" customFormat="1" ht="12">
      <c r="A136" s="29"/>
      <c r="B136" s="30"/>
      <c r="C136" s="29"/>
      <c r="D136" s="153" t="s">
        <v>141</v>
      </c>
      <c r="E136" s="29"/>
      <c r="F136" s="154" t="s">
        <v>883</v>
      </c>
      <c r="G136" s="29"/>
      <c r="H136" s="29"/>
      <c r="I136" s="29"/>
      <c r="J136" s="29"/>
      <c r="K136" s="29"/>
      <c r="L136" s="30"/>
      <c r="M136" s="155"/>
      <c r="N136" s="156"/>
      <c r="O136" s="55"/>
      <c r="P136" s="55"/>
      <c r="Q136" s="55"/>
      <c r="R136" s="55"/>
      <c r="S136" s="55"/>
      <c r="T136" s="56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T136" s="17" t="s">
        <v>141</v>
      </c>
      <c r="AU136" s="17" t="s">
        <v>84</v>
      </c>
    </row>
    <row r="137" spans="1:65" s="2" customFormat="1" ht="24.2" customHeight="1">
      <c r="A137" s="29"/>
      <c r="B137" s="140"/>
      <c r="C137" s="141" t="s">
        <v>213</v>
      </c>
      <c r="D137" s="141" t="s">
        <v>134</v>
      </c>
      <c r="E137" s="142" t="s">
        <v>884</v>
      </c>
      <c r="F137" s="143" t="s">
        <v>885</v>
      </c>
      <c r="G137" s="144" t="s">
        <v>869</v>
      </c>
      <c r="H137" s="145">
        <v>1</v>
      </c>
      <c r="I137" s="146"/>
      <c r="J137" s="146">
        <f>ROUND(I137*H137,2)</f>
        <v>0</v>
      </c>
      <c r="K137" s="143" t="s">
        <v>1</v>
      </c>
      <c r="L137" s="30"/>
      <c r="M137" s="147" t="s">
        <v>1</v>
      </c>
      <c r="N137" s="148" t="s">
        <v>40</v>
      </c>
      <c r="O137" s="149">
        <v>0</v>
      </c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1" t="s">
        <v>139</v>
      </c>
      <c r="AT137" s="151" t="s">
        <v>134</v>
      </c>
      <c r="AU137" s="151" t="s">
        <v>84</v>
      </c>
      <c r="AY137" s="17" t="s">
        <v>131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7" t="s">
        <v>82</v>
      </c>
      <c r="BK137" s="152">
        <f>ROUND(I137*H137,2)</f>
        <v>0</v>
      </c>
      <c r="BL137" s="17" t="s">
        <v>139</v>
      </c>
      <c r="BM137" s="151" t="s">
        <v>271</v>
      </c>
    </row>
    <row r="138" spans="1:47" s="2" customFormat="1" ht="19.5">
      <c r="A138" s="29"/>
      <c r="B138" s="30"/>
      <c r="C138" s="29"/>
      <c r="D138" s="153" t="s">
        <v>141</v>
      </c>
      <c r="E138" s="29"/>
      <c r="F138" s="154" t="s">
        <v>885</v>
      </c>
      <c r="G138" s="29"/>
      <c r="H138" s="29"/>
      <c r="I138" s="29"/>
      <c r="J138" s="29"/>
      <c r="K138" s="29"/>
      <c r="L138" s="30"/>
      <c r="M138" s="155"/>
      <c r="N138" s="156"/>
      <c r="O138" s="55"/>
      <c r="P138" s="55"/>
      <c r="Q138" s="55"/>
      <c r="R138" s="55"/>
      <c r="S138" s="55"/>
      <c r="T138" s="56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7" t="s">
        <v>141</v>
      </c>
      <c r="AU138" s="17" t="s">
        <v>84</v>
      </c>
    </row>
    <row r="139" spans="1:65" s="2" customFormat="1" ht="24.2" customHeight="1">
      <c r="A139" s="29"/>
      <c r="B139" s="140"/>
      <c r="C139" s="141" t="s">
        <v>218</v>
      </c>
      <c r="D139" s="141" t="s">
        <v>134</v>
      </c>
      <c r="E139" s="142" t="s">
        <v>886</v>
      </c>
      <c r="F139" s="143" t="s">
        <v>887</v>
      </c>
      <c r="G139" s="144" t="s">
        <v>281</v>
      </c>
      <c r="H139" s="145">
        <v>1</v>
      </c>
      <c r="I139" s="146"/>
      <c r="J139" s="146">
        <f>ROUND(I139*H139,2)</f>
        <v>0</v>
      </c>
      <c r="K139" s="143" t="s">
        <v>1</v>
      </c>
      <c r="L139" s="30"/>
      <c r="M139" s="147" t="s">
        <v>1</v>
      </c>
      <c r="N139" s="148" t="s">
        <v>40</v>
      </c>
      <c r="O139" s="149">
        <v>0</v>
      </c>
      <c r="P139" s="149">
        <f>O139*H139</f>
        <v>0</v>
      </c>
      <c r="Q139" s="149">
        <v>0</v>
      </c>
      <c r="R139" s="149">
        <f>Q139*H139</f>
        <v>0</v>
      </c>
      <c r="S139" s="149">
        <v>0</v>
      </c>
      <c r="T139" s="150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1" t="s">
        <v>139</v>
      </c>
      <c r="AT139" s="151" t="s">
        <v>134</v>
      </c>
      <c r="AU139" s="151" t="s">
        <v>84</v>
      </c>
      <c r="AY139" s="17" t="s">
        <v>131</v>
      </c>
      <c r="BE139" s="152">
        <f>IF(N139="základní",J139,0)</f>
        <v>0</v>
      </c>
      <c r="BF139" s="152">
        <f>IF(N139="snížená",J139,0)</f>
        <v>0</v>
      </c>
      <c r="BG139" s="152">
        <f>IF(N139="zákl. přenesená",J139,0)</f>
        <v>0</v>
      </c>
      <c r="BH139" s="152">
        <f>IF(N139="sníž. přenesená",J139,0)</f>
        <v>0</v>
      </c>
      <c r="BI139" s="152">
        <f>IF(N139="nulová",J139,0)</f>
        <v>0</v>
      </c>
      <c r="BJ139" s="17" t="s">
        <v>82</v>
      </c>
      <c r="BK139" s="152">
        <f>ROUND(I139*H139,2)</f>
        <v>0</v>
      </c>
      <c r="BL139" s="17" t="s">
        <v>139</v>
      </c>
      <c r="BM139" s="151" t="s">
        <v>284</v>
      </c>
    </row>
    <row r="140" spans="1:47" s="2" customFormat="1" ht="12">
      <c r="A140" s="29"/>
      <c r="B140" s="30"/>
      <c r="C140" s="29"/>
      <c r="D140" s="153" t="s">
        <v>141</v>
      </c>
      <c r="E140" s="29"/>
      <c r="F140" s="154" t="s">
        <v>887</v>
      </c>
      <c r="G140" s="29"/>
      <c r="H140" s="29"/>
      <c r="I140" s="29"/>
      <c r="J140" s="29"/>
      <c r="K140" s="29"/>
      <c r="L140" s="30"/>
      <c r="M140" s="155"/>
      <c r="N140" s="156"/>
      <c r="O140" s="55"/>
      <c r="P140" s="55"/>
      <c r="Q140" s="55"/>
      <c r="R140" s="55"/>
      <c r="S140" s="55"/>
      <c r="T140" s="56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T140" s="17" t="s">
        <v>141</v>
      </c>
      <c r="AU140" s="17" t="s">
        <v>84</v>
      </c>
    </row>
    <row r="141" spans="1:65" s="2" customFormat="1" ht="24.2" customHeight="1">
      <c r="A141" s="29"/>
      <c r="B141" s="140"/>
      <c r="C141" s="141" t="s">
        <v>232</v>
      </c>
      <c r="D141" s="141" t="s">
        <v>134</v>
      </c>
      <c r="E141" s="142" t="s">
        <v>888</v>
      </c>
      <c r="F141" s="143" t="s">
        <v>889</v>
      </c>
      <c r="G141" s="144" t="s">
        <v>281</v>
      </c>
      <c r="H141" s="145">
        <v>30</v>
      </c>
      <c r="I141" s="146"/>
      <c r="J141" s="146">
        <f>ROUND(I141*H141,2)</f>
        <v>0</v>
      </c>
      <c r="K141" s="143" t="s">
        <v>1</v>
      </c>
      <c r="L141" s="30"/>
      <c r="M141" s="147" t="s">
        <v>1</v>
      </c>
      <c r="N141" s="148" t="s">
        <v>40</v>
      </c>
      <c r="O141" s="149">
        <v>0</v>
      </c>
      <c r="P141" s="149">
        <f>O141*H141</f>
        <v>0</v>
      </c>
      <c r="Q141" s="149">
        <v>0</v>
      </c>
      <c r="R141" s="149">
        <f>Q141*H141</f>
        <v>0</v>
      </c>
      <c r="S141" s="149">
        <v>0</v>
      </c>
      <c r="T141" s="150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1" t="s">
        <v>139</v>
      </c>
      <c r="AT141" s="151" t="s">
        <v>134</v>
      </c>
      <c r="AU141" s="151" t="s">
        <v>84</v>
      </c>
      <c r="AY141" s="17" t="s">
        <v>131</v>
      </c>
      <c r="BE141" s="152">
        <f>IF(N141="základní",J141,0)</f>
        <v>0</v>
      </c>
      <c r="BF141" s="152">
        <f>IF(N141="snížená",J141,0)</f>
        <v>0</v>
      </c>
      <c r="BG141" s="152">
        <f>IF(N141="zákl. přenesená",J141,0)</f>
        <v>0</v>
      </c>
      <c r="BH141" s="152">
        <f>IF(N141="sníž. přenesená",J141,0)</f>
        <v>0</v>
      </c>
      <c r="BI141" s="152">
        <f>IF(N141="nulová",J141,0)</f>
        <v>0</v>
      </c>
      <c r="BJ141" s="17" t="s">
        <v>82</v>
      </c>
      <c r="BK141" s="152">
        <f>ROUND(I141*H141,2)</f>
        <v>0</v>
      </c>
      <c r="BL141" s="17" t="s">
        <v>139</v>
      </c>
      <c r="BM141" s="151" t="s">
        <v>294</v>
      </c>
    </row>
    <row r="142" spans="1:47" s="2" customFormat="1" ht="19.5">
      <c r="A142" s="29"/>
      <c r="B142" s="30"/>
      <c r="C142" s="29"/>
      <c r="D142" s="153" t="s">
        <v>141</v>
      </c>
      <c r="E142" s="29"/>
      <c r="F142" s="154" t="s">
        <v>889</v>
      </c>
      <c r="G142" s="29"/>
      <c r="H142" s="29"/>
      <c r="I142" s="29"/>
      <c r="J142" s="29"/>
      <c r="K142" s="29"/>
      <c r="L142" s="30"/>
      <c r="M142" s="155"/>
      <c r="N142" s="156"/>
      <c r="O142" s="55"/>
      <c r="P142" s="55"/>
      <c r="Q142" s="55"/>
      <c r="R142" s="55"/>
      <c r="S142" s="55"/>
      <c r="T142" s="56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7" t="s">
        <v>141</v>
      </c>
      <c r="AU142" s="17" t="s">
        <v>84</v>
      </c>
    </row>
    <row r="143" spans="1:65" s="2" customFormat="1" ht="24.2" customHeight="1">
      <c r="A143" s="29"/>
      <c r="B143" s="140"/>
      <c r="C143" s="141" t="s">
        <v>239</v>
      </c>
      <c r="D143" s="141" t="s">
        <v>134</v>
      </c>
      <c r="E143" s="142" t="s">
        <v>890</v>
      </c>
      <c r="F143" s="143" t="s">
        <v>891</v>
      </c>
      <c r="G143" s="144" t="s">
        <v>281</v>
      </c>
      <c r="H143" s="145">
        <v>20</v>
      </c>
      <c r="I143" s="146"/>
      <c r="J143" s="146">
        <f>ROUND(I143*H143,2)</f>
        <v>0</v>
      </c>
      <c r="K143" s="143" t="s">
        <v>1</v>
      </c>
      <c r="L143" s="30"/>
      <c r="M143" s="147" t="s">
        <v>1</v>
      </c>
      <c r="N143" s="148" t="s">
        <v>40</v>
      </c>
      <c r="O143" s="149">
        <v>0</v>
      </c>
      <c r="P143" s="149">
        <f>O143*H143</f>
        <v>0</v>
      </c>
      <c r="Q143" s="149">
        <v>0</v>
      </c>
      <c r="R143" s="149">
        <f>Q143*H143</f>
        <v>0</v>
      </c>
      <c r="S143" s="149">
        <v>0</v>
      </c>
      <c r="T143" s="150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1" t="s">
        <v>139</v>
      </c>
      <c r="AT143" s="151" t="s">
        <v>134</v>
      </c>
      <c r="AU143" s="151" t="s">
        <v>84</v>
      </c>
      <c r="AY143" s="17" t="s">
        <v>131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7" t="s">
        <v>82</v>
      </c>
      <c r="BK143" s="152">
        <f>ROUND(I143*H143,2)</f>
        <v>0</v>
      </c>
      <c r="BL143" s="17" t="s">
        <v>139</v>
      </c>
      <c r="BM143" s="151" t="s">
        <v>306</v>
      </c>
    </row>
    <row r="144" spans="1:47" s="2" customFormat="1" ht="12">
      <c r="A144" s="29"/>
      <c r="B144" s="30"/>
      <c r="C144" s="29"/>
      <c r="D144" s="153" t="s">
        <v>141</v>
      </c>
      <c r="E144" s="29"/>
      <c r="F144" s="154" t="s">
        <v>891</v>
      </c>
      <c r="G144" s="29"/>
      <c r="H144" s="29"/>
      <c r="I144" s="29"/>
      <c r="J144" s="29"/>
      <c r="K144" s="29"/>
      <c r="L144" s="30"/>
      <c r="M144" s="155"/>
      <c r="N144" s="156"/>
      <c r="O144" s="55"/>
      <c r="P144" s="55"/>
      <c r="Q144" s="55"/>
      <c r="R144" s="55"/>
      <c r="S144" s="55"/>
      <c r="T144" s="56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T144" s="17" t="s">
        <v>141</v>
      </c>
      <c r="AU144" s="17" t="s">
        <v>84</v>
      </c>
    </row>
    <row r="145" spans="1:65" s="2" customFormat="1" ht="37.9" customHeight="1">
      <c r="A145" s="29"/>
      <c r="B145" s="140"/>
      <c r="C145" s="141" t="s">
        <v>246</v>
      </c>
      <c r="D145" s="141" t="s">
        <v>134</v>
      </c>
      <c r="E145" s="142" t="s">
        <v>892</v>
      </c>
      <c r="F145" s="143" t="s">
        <v>893</v>
      </c>
      <c r="G145" s="144" t="s">
        <v>869</v>
      </c>
      <c r="H145" s="145">
        <v>2</v>
      </c>
      <c r="I145" s="146"/>
      <c r="J145" s="146">
        <f>ROUND(I145*H145,2)</f>
        <v>0</v>
      </c>
      <c r="K145" s="143" t="s">
        <v>1</v>
      </c>
      <c r="L145" s="30"/>
      <c r="M145" s="147" t="s">
        <v>1</v>
      </c>
      <c r="N145" s="148" t="s">
        <v>40</v>
      </c>
      <c r="O145" s="149">
        <v>0</v>
      </c>
      <c r="P145" s="149">
        <f>O145*H145</f>
        <v>0</v>
      </c>
      <c r="Q145" s="149">
        <v>0</v>
      </c>
      <c r="R145" s="149">
        <f>Q145*H145</f>
        <v>0</v>
      </c>
      <c r="S145" s="149">
        <v>0</v>
      </c>
      <c r="T145" s="150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1" t="s">
        <v>139</v>
      </c>
      <c r="AT145" s="151" t="s">
        <v>134</v>
      </c>
      <c r="AU145" s="151" t="s">
        <v>84</v>
      </c>
      <c r="AY145" s="17" t="s">
        <v>131</v>
      </c>
      <c r="BE145" s="152">
        <f>IF(N145="základní",J145,0)</f>
        <v>0</v>
      </c>
      <c r="BF145" s="152">
        <f>IF(N145="snížená",J145,0)</f>
        <v>0</v>
      </c>
      <c r="BG145" s="152">
        <f>IF(N145="zákl. přenesená",J145,0)</f>
        <v>0</v>
      </c>
      <c r="BH145" s="152">
        <f>IF(N145="sníž. přenesená",J145,0)</f>
        <v>0</v>
      </c>
      <c r="BI145" s="152">
        <f>IF(N145="nulová",J145,0)</f>
        <v>0</v>
      </c>
      <c r="BJ145" s="17" t="s">
        <v>82</v>
      </c>
      <c r="BK145" s="152">
        <f>ROUND(I145*H145,2)</f>
        <v>0</v>
      </c>
      <c r="BL145" s="17" t="s">
        <v>139</v>
      </c>
      <c r="BM145" s="151" t="s">
        <v>319</v>
      </c>
    </row>
    <row r="146" spans="1:47" s="2" customFormat="1" ht="19.5">
      <c r="A146" s="29"/>
      <c r="B146" s="30"/>
      <c r="C146" s="29"/>
      <c r="D146" s="153" t="s">
        <v>141</v>
      </c>
      <c r="E146" s="29"/>
      <c r="F146" s="154" t="s">
        <v>893</v>
      </c>
      <c r="G146" s="29"/>
      <c r="H146" s="29"/>
      <c r="I146" s="29"/>
      <c r="J146" s="29"/>
      <c r="K146" s="29"/>
      <c r="L146" s="30"/>
      <c r="M146" s="155"/>
      <c r="N146" s="156"/>
      <c r="O146" s="55"/>
      <c r="P146" s="55"/>
      <c r="Q146" s="55"/>
      <c r="R146" s="55"/>
      <c r="S146" s="55"/>
      <c r="T146" s="56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T146" s="17" t="s">
        <v>141</v>
      </c>
      <c r="AU146" s="17" t="s">
        <v>84</v>
      </c>
    </row>
    <row r="147" spans="1:65" s="2" customFormat="1" ht="24.2" customHeight="1">
      <c r="A147" s="29"/>
      <c r="B147" s="140"/>
      <c r="C147" s="141" t="s">
        <v>252</v>
      </c>
      <c r="D147" s="141" t="s">
        <v>134</v>
      </c>
      <c r="E147" s="142" t="s">
        <v>894</v>
      </c>
      <c r="F147" s="143" t="s">
        <v>895</v>
      </c>
      <c r="G147" s="144" t="s">
        <v>869</v>
      </c>
      <c r="H147" s="145">
        <v>10</v>
      </c>
      <c r="I147" s="146"/>
      <c r="J147" s="146">
        <f>ROUND(I147*H147,2)</f>
        <v>0</v>
      </c>
      <c r="K147" s="143" t="s">
        <v>1</v>
      </c>
      <c r="L147" s="30"/>
      <c r="M147" s="147" t="s">
        <v>1</v>
      </c>
      <c r="N147" s="148" t="s">
        <v>40</v>
      </c>
      <c r="O147" s="149">
        <v>0</v>
      </c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1" t="s">
        <v>139</v>
      </c>
      <c r="AT147" s="151" t="s">
        <v>134</v>
      </c>
      <c r="AU147" s="151" t="s">
        <v>84</v>
      </c>
      <c r="AY147" s="17" t="s">
        <v>131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7" t="s">
        <v>82</v>
      </c>
      <c r="BK147" s="152">
        <f>ROUND(I147*H147,2)</f>
        <v>0</v>
      </c>
      <c r="BL147" s="17" t="s">
        <v>139</v>
      </c>
      <c r="BM147" s="151" t="s">
        <v>332</v>
      </c>
    </row>
    <row r="148" spans="1:47" s="2" customFormat="1" ht="19.5">
      <c r="A148" s="29"/>
      <c r="B148" s="30"/>
      <c r="C148" s="29"/>
      <c r="D148" s="153" t="s">
        <v>141</v>
      </c>
      <c r="E148" s="29"/>
      <c r="F148" s="154" t="s">
        <v>895</v>
      </c>
      <c r="G148" s="29"/>
      <c r="H148" s="29"/>
      <c r="I148" s="29"/>
      <c r="J148" s="29"/>
      <c r="K148" s="29"/>
      <c r="L148" s="30"/>
      <c r="M148" s="155"/>
      <c r="N148" s="156"/>
      <c r="O148" s="55"/>
      <c r="P148" s="55"/>
      <c r="Q148" s="55"/>
      <c r="R148" s="55"/>
      <c r="S148" s="55"/>
      <c r="T148" s="56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T148" s="17" t="s">
        <v>141</v>
      </c>
      <c r="AU148" s="17" t="s">
        <v>84</v>
      </c>
    </row>
    <row r="149" spans="1:65" s="2" customFormat="1" ht="24.2" customHeight="1">
      <c r="A149" s="29"/>
      <c r="B149" s="140"/>
      <c r="C149" s="141" t="s">
        <v>8</v>
      </c>
      <c r="D149" s="141" t="s">
        <v>134</v>
      </c>
      <c r="E149" s="142" t="s">
        <v>896</v>
      </c>
      <c r="F149" s="143" t="s">
        <v>897</v>
      </c>
      <c r="G149" s="144" t="s">
        <v>209</v>
      </c>
      <c r="H149" s="145">
        <v>25</v>
      </c>
      <c r="I149" s="146"/>
      <c r="J149" s="146">
        <f>ROUND(I149*H149,2)</f>
        <v>0</v>
      </c>
      <c r="K149" s="143" t="s">
        <v>1</v>
      </c>
      <c r="L149" s="30"/>
      <c r="M149" s="147" t="s">
        <v>1</v>
      </c>
      <c r="N149" s="148" t="s">
        <v>40</v>
      </c>
      <c r="O149" s="149">
        <v>0</v>
      </c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1" t="s">
        <v>139</v>
      </c>
      <c r="AT149" s="151" t="s">
        <v>134</v>
      </c>
      <c r="AU149" s="151" t="s">
        <v>84</v>
      </c>
      <c r="AY149" s="17" t="s">
        <v>131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7" t="s">
        <v>82</v>
      </c>
      <c r="BK149" s="152">
        <f>ROUND(I149*H149,2)</f>
        <v>0</v>
      </c>
      <c r="BL149" s="17" t="s">
        <v>139</v>
      </c>
      <c r="BM149" s="151" t="s">
        <v>344</v>
      </c>
    </row>
    <row r="150" spans="1:47" s="2" customFormat="1" ht="19.5">
      <c r="A150" s="29"/>
      <c r="B150" s="30"/>
      <c r="C150" s="29"/>
      <c r="D150" s="153" t="s">
        <v>141</v>
      </c>
      <c r="E150" s="29"/>
      <c r="F150" s="154" t="s">
        <v>897</v>
      </c>
      <c r="G150" s="29"/>
      <c r="H150" s="29"/>
      <c r="I150" s="29"/>
      <c r="J150" s="29"/>
      <c r="K150" s="29"/>
      <c r="L150" s="30"/>
      <c r="M150" s="155"/>
      <c r="N150" s="156"/>
      <c r="O150" s="55"/>
      <c r="P150" s="55"/>
      <c r="Q150" s="55"/>
      <c r="R150" s="55"/>
      <c r="S150" s="55"/>
      <c r="T150" s="56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T150" s="17" t="s">
        <v>141</v>
      </c>
      <c r="AU150" s="17" t="s">
        <v>84</v>
      </c>
    </row>
    <row r="151" spans="1:65" s="2" customFormat="1" ht="24.2" customHeight="1">
      <c r="A151" s="29"/>
      <c r="B151" s="140"/>
      <c r="C151" s="141" t="s">
        <v>261</v>
      </c>
      <c r="D151" s="141" t="s">
        <v>134</v>
      </c>
      <c r="E151" s="142" t="s">
        <v>898</v>
      </c>
      <c r="F151" s="143" t="s">
        <v>899</v>
      </c>
      <c r="G151" s="144" t="s">
        <v>209</v>
      </c>
      <c r="H151" s="145">
        <v>5</v>
      </c>
      <c r="I151" s="146"/>
      <c r="J151" s="146">
        <f>ROUND(I151*H151,2)</f>
        <v>0</v>
      </c>
      <c r="K151" s="143" t="s">
        <v>1</v>
      </c>
      <c r="L151" s="30"/>
      <c r="M151" s="147" t="s">
        <v>1</v>
      </c>
      <c r="N151" s="148" t="s">
        <v>40</v>
      </c>
      <c r="O151" s="149">
        <v>0</v>
      </c>
      <c r="P151" s="149">
        <f>O151*H151</f>
        <v>0</v>
      </c>
      <c r="Q151" s="149">
        <v>0</v>
      </c>
      <c r="R151" s="149">
        <f>Q151*H151</f>
        <v>0</v>
      </c>
      <c r="S151" s="149">
        <v>0</v>
      </c>
      <c r="T151" s="150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1" t="s">
        <v>139</v>
      </c>
      <c r="AT151" s="151" t="s">
        <v>134</v>
      </c>
      <c r="AU151" s="151" t="s">
        <v>84</v>
      </c>
      <c r="AY151" s="17" t="s">
        <v>131</v>
      </c>
      <c r="BE151" s="152">
        <f>IF(N151="základní",J151,0)</f>
        <v>0</v>
      </c>
      <c r="BF151" s="152">
        <f>IF(N151="snížená",J151,0)</f>
        <v>0</v>
      </c>
      <c r="BG151" s="152">
        <f>IF(N151="zákl. přenesená",J151,0)</f>
        <v>0</v>
      </c>
      <c r="BH151" s="152">
        <f>IF(N151="sníž. přenesená",J151,0)</f>
        <v>0</v>
      </c>
      <c r="BI151" s="152">
        <f>IF(N151="nulová",J151,0)</f>
        <v>0</v>
      </c>
      <c r="BJ151" s="17" t="s">
        <v>82</v>
      </c>
      <c r="BK151" s="152">
        <f>ROUND(I151*H151,2)</f>
        <v>0</v>
      </c>
      <c r="BL151" s="17" t="s">
        <v>139</v>
      </c>
      <c r="BM151" s="151" t="s">
        <v>355</v>
      </c>
    </row>
    <row r="152" spans="1:47" s="2" customFormat="1" ht="19.5">
      <c r="A152" s="29"/>
      <c r="B152" s="30"/>
      <c r="C152" s="29"/>
      <c r="D152" s="153" t="s">
        <v>141</v>
      </c>
      <c r="E152" s="29"/>
      <c r="F152" s="154" t="s">
        <v>899</v>
      </c>
      <c r="G152" s="29"/>
      <c r="H152" s="29"/>
      <c r="I152" s="29"/>
      <c r="J152" s="29"/>
      <c r="K152" s="29"/>
      <c r="L152" s="30"/>
      <c r="M152" s="155"/>
      <c r="N152" s="156"/>
      <c r="O152" s="55"/>
      <c r="P152" s="55"/>
      <c r="Q152" s="55"/>
      <c r="R152" s="55"/>
      <c r="S152" s="55"/>
      <c r="T152" s="56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T152" s="17" t="s">
        <v>141</v>
      </c>
      <c r="AU152" s="17" t="s">
        <v>84</v>
      </c>
    </row>
    <row r="153" spans="1:65" s="2" customFormat="1" ht="24.2" customHeight="1">
      <c r="A153" s="29"/>
      <c r="B153" s="140"/>
      <c r="C153" s="141" t="s">
        <v>266</v>
      </c>
      <c r="D153" s="141" t="s">
        <v>134</v>
      </c>
      <c r="E153" s="142" t="s">
        <v>900</v>
      </c>
      <c r="F153" s="143" t="s">
        <v>901</v>
      </c>
      <c r="G153" s="144" t="s">
        <v>209</v>
      </c>
      <c r="H153" s="145">
        <v>20</v>
      </c>
      <c r="I153" s="146"/>
      <c r="J153" s="146">
        <f>ROUND(I153*H153,2)</f>
        <v>0</v>
      </c>
      <c r="K153" s="143" t="s">
        <v>1</v>
      </c>
      <c r="L153" s="30"/>
      <c r="M153" s="147" t="s">
        <v>1</v>
      </c>
      <c r="N153" s="148" t="s">
        <v>40</v>
      </c>
      <c r="O153" s="149">
        <v>0</v>
      </c>
      <c r="P153" s="149">
        <f>O153*H153</f>
        <v>0</v>
      </c>
      <c r="Q153" s="149">
        <v>0</v>
      </c>
      <c r="R153" s="149">
        <f>Q153*H153</f>
        <v>0</v>
      </c>
      <c r="S153" s="149">
        <v>0</v>
      </c>
      <c r="T153" s="150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1" t="s">
        <v>139</v>
      </c>
      <c r="AT153" s="151" t="s">
        <v>134</v>
      </c>
      <c r="AU153" s="151" t="s">
        <v>84</v>
      </c>
      <c r="AY153" s="17" t="s">
        <v>131</v>
      </c>
      <c r="BE153" s="152">
        <f>IF(N153="základní",J153,0)</f>
        <v>0</v>
      </c>
      <c r="BF153" s="152">
        <f>IF(N153="snížená",J153,0)</f>
        <v>0</v>
      </c>
      <c r="BG153" s="152">
        <f>IF(N153="zákl. přenesená",J153,0)</f>
        <v>0</v>
      </c>
      <c r="BH153" s="152">
        <f>IF(N153="sníž. přenesená",J153,0)</f>
        <v>0</v>
      </c>
      <c r="BI153" s="152">
        <f>IF(N153="nulová",J153,0)</f>
        <v>0</v>
      </c>
      <c r="BJ153" s="17" t="s">
        <v>82</v>
      </c>
      <c r="BK153" s="152">
        <f>ROUND(I153*H153,2)</f>
        <v>0</v>
      </c>
      <c r="BL153" s="17" t="s">
        <v>139</v>
      </c>
      <c r="BM153" s="151" t="s">
        <v>366</v>
      </c>
    </row>
    <row r="154" spans="1:47" s="2" customFormat="1" ht="19.5">
      <c r="A154" s="29"/>
      <c r="B154" s="30"/>
      <c r="C154" s="29"/>
      <c r="D154" s="153" t="s">
        <v>141</v>
      </c>
      <c r="E154" s="29"/>
      <c r="F154" s="154" t="s">
        <v>901</v>
      </c>
      <c r="G154" s="29"/>
      <c r="H154" s="29"/>
      <c r="I154" s="29"/>
      <c r="J154" s="29"/>
      <c r="K154" s="29"/>
      <c r="L154" s="30"/>
      <c r="M154" s="155"/>
      <c r="N154" s="156"/>
      <c r="O154" s="55"/>
      <c r="P154" s="55"/>
      <c r="Q154" s="55"/>
      <c r="R154" s="55"/>
      <c r="S154" s="55"/>
      <c r="T154" s="56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T154" s="17" t="s">
        <v>141</v>
      </c>
      <c r="AU154" s="17" t="s">
        <v>84</v>
      </c>
    </row>
    <row r="155" spans="1:65" s="2" customFormat="1" ht="24.2" customHeight="1">
      <c r="A155" s="29"/>
      <c r="B155" s="140"/>
      <c r="C155" s="141" t="s">
        <v>271</v>
      </c>
      <c r="D155" s="141" t="s">
        <v>134</v>
      </c>
      <c r="E155" s="142" t="s">
        <v>902</v>
      </c>
      <c r="F155" s="143" t="s">
        <v>903</v>
      </c>
      <c r="G155" s="144" t="s">
        <v>869</v>
      </c>
      <c r="H155" s="145">
        <v>26</v>
      </c>
      <c r="I155" s="146"/>
      <c r="J155" s="146">
        <f>ROUND(I155*H155,2)</f>
        <v>0</v>
      </c>
      <c r="K155" s="143" t="s">
        <v>1</v>
      </c>
      <c r="L155" s="30"/>
      <c r="M155" s="147" t="s">
        <v>1</v>
      </c>
      <c r="N155" s="148" t="s">
        <v>40</v>
      </c>
      <c r="O155" s="149">
        <v>0</v>
      </c>
      <c r="P155" s="149">
        <f>O155*H155</f>
        <v>0</v>
      </c>
      <c r="Q155" s="149">
        <v>0</v>
      </c>
      <c r="R155" s="149">
        <f>Q155*H155</f>
        <v>0</v>
      </c>
      <c r="S155" s="149">
        <v>0</v>
      </c>
      <c r="T155" s="150">
        <f>S155*H155</f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1" t="s">
        <v>139</v>
      </c>
      <c r="AT155" s="151" t="s">
        <v>134</v>
      </c>
      <c r="AU155" s="151" t="s">
        <v>84</v>
      </c>
      <c r="AY155" s="17" t="s">
        <v>131</v>
      </c>
      <c r="BE155" s="152">
        <f>IF(N155="základní",J155,0)</f>
        <v>0</v>
      </c>
      <c r="BF155" s="152">
        <f>IF(N155="snížená",J155,0)</f>
        <v>0</v>
      </c>
      <c r="BG155" s="152">
        <f>IF(N155="zákl. přenesená",J155,0)</f>
        <v>0</v>
      </c>
      <c r="BH155" s="152">
        <f>IF(N155="sníž. přenesená",J155,0)</f>
        <v>0</v>
      </c>
      <c r="BI155" s="152">
        <f>IF(N155="nulová",J155,0)</f>
        <v>0</v>
      </c>
      <c r="BJ155" s="17" t="s">
        <v>82</v>
      </c>
      <c r="BK155" s="152">
        <f>ROUND(I155*H155,2)</f>
        <v>0</v>
      </c>
      <c r="BL155" s="17" t="s">
        <v>139</v>
      </c>
      <c r="BM155" s="151" t="s">
        <v>382</v>
      </c>
    </row>
    <row r="156" spans="1:47" s="2" customFormat="1" ht="12">
      <c r="A156" s="29"/>
      <c r="B156" s="30"/>
      <c r="C156" s="29"/>
      <c r="D156" s="153" t="s">
        <v>141</v>
      </c>
      <c r="E156" s="29"/>
      <c r="F156" s="154" t="s">
        <v>903</v>
      </c>
      <c r="G156" s="29"/>
      <c r="H156" s="29"/>
      <c r="I156" s="29"/>
      <c r="J156" s="29"/>
      <c r="K156" s="29"/>
      <c r="L156" s="30"/>
      <c r="M156" s="155"/>
      <c r="N156" s="156"/>
      <c r="O156" s="55"/>
      <c r="P156" s="55"/>
      <c r="Q156" s="55"/>
      <c r="R156" s="55"/>
      <c r="S156" s="55"/>
      <c r="T156" s="56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T156" s="17" t="s">
        <v>141</v>
      </c>
      <c r="AU156" s="17" t="s">
        <v>84</v>
      </c>
    </row>
    <row r="157" spans="1:65" s="2" customFormat="1" ht="16.5" customHeight="1">
      <c r="A157" s="29"/>
      <c r="B157" s="140"/>
      <c r="C157" s="178" t="s">
        <v>278</v>
      </c>
      <c r="D157" s="178" t="s">
        <v>247</v>
      </c>
      <c r="E157" s="179" t="s">
        <v>904</v>
      </c>
      <c r="F157" s="180" t="s">
        <v>905</v>
      </c>
      <c r="G157" s="181" t="s">
        <v>869</v>
      </c>
      <c r="H157" s="182">
        <v>12</v>
      </c>
      <c r="I157" s="183"/>
      <c r="J157" s="183">
        <f>ROUND(I157*H157,2)</f>
        <v>0</v>
      </c>
      <c r="K157" s="180" t="s">
        <v>1</v>
      </c>
      <c r="L157" s="184"/>
      <c r="M157" s="185" t="s">
        <v>1</v>
      </c>
      <c r="N157" s="186" t="s">
        <v>40</v>
      </c>
      <c r="O157" s="149">
        <v>0</v>
      </c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1" t="s">
        <v>206</v>
      </c>
      <c r="AT157" s="151" t="s">
        <v>247</v>
      </c>
      <c r="AU157" s="151" t="s">
        <v>84</v>
      </c>
      <c r="AY157" s="17" t="s">
        <v>131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7" t="s">
        <v>82</v>
      </c>
      <c r="BK157" s="152">
        <f>ROUND(I157*H157,2)</f>
        <v>0</v>
      </c>
      <c r="BL157" s="17" t="s">
        <v>139</v>
      </c>
      <c r="BM157" s="151" t="s">
        <v>394</v>
      </c>
    </row>
    <row r="158" spans="1:47" s="2" customFormat="1" ht="12">
      <c r="A158" s="29"/>
      <c r="B158" s="30"/>
      <c r="C158" s="29"/>
      <c r="D158" s="153" t="s">
        <v>141</v>
      </c>
      <c r="E158" s="29"/>
      <c r="F158" s="154" t="s">
        <v>905</v>
      </c>
      <c r="G158" s="29"/>
      <c r="H158" s="29"/>
      <c r="I158" s="29"/>
      <c r="J158" s="29"/>
      <c r="K158" s="29"/>
      <c r="L158" s="30"/>
      <c r="M158" s="155"/>
      <c r="N158" s="156"/>
      <c r="O158" s="55"/>
      <c r="P158" s="55"/>
      <c r="Q158" s="55"/>
      <c r="R158" s="55"/>
      <c r="S158" s="55"/>
      <c r="T158" s="56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T158" s="17" t="s">
        <v>141</v>
      </c>
      <c r="AU158" s="17" t="s">
        <v>84</v>
      </c>
    </row>
    <row r="159" spans="1:65" s="2" customFormat="1" ht="16.5" customHeight="1">
      <c r="A159" s="29"/>
      <c r="B159" s="140"/>
      <c r="C159" s="178" t="s">
        <v>284</v>
      </c>
      <c r="D159" s="178" t="s">
        <v>247</v>
      </c>
      <c r="E159" s="179" t="s">
        <v>906</v>
      </c>
      <c r="F159" s="180" t="s">
        <v>907</v>
      </c>
      <c r="G159" s="181" t="s">
        <v>869</v>
      </c>
      <c r="H159" s="182">
        <v>16</v>
      </c>
      <c r="I159" s="183"/>
      <c r="J159" s="183">
        <f>ROUND(I159*H159,2)</f>
        <v>0</v>
      </c>
      <c r="K159" s="180" t="s">
        <v>1</v>
      </c>
      <c r="L159" s="184"/>
      <c r="M159" s="185" t="s">
        <v>1</v>
      </c>
      <c r="N159" s="186" t="s">
        <v>40</v>
      </c>
      <c r="O159" s="149">
        <v>0</v>
      </c>
      <c r="P159" s="149">
        <f>O159*H159</f>
        <v>0</v>
      </c>
      <c r="Q159" s="149">
        <v>0</v>
      </c>
      <c r="R159" s="149">
        <f>Q159*H159</f>
        <v>0</v>
      </c>
      <c r="S159" s="149">
        <v>0</v>
      </c>
      <c r="T159" s="150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1" t="s">
        <v>206</v>
      </c>
      <c r="AT159" s="151" t="s">
        <v>247</v>
      </c>
      <c r="AU159" s="151" t="s">
        <v>84</v>
      </c>
      <c r="AY159" s="17" t="s">
        <v>131</v>
      </c>
      <c r="BE159" s="152">
        <f>IF(N159="základní",J159,0)</f>
        <v>0</v>
      </c>
      <c r="BF159" s="152">
        <f>IF(N159="snížená",J159,0)</f>
        <v>0</v>
      </c>
      <c r="BG159" s="152">
        <f>IF(N159="zákl. přenesená",J159,0)</f>
        <v>0</v>
      </c>
      <c r="BH159" s="152">
        <f>IF(N159="sníž. přenesená",J159,0)</f>
        <v>0</v>
      </c>
      <c r="BI159" s="152">
        <f>IF(N159="nulová",J159,0)</f>
        <v>0</v>
      </c>
      <c r="BJ159" s="17" t="s">
        <v>82</v>
      </c>
      <c r="BK159" s="152">
        <f>ROUND(I159*H159,2)</f>
        <v>0</v>
      </c>
      <c r="BL159" s="17" t="s">
        <v>139</v>
      </c>
      <c r="BM159" s="151" t="s">
        <v>408</v>
      </c>
    </row>
    <row r="160" spans="1:47" s="2" customFormat="1" ht="12">
      <c r="A160" s="29"/>
      <c r="B160" s="30"/>
      <c r="C160" s="29"/>
      <c r="D160" s="153" t="s">
        <v>141</v>
      </c>
      <c r="E160" s="29"/>
      <c r="F160" s="154" t="s">
        <v>907</v>
      </c>
      <c r="G160" s="29"/>
      <c r="H160" s="29"/>
      <c r="I160" s="29"/>
      <c r="J160" s="29"/>
      <c r="K160" s="29"/>
      <c r="L160" s="30"/>
      <c r="M160" s="155"/>
      <c r="N160" s="156"/>
      <c r="O160" s="55"/>
      <c r="P160" s="55"/>
      <c r="Q160" s="55"/>
      <c r="R160" s="55"/>
      <c r="S160" s="55"/>
      <c r="T160" s="56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T160" s="17" t="s">
        <v>141</v>
      </c>
      <c r="AU160" s="17" t="s">
        <v>84</v>
      </c>
    </row>
    <row r="161" spans="1:65" s="2" customFormat="1" ht="16.5" customHeight="1">
      <c r="A161" s="29"/>
      <c r="B161" s="140"/>
      <c r="C161" s="141" t="s">
        <v>7</v>
      </c>
      <c r="D161" s="141" t="s">
        <v>134</v>
      </c>
      <c r="E161" s="142" t="s">
        <v>908</v>
      </c>
      <c r="F161" s="143" t="s">
        <v>909</v>
      </c>
      <c r="G161" s="144" t="s">
        <v>869</v>
      </c>
      <c r="H161" s="145">
        <v>195</v>
      </c>
      <c r="I161" s="146"/>
      <c r="J161" s="146">
        <f>ROUND(I161*H161,2)</f>
        <v>0</v>
      </c>
      <c r="K161" s="143" t="s">
        <v>1</v>
      </c>
      <c r="L161" s="30"/>
      <c r="M161" s="147" t="s">
        <v>1</v>
      </c>
      <c r="N161" s="148" t="s">
        <v>40</v>
      </c>
      <c r="O161" s="149">
        <v>0</v>
      </c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1" t="s">
        <v>139</v>
      </c>
      <c r="AT161" s="151" t="s">
        <v>134</v>
      </c>
      <c r="AU161" s="151" t="s">
        <v>84</v>
      </c>
      <c r="AY161" s="17" t="s">
        <v>131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7" t="s">
        <v>82</v>
      </c>
      <c r="BK161" s="152">
        <f>ROUND(I161*H161,2)</f>
        <v>0</v>
      </c>
      <c r="BL161" s="17" t="s">
        <v>139</v>
      </c>
      <c r="BM161" s="151" t="s">
        <v>417</v>
      </c>
    </row>
    <row r="162" spans="1:47" s="2" customFormat="1" ht="12">
      <c r="A162" s="29"/>
      <c r="B162" s="30"/>
      <c r="C162" s="29"/>
      <c r="D162" s="153" t="s">
        <v>141</v>
      </c>
      <c r="E162" s="29"/>
      <c r="F162" s="154" t="s">
        <v>909</v>
      </c>
      <c r="G162" s="29"/>
      <c r="H162" s="29"/>
      <c r="I162" s="29"/>
      <c r="J162" s="29"/>
      <c r="K162" s="29"/>
      <c r="L162" s="30"/>
      <c r="M162" s="155"/>
      <c r="N162" s="156"/>
      <c r="O162" s="55"/>
      <c r="P162" s="55"/>
      <c r="Q162" s="55"/>
      <c r="R162" s="55"/>
      <c r="S162" s="55"/>
      <c r="T162" s="56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T162" s="17" t="s">
        <v>141</v>
      </c>
      <c r="AU162" s="17" t="s">
        <v>84</v>
      </c>
    </row>
    <row r="163" spans="1:65" s="2" customFormat="1" ht="21.75" customHeight="1">
      <c r="A163" s="29"/>
      <c r="B163" s="140"/>
      <c r="C163" s="178" t="s">
        <v>294</v>
      </c>
      <c r="D163" s="178" t="s">
        <v>247</v>
      </c>
      <c r="E163" s="179" t="s">
        <v>910</v>
      </c>
      <c r="F163" s="180" t="s">
        <v>911</v>
      </c>
      <c r="G163" s="181" t="s">
        <v>869</v>
      </c>
      <c r="H163" s="182">
        <v>10</v>
      </c>
      <c r="I163" s="183"/>
      <c r="J163" s="183">
        <f>ROUND(I163*H163,2)</f>
        <v>0</v>
      </c>
      <c r="K163" s="180" t="s">
        <v>1</v>
      </c>
      <c r="L163" s="184"/>
      <c r="M163" s="185" t="s">
        <v>1</v>
      </c>
      <c r="N163" s="186" t="s">
        <v>40</v>
      </c>
      <c r="O163" s="149">
        <v>0</v>
      </c>
      <c r="P163" s="149">
        <f>O163*H163</f>
        <v>0</v>
      </c>
      <c r="Q163" s="149">
        <v>0</v>
      </c>
      <c r="R163" s="149">
        <f>Q163*H163</f>
        <v>0</v>
      </c>
      <c r="S163" s="149">
        <v>0</v>
      </c>
      <c r="T163" s="150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1" t="s">
        <v>206</v>
      </c>
      <c r="AT163" s="151" t="s">
        <v>247</v>
      </c>
      <c r="AU163" s="151" t="s">
        <v>84</v>
      </c>
      <c r="AY163" s="17" t="s">
        <v>131</v>
      </c>
      <c r="BE163" s="152">
        <f>IF(N163="základní",J163,0)</f>
        <v>0</v>
      </c>
      <c r="BF163" s="152">
        <f>IF(N163="snížená",J163,0)</f>
        <v>0</v>
      </c>
      <c r="BG163" s="152">
        <f>IF(N163="zákl. přenesená",J163,0)</f>
        <v>0</v>
      </c>
      <c r="BH163" s="152">
        <f>IF(N163="sníž. přenesená",J163,0)</f>
        <v>0</v>
      </c>
      <c r="BI163" s="152">
        <f>IF(N163="nulová",J163,0)</f>
        <v>0</v>
      </c>
      <c r="BJ163" s="17" t="s">
        <v>82</v>
      </c>
      <c r="BK163" s="152">
        <f>ROUND(I163*H163,2)</f>
        <v>0</v>
      </c>
      <c r="BL163" s="17" t="s">
        <v>139</v>
      </c>
      <c r="BM163" s="151" t="s">
        <v>426</v>
      </c>
    </row>
    <row r="164" spans="1:47" s="2" customFormat="1" ht="12">
      <c r="A164" s="29"/>
      <c r="B164" s="30"/>
      <c r="C164" s="29"/>
      <c r="D164" s="153" t="s">
        <v>141</v>
      </c>
      <c r="E164" s="29"/>
      <c r="F164" s="154" t="s">
        <v>911</v>
      </c>
      <c r="G164" s="29"/>
      <c r="H164" s="29"/>
      <c r="I164" s="29"/>
      <c r="J164" s="29"/>
      <c r="K164" s="29"/>
      <c r="L164" s="30"/>
      <c r="M164" s="155"/>
      <c r="N164" s="156"/>
      <c r="O164" s="55"/>
      <c r="P164" s="55"/>
      <c r="Q164" s="55"/>
      <c r="R164" s="55"/>
      <c r="S164" s="55"/>
      <c r="T164" s="56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T164" s="17" t="s">
        <v>141</v>
      </c>
      <c r="AU164" s="17" t="s">
        <v>84</v>
      </c>
    </row>
    <row r="165" spans="1:65" s="2" customFormat="1" ht="24.2" customHeight="1">
      <c r="A165" s="29"/>
      <c r="B165" s="140"/>
      <c r="C165" s="141" t="s">
        <v>300</v>
      </c>
      <c r="D165" s="141" t="s">
        <v>134</v>
      </c>
      <c r="E165" s="142" t="s">
        <v>912</v>
      </c>
      <c r="F165" s="143" t="s">
        <v>913</v>
      </c>
      <c r="G165" s="144" t="s">
        <v>209</v>
      </c>
      <c r="H165" s="145">
        <v>4</v>
      </c>
      <c r="I165" s="146"/>
      <c r="J165" s="146">
        <f>ROUND(I165*H165,2)</f>
        <v>0</v>
      </c>
      <c r="K165" s="143" t="s">
        <v>1</v>
      </c>
      <c r="L165" s="30"/>
      <c r="M165" s="147" t="s">
        <v>1</v>
      </c>
      <c r="N165" s="148" t="s">
        <v>40</v>
      </c>
      <c r="O165" s="149">
        <v>0</v>
      </c>
      <c r="P165" s="149">
        <f>O165*H165</f>
        <v>0</v>
      </c>
      <c r="Q165" s="149">
        <v>0</v>
      </c>
      <c r="R165" s="149">
        <f>Q165*H165</f>
        <v>0</v>
      </c>
      <c r="S165" s="149">
        <v>0</v>
      </c>
      <c r="T165" s="150">
        <f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51" t="s">
        <v>139</v>
      </c>
      <c r="AT165" s="151" t="s">
        <v>134</v>
      </c>
      <c r="AU165" s="151" t="s">
        <v>84</v>
      </c>
      <c r="AY165" s="17" t="s">
        <v>131</v>
      </c>
      <c r="BE165" s="152">
        <f>IF(N165="základní",J165,0)</f>
        <v>0</v>
      </c>
      <c r="BF165" s="152">
        <f>IF(N165="snížená",J165,0)</f>
        <v>0</v>
      </c>
      <c r="BG165" s="152">
        <f>IF(N165="zákl. přenesená",J165,0)</f>
        <v>0</v>
      </c>
      <c r="BH165" s="152">
        <f>IF(N165="sníž. přenesená",J165,0)</f>
        <v>0</v>
      </c>
      <c r="BI165" s="152">
        <f>IF(N165="nulová",J165,0)</f>
        <v>0</v>
      </c>
      <c r="BJ165" s="17" t="s">
        <v>82</v>
      </c>
      <c r="BK165" s="152">
        <f>ROUND(I165*H165,2)</f>
        <v>0</v>
      </c>
      <c r="BL165" s="17" t="s">
        <v>139</v>
      </c>
      <c r="BM165" s="151" t="s">
        <v>435</v>
      </c>
    </row>
    <row r="166" spans="1:47" s="2" customFormat="1" ht="12">
      <c r="A166" s="29"/>
      <c r="B166" s="30"/>
      <c r="C166" s="29"/>
      <c r="D166" s="153" t="s">
        <v>141</v>
      </c>
      <c r="E166" s="29"/>
      <c r="F166" s="154" t="s">
        <v>913</v>
      </c>
      <c r="G166" s="29"/>
      <c r="H166" s="29"/>
      <c r="I166" s="29"/>
      <c r="J166" s="29"/>
      <c r="K166" s="29"/>
      <c r="L166" s="30"/>
      <c r="M166" s="155"/>
      <c r="N166" s="156"/>
      <c r="O166" s="55"/>
      <c r="P166" s="55"/>
      <c r="Q166" s="55"/>
      <c r="R166" s="55"/>
      <c r="S166" s="55"/>
      <c r="T166" s="56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T166" s="17" t="s">
        <v>141</v>
      </c>
      <c r="AU166" s="17" t="s">
        <v>84</v>
      </c>
    </row>
    <row r="167" spans="1:65" s="2" customFormat="1" ht="16.5" customHeight="1">
      <c r="A167" s="29"/>
      <c r="B167" s="140"/>
      <c r="C167" s="178" t="s">
        <v>306</v>
      </c>
      <c r="D167" s="178" t="s">
        <v>247</v>
      </c>
      <c r="E167" s="179" t="s">
        <v>914</v>
      </c>
      <c r="F167" s="180" t="s">
        <v>915</v>
      </c>
      <c r="G167" s="181" t="s">
        <v>209</v>
      </c>
      <c r="H167" s="182">
        <v>4</v>
      </c>
      <c r="I167" s="183"/>
      <c r="J167" s="183">
        <f>ROUND(I167*H167,2)</f>
        <v>0</v>
      </c>
      <c r="K167" s="180" t="s">
        <v>1</v>
      </c>
      <c r="L167" s="184"/>
      <c r="M167" s="185" t="s">
        <v>1</v>
      </c>
      <c r="N167" s="186" t="s">
        <v>40</v>
      </c>
      <c r="O167" s="149">
        <v>0</v>
      </c>
      <c r="P167" s="149">
        <f>O167*H167</f>
        <v>0</v>
      </c>
      <c r="Q167" s="149">
        <v>0</v>
      </c>
      <c r="R167" s="149">
        <f>Q167*H167</f>
        <v>0</v>
      </c>
      <c r="S167" s="149">
        <v>0</v>
      </c>
      <c r="T167" s="150">
        <f>S167*H167</f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51" t="s">
        <v>206</v>
      </c>
      <c r="AT167" s="151" t="s">
        <v>247</v>
      </c>
      <c r="AU167" s="151" t="s">
        <v>84</v>
      </c>
      <c r="AY167" s="17" t="s">
        <v>131</v>
      </c>
      <c r="BE167" s="152">
        <f>IF(N167="základní",J167,0)</f>
        <v>0</v>
      </c>
      <c r="BF167" s="152">
        <f>IF(N167="snížená",J167,0)</f>
        <v>0</v>
      </c>
      <c r="BG167" s="152">
        <f>IF(N167="zákl. přenesená",J167,0)</f>
        <v>0</v>
      </c>
      <c r="BH167" s="152">
        <f>IF(N167="sníž. přenesená",J167,0)</f>
        <v>0</v>
      </c>
      <c r="BI167" s="152">
        <f>IF(N167="nulová",J167,0)</f>
        <v>0</v>
      </c>
      <c r="BJ167" s="17" t="s">
        <v>82</v>
      </c>
      <c r="BK167" s="152">
        <f>ROUND(I167*H167,2)</f>
        <v>0</v>
      </c>
      <c r="BL167" s="17" t="s">
        <v>139</v>
      </c>
      <c r="BM167" s="151" t="s">
        <v>444</v>
      </c>
    </row>
    <row r="168" spans="1:47" s="2" customFormat="1" ht="12">
      <c r="A168" s="29"/>
      <c r="B168" s="30"/>
      <c r="C168" s="29"/>
      <c r="D168" s="153" t="s">
        <v>141</v>
      </c>
      <c r="E168" s="29"/>
      <c r="F168" s="154" t="s">
        <v>915</v>
      </c>
      <c r="G168" s="29"/>
      <c r="H168" s="29"/>
      <c r="I168" s="29"/>
      <c r="J168" s="29"/>
      <c r="K168" s="29"/>
      <c r="L168" s="30"/>
      <c r="M168" s="155"/>
      <c r="N168" s="156"/>
      <c r="O168" s="55"/>
      <c r="P168" s="55"/>
      <c r="Q168" s="55"/>
      <c r="R168" s="55"/>
      <c r="S168" s="55"/>
      <c r="T168" s="56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T168" s="17" t="s">
        <v>141</v>
      </c>
      <c r="AU168" s="17" t="s">
        <v>84</v>
      </c>
    </row>
    <row r="169" spans="1:65" s="2" customFormat="1" ht="21.75" customHeight="1">
      <c r="A169" s="29"/>
      <c r="B169" s="140"/>
      <c r="C169" s="141" t="s">
        <v>314</v>
      </c>
      <c r="D169" s="141" t="s">
        <v>134</v>
      </c>
      <c r="E169" s="142" t="s">
        <v>916</v>
      </c>
      <c r="F169" s="143" t="s">
        <v>917</v>
      </c>
      <c r="G169" s="144" t="s">
        <v>209</v>
      </c>
      <c r="H169" s="145">
        <v>300</v>
      </c>
      <c r="I169" s="146"/>
      <c r="J169" s="146">
        <f>ROUND(I169*H169,2)</f>
        <v>0</v>
      </c>
      <c r="K169" s="143" t="s">
        <v>1</v>
      </c>
      <c r="L169" s="30"/>
      <c r="M169" s="147" t="s">
        <v>1</v>
      </c>
      <c r="N169" s="148" t="s">
        <v>40</v>
      </c>
      <c r="O169" s="149">
        <v>0</v>
      </c>
      <c r="P169" s="149">
        <f>O169*H169</f>
        <v>0</v>
      </c>
      <c r="Q169" s="149">
        <v>0</v>
      </c>
      <c r="R169" s="149">
        <f>Q169*H169</f>
        <v>0</v>
      </c>
      <c r="S169" s="149">
        <v>0</v>
      </c>
      <c r="T169" s="150">
        <f>S169*H169</f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51" t="s">
        <v>139</v>
      </c>
      <c r="AT169" s="151" t="s">
        <v>134</v>
      </c>
      <c r="AU169" s="151" t="s">
        <v>84</v>
      </c>
      <c r="AY169" s="17" t="s">
        <v>131</v>
      </c>
      <c r="BE169" s="152">
        <f>IF(N169="základní",J169,0)</f>
        <v>0</v>
      </c>
      <c r="BF169" s="152">
        <f>IF(N169="snížená",J169,0)</f>
        <v>0</v>
      </c>
      <c r="BG169" s="152">
        <f>IF(N169="zákl. přenesená",J169,0)</f>
        <v>0</v>
      </c>
      <c r="BH169" s="152">
        <f>IF(N169="sníž. přenesená",J169,0)</f>
        <v>0</v>
      </c>
      <c r="BI169" s="152">
        <f>IF(N169="nulová",J169,0)</f>
        <v>0</v>
      </c>
      <c r="BJ169" s="17" t="s">
        <v>82</v>
      </c>
      <c r="BK169" s="152">
        <f>ROUND(I169*H169,2)</f>
        <v>0</v>
      </c>
      <c r="BL169" s="17" t="s">
        <v>139</v>
      </c>
      <c r="BM169" s="151" t="s">
        <v>454</v>
      </c>
    </row>
    <row r="170" spans="1:47" s="2" customFormat="1" ht="12">
      <c r="A170" s="29"/>
      <c r="B170" s="30"/>
      <c r="C170" s="29"/>
      <c r="D170" s="153" t="s">
        <v>141</v>
      </c>
      <c r="E170" s="29"/>
      <c r="F170" s="154" t="s">
        <v>917</v>
      </c>
      <c r="G170" s="29"/>
      <c r="H170" s="29"/>
      <c r="I170" s="29"/>
      <c r="J170" s="29"/>
      <c r="K170" s="29"/>
      <c r="L170" s="30"/>
      <c r="M170" s="155"/>
      <c r="N170" s="156"/>
      <c r="O170" s="55"/>
      <c r="P170" s="55"/>
      <c r="Q170" s="55"/>
      <c r="R170" s="55"/>
      <c r="S170" s="55"/>
      <c r="T170" s="56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T170" s="17" t="s">
        <v>141</v>
      </c>
      <c r="AU170" s="17" t="s">
        <v>84</v>
      </c>
    </row>
    <row r="171" spans="1:65" s="2" customFormat="1" ht="16.5" customHeight="1">
      <c r="A171" s="29"/>
      <c r="B171" s="140"/>
      <c r="C171" s="178" t="s">
        <v>319</v>
      </c>
      <c r="D171" s="178" t="s">
        <v>247</v>
      </c>
      <c r="E171" s="179" t="s">
        <v>918</v>
      </c>
      <c r="F171" s="180" t="s">
        <v>919</v>
      </c>
      <c r="G171" s="181" t="s">
        <v>209</v>
      </c>
      <c r="H171" s="182">
        <v>50</v>
      </c>
      <c r="I171" s="183"/>
      <c r="J171" s="183">
        <f>ROUND(I171*H171,2)</f>
        <v>0</v>
      </c>
      <c r="K171" s="180" t="s">
        <v>1</v>
      </c>
      <c r="L171" s="184"/>
      <c r="M171" s="185" t="s">
        <v>1</v>
      </c>
      <c r="N171" s="186" t="s">
        <v>40</v>
      </c>
      <c r="O171" s="149">
        <v>0</v>
      </c>
      <c r="P171" s="149">
        <f>O171*H171</f>
        <v>0</v>
      </c>
      <c r="Q171" s="149">
        <v>0</v>
      </c>
      <c r="R171" s="149">
        <f>Q171*H171</f>
        <v>0</v>
      </c>
      <c r="S171" s="149">
        <v>0</v>
      </c>
      <c r="T171" s="150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51" t="s">
        <v>206</v>
      </c>
      <c r="AT171" s="151" t="s">
        <v>247</v>
      </c>
      <c r="AU171" s="151" t="s">
        <v>84</v>
      </c>
      <c r="AY171" s="17" t="s">
        <v>131</v>
      </c>
      <c r="BE171" s="152">
        <f>IF(N171="základní",J171,0)</f>
        <v>0</v>
      </c>
      <c r="BF171" s="152">
        <f>IF(N171="snížená",J171,0)</f>
        <v>0</v>
      </c>
      <c r="BG171" s="152">
        <f>IF(N171="zákl. přenesená",J171,0)</f>
        <v>0</v>
      </c>
      <c r="BH171" s="152">
        <f>IF(N171="sníž. přenesená",J171,0)</f>
        <v>0</v>
      </c>
      <c r="BI171" s="152">
        <f>IF(N171="nulová",J171,0)</f>
        <v>0</v>
      </c>
      <c r="BJ171" s="17" t="s">
        <v>82</v>
      </c>
      <c r="BK171" s="152">
        <f>ROUND(I171*H171,2)</f>
        <v>0</v>
      </c>
      <c r="BL171" s="17" t="s">
        <v>139</v>
      </c>
      <c r="BM171" s="151" t="s">
        <v>463</v>
      </c>
    </row>
    <row r="172" spans="1:47" s="2" customFormat="1" ht="12">
      <c r="A172" s="29"/>
      <c r="B172" s="30"/>
      <c r="C172" s="29"/>
      <c r="D172" s="153" t="s">
        <v>141</v>
      </c>
      <c r="E172" s="29"/>
      <c r="F172" s="154" t="s">
        <v>919</v>
      </c>
      <c r="G172" s="29"/>
      <c r="H172" s="29"/>
      <c r="I172" s="29"/>
      <c r="J172" s="29"/>
      <c r="K172" s="29"/>
      <c r="L172" s="30"/>
      <c r="M172" s="155"/>
      <c r="N172" s="156"/>
      <c r="O172" s="55"/>
      <c r="P172" s="55"/>
      <c r="Q172" s="55"/>
      <c r="R172" s="55"/>
      <c r="S172" s="55"/>
      <c r="T172" s="56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T172" s="17" t="s">
        <v>141</v>
      </c>
      <c r="AU172" s="17" t="s">
        <v>84</v>
      </c>
    </row>
    <row r="173" spans="1:65" s="2" customFormat="1" ht="21.75" customHeight="1">
      <c r="A173" s="29"/>
      <c r="B173" s="140"/>
      <c r="C173" s="178" t="s">
        <v>328</v>
      </c>
      <c r="D173" s="178" t="s">
        <v>247</v>
      </c>
      <c r="E173" s="179" t="s">
        <v>920</v>
      </c>
      <c r="F173" s="180" t="s">
        <v>921</v>
      </c>
      <c r="G173" s="181" t="s">
        <v>209</v>
      </c>
      <c r="H173" s="182">
        <v>150</v>
      </c>
      <c r="I173" s="183"/>
      <c r="J173" s="183">
        <f>ROUND(I173*H173,2)</f>
        <v>0</v>
      </c>
      <c r="K173" s="180" t="s">
        <v>1</v>
      </c>
      <c r="L173" s="184"/>
      <c r="M173" s="185" t="s">
        <v>1</v>
      </c>
      <c r="N173" s="186" t="s">
        <v>40</v>
      </c>
      <c r="O173" s="149">
        <v>0</v>
      </c>
      <c r="P173" s="149">
        <f>O173*H173</f>
        <v>0</v>
      </c>
      <c r="Q173" s="149">
        <v>0</v>
      </c>
      <c r="R173" s="149">
        <f>Q173*H173</f>
        <v>0</v>
      </c>
      <c r="S173" s="149">
        <v>0</v>
      </c>
      <c r="T173" s="150">
        <f>S173*H173</f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51" t="s">
        <v>206</v>
      </c>
      <c r="AT173" s="151" t="s">
        <v>247</v>
      </c>
      <c r="AU173" s="151" t="s">
        <v>84</v>
      </c>
      <c r="AY173" s="17" t="s">
        <v>131</v>
      </c>
      <c r="BE173" s="152">
        <f>IF(N173="základní",J173,0)</f>
        <v>0</v>
      </c>
      <c r="BF173" s="152">
        <f>IF(N173="snížená",J173,0)</f>
        <v>0</v>
      </c>
      <c r="BG173" s="152">
        <f>IF(N173="zákl. přenesená",J173,0)</f>
        <v>0</v>
      </c>
      <c r="BH173" s="152">
        <f>IF(N173="sníž. přenesená",J173,0)</f>
        <v>0</v>
      </c>
      <c r="BI173" s="152">
        <f>IF(N173="nulová",J173,0)</f>
        <v>0</v>
      </c>
      <c r="BJ173" s="17" t="s">
        <v>82</v>
      </c>
      <c r="BK173" s="152">
        <f>ROUND(I173*H173,2)</f>
        <v>0</v>
      </c>
      <c r="BL173" s="17" t="s">
        <v>139</v>
      </c>
      <c r="BM173" s="151" t="s">
        <v>478</v>
      </c>
    </row>
    <row r="174" spans="1:47" s="2" customFormat="1" ht="12">
      <c r="A174" s="29"/>
      <c r="B174" s="30"/>
      <c r="C174" s="29"/>
      <c r="D174" s="153" t="s">
        <v>141</v>
      </c>
      <c r="E174" s="29"/>
      <c r="F174" s="154" t="s">
        <v>921</v>
      </c>
      <c r="G174" s="29"/>
      <c r="H174" s="29"/>
      <c r="I174" s="29"/>
      <c r="J174" s="29"/>
      <c r="K174" s="29"/>
      <c r="L174" s="30"/>
      <c r="M174" s="155"/>
      <c r="N174" s="156"/>
      <c r="O174" s="55"/>
      <c r="P174" s="55"/>
      <c r="Q174" s="55"/>
      <c r="R174" s="55"/>
      <c r="S174" s="55"/>
      <c r="T174" s="56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T174" s="17" t="s">
        <v>141</v>
      </c>
      <c r="AU174" s="17" t="s">
        <v>84</v>
      </c>
    </row>
    <row r="175" spans="1:65" s="2" customFormat="1" ht="21.75" customHeight="1">
      <c r="A175" s="29"/>
      <c r="B175" s="140"/>
      <c r="C175" s="178" t="s">
        <v>332</v>
      </c>
      <c r="D175" s="178" t="s">
        <v>247</v>
      </c>
      <c r="E175" s="179" t="s">
        <v>922</v>
      </c>
      <c r="F175" s="180" t="s">
        <v>923</v>
      </c>
      <c r="G175" s="181" t="s">
        <v>209</v>
      </c>
      <c r="H175" s="182">
        <v>100</v>
      </c>
      <c r="I175" s="183"/>
      <c r="J175" s="183">
        <f>ROUND(I175*H175,2)</f>
        <v>0</v>
      </c>
      <c r="K175" s="180" t="s">
        <v>1</v>
      </c>
      <c r="L175" s="184"/>
      <c r="M175" s="185" t="s">
        <v>1</v>
      </c>
      <c r="N175" s="186" t="s">
        <v>40</v>
      </c>
      <c r="O175" s="149">
        <v>0</v>
      </c>
      <c r="P175" s="149">
        <f>O175*H175</f>
        <v>0</v>
      </c>
      <c r="Q175" s="149">
        <v>0</v>
      </c>
      <c r="R175" s="149">
        <f>Q175*H175</f>
        <v>0</v>
      </c>
      <c r="S175" s="149">
        <v>0</v>
      </c>
      <c r="T175" s="150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51" t="s">
        <v>206</v>
      </c>
      <c r="AT175" s="151" t="s">
        <v>247</v>
      </c>
      <c r="AU175" s="151" t="s">
        <v>84</v>
      </c>
      <c r="AY175" s="17" t="s">
        <v>131</v>
      </c>
      <c r="BE175" s="152">
        <f>IF(N175="základní",J175,0)</f>
        <v>0</v>
      </c>
      <c r="BF175" s="152">
        <f>IF(N175="snížená",J175,0)</f>
        <v>0</v>
      </c>
      <c r="BG175" s="152">
        <f>IF(N175="zákl. přenesená",J175,0)</f>
        <v>0</v>
      </c>
      <c r="BH175" s="152">
        <f>IF(N175="sníž. přenesená",J175,0)</f>
        <v>0</v>
      </c>
      <c r="BI175" s="152">
        <f>IF(N175="nulová",J175,0)</f>
        <v>0</v>
      </c>
      <c r="BJ175" s="17" t="s">
        <v>82</v>
      </c>
      <c r="BK175" s="152">
        <f>ROUND(I175*H175,2)</f>
        <v>0</v>
      </c>
      <c r="BL175" s="17" t="s">
        <v>139</v>
      </c>
      <c r="BM175" s="151" t="s">
        <v>487</v>
      </c>
    </row>
    <row r="176" spans="1:47" s="2" customFormat="1" ht="12">
      <c r="A176" s="29"/>
      <c r="B176" s="30"/>
      <c r="C176" s="29"/>
      <c r="D176" s="153" t="s">
        <v>141</v>
      </c>
      <c r="E176" s="29"/>
      <c r="F176" s="154" t="s">
        <v>923</v>
      </c>
      <c r="G176" s="29"/>
      <c r="H176" s="29"/>
      <c r="I176" s="29"/>
      <c r="J176" s="29"/>
      <c r="K176" s="29"/>
      <c r="L176" s="30"/>
      <c r="M176" s="155"/>
      <c r="N176" s="156"/>
      <c r="O176" s="55"/>
      <c r="P176" s="55"/>
      <c r="Q176" s="55"/>
      <c r="R176" s="55"/>
      <c r="S176" s="55"/>
      <c r="T176" s="56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T176" s="17" t="s">
        <v>141</v>
      </c>
      <c r="AU176" s="17" t="s">
        <v>84</v>
      </c>
    </row>
    <row r="177" spans="1:65" s="2" customFormat="1" ht="24.2" customHeight="1">
      <c r="A177" s="29"/>
      <c r="B177" s="140"/>
      <c r="C177" s="141" t="s">
        <v>338</v>
      </c>
      <c r="D177" s="141" t="s">
        <v>134</v>
      </c>
      <c r="E177" s="142" t="s">
        <v>924</v>
      </c>
      <c r="F177" s="143" t="s">
        <v>925</v>
      </c>
      <c r="G177" s="144" t="s">
        <v>209</v>
      </c>
      <c r="H177" s="145">
        <v>20</v>
      </c>
      <c r="I177" s="146"/>
      <c r="J177" s="146">
        <f>ROUND(I177*H177,2)</f>
        <v>0</v>
      </c>
      <c r="K177" s="143" t="s">
        <v>1</v>
      </c>
      <c r="L177" s="30"/>
      <c r="M177" s="147" t="s">
        <v>1</v>
      </c>
      <c r="N177" s="148" t="s">
        <v>40</v>
      </c>
      <c r="O177" s="149">
        <v>0</v>
      </c>
      <c r="P177" s="149">
        <f>O177*H177</f>
        <v>0</v>
      </c>
      <c r="Q177" s="149">
        <v>0</v>
      </c>
      <c r="R177" s="149">
        <f>Q177*H177</f>
        <v>0</v>
      </c>
      <c r="S177" s="149">
        <v>0</v>
      </c>
      <c r="T177" s="150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51" t="s">
        <v>139</v>
      </c>
      <c r="AT177" s="151" t="s">
        <v>134</v>
      </c>
      <c r="AU177" s="151" t="s">
        <v>84</v>
      </c>
      <c r="AY177" s="17" t="s">
        <v>131</v>
      </c>
      <c r="BE177" s="152">
        <f>IF(N177="základní",J177,0)</f>
        <v>0</v>
      </c>
      <c r="BF177" s="152">
        <f>IF(N177="snížená",J177,0)</f>
        <v>0</v>
      </c>
      <c r="BG177" s="152">
        <f>IF(N177="zákl. přenesená",J177,0)</f>
        <v>0</v>
      </c>
      <c r="BH177" s="152">
        <f>IF(N177="sníž. přenesená",J177,0)</f>
        <v>0</v>
      </c>
      <c r="BI177" s="152">
        <f>IF(N177="nulová",J177,0)</f>
        <v>0</v>
      </c>
      <c r="BJ177" s="17" t="s">
        <v>82</v>
      </c>
      <c r="BK177" s="152">
        <f>ROUND(I177*H177,2)</f>
        <v>0</v>
      </c>
      <c r="BL177" s="17" t="s">
        <v>139</v>
      </c>
      <c r="BM177" s="151" t="s">
        <v>495</v>
      </c>
    </row>
    <row r="178" spans="1:47" s="2" customFormat="1" ht="19.5">
      <c r="A178" s="29"/>
      <c r="B178" s="30"/>
      <c r="C178" s="29"/>
      <c r="D178" s="153" t="s">
        <v>141</v>
      </c>
      <c r="E178" s="29"/>
      <c r="F178" s="154" t="s">
        <v>925</v>
      </c>
      <c r="G178" s="29"/>
      <c r="H178" s="29"/>
      <c r="I178" s="29"/>
      <c r="J178" s="29"/>
      <c r="K178" s="29"/>
      <c r="L178" s="30"/>
      <c r="M178" s="155"/>
      <c r="N178" s="156"/>
      <c r="O178" s="55"/>
      <c r="P178" s="55"/>
      <c r="Q178" s="55"/>
      <c r="R178" s="55"/>
      <c r="S178" s="55"/>
      <c r="T178" s="56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T178" s="17" t="s">
        <v>141</v>
      </c>
      <c r="AU178" s="17" t="s">
        <v>84</v>
      </c>
    </row>
    <row r="179" spans="1:65" s="2" customFormat="1" ht="16.5" customHeight="1">
      <c r="A179" s="29"/>
      <c r="B179" s="140"/>
      <c r="C179" s="178" t="s">
        <v>344</v>
      </c>
      <c r="D179" s="178" t="s">
        <v>247</v>
      </c>
      <c r="E179" s="179" t="s">
        <v>926</v>
      </c>
      <c r="F179" s="180" t="s">
        <v>927</v>
      </c>
      <c r="G179" s="181" t="s">
        <v>209</v>
      </c>
      <c r="H179" s="182">
        <v>20</v>
      </c>
      <c r="I179" s="183"/>
      <c r="J179" s="183">
        <f>ROUND(I179*H179,2)</f>
        <v>0</v>
      </c>
      <c r="K179" s="180" t="s">
        <v>1</v>
      </c>
      <c r="L179" s="184"/>
      <c r="M179" s="185" t="s">
        <v>1</v>
      </c>
      <c r="N179" s="186" t="s">
        <v>40</v>
      </c>
      <c r="O179" s="149">
        <v>0</v>
      </c>
      <c r="P179" s="149">
        <f>O179*H179</f>
        <v>0</v>
      </c>
      <c r="Q179" s="149">
        <v>0</v>
      </c>
      <c r="R179" s="149">
        <f>Q179*H179</f>
        <v>0</v>
      </c>
      <c r="S179" s="149">
        <v>0</v>
      </c>
      <c r="T179" s="150">
        <f>S179*H179</f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51" t="s">
        <v>206</v>
      </c>
      <c r="AT179" s="151" t="s">
        <v>247</v>
      </c>
      <c r="AU179" s="151" t="s">
        <v>84</v>
      </c>
      <c r="AY179" s="17" t="s">
        <v>131</v>
      </c>
      <c r="BE179" s="152">
        <f>IF(N179="základní",J179,0)</f>
        <v>0</v>
      </c>
      <c r="BF179" s="152">
        <f>IF(N179="snížená",J179,0)</f>
        <v>0</v>
      </c>
      <c r="BG179" s="152">
        <f>IF(N179="zákl. přenesená",J179,0)</f>
        <v>0</v>
      </c>
      <c r="BH179" s="152">
        <f>IF(N179="sníž. přenesená",J179,0)</f>
        <v>0</v>
      </c>
      <c r="BI179" s="152">
        <f>IF(N179="nulová",J179,0)</f>
        <v>0</v>
      </c>
      <c r="BJ179" s="17" t="s">
        <v>82</v>
      </c>
      <c r="BK179" s="152">
        <f>ROUND(I179*H179,2)</f>
        <v>0</v>
      </c>
      <c r="BL179" s="17" t="s">
        <v>139</v>
      </c>
      <c r="BM179" s="151" t="s">
        <v>505</v>
      </c>
    </row>
    <row r="180" spans="1:47" s="2" customFormat="1" ht="12">
      <c r="A180" s="29"/>
      <c r="B180" s="30"/>
      <c r="C180" s="29"/>
      <c r="D180" s="153" t="s">
        <v>141</v>
      </c>
      <c r="E180" s="29"/>
      <c r="F180" s="154" t="s">
        <v>927</v>
      </c>
      <c r="G180" s="29"/>
      <c r="H180" s="29"/>
      <c r="I180" s="29"/>
      <c r="J180" s="29"/>
      <c r="K180" s="29"/>
      <c r="L180" s="30"/>
      <c r="M180" s="155"/>
      <c r="N180" s="156"/>
      <c r="O180" s="55"/>
      <c r="P180" s="55"/>
      <c r="Q180" s="55"/>
      <c r="R180" s="55"/>
      <c r="S180" s="55"/>
      <c r="T180" s="56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T180" s="17" t="s">
        <v>141</v>
      </c>
      <c r="AU180" s="17" t="s">
        <v>84</v>
      </c>
    </row>
    <row r="181" spans="1:65" s="2" customFormat="1" ht="24.2" customHeight="1">
      <c r="A181" s="29"/>
      <c r="B181" s="140"/>
      <c r="C181" s="141" t="s">
        <v>350</v>
      </c>
      <c r="D181" s="141" t="s">
        <v>134</v>
      </c>
      <c r="E181" s="142" t="s">
        <v>928</v>
      </c>
      <c r="F181" s="143" t="s">
        <v>929</v>
      </c>
      <c r="G181" s="144" t="s">
        <v>209</v>
      </c>
      <c r="H181" s="145">
        <v>1155</v>
      </c>
      <c r="I181" s="146"/>
      <c r="J181" s="146">
        <f>ROUND(I181*H181,2)</f>
        <v>0</v>
      </c>
      <c r="K181" s="143" t="s">
        <v>1</v>
      </c>
      <c r="L181" s="30"/>
      <c r="M181" s="147" t="s">
        <v>1</v>
      </c>
      <c r="N181" s="148" t="s">
        <v>40</v>
      </c>
      <c r="O181" s="149">
        <v>0</v>
      </c>
      <c r="P181" s="149">
        <f>O181*H181</f>
        <v>0</v>
      </c>
      <c r="Q181" s="149">
        <v>0</v>
      </c>
      <c r="R181" s="149">
        <f>Q181*H181</f>
        <v>0</v>
      </c>
      <c r="S181" s="149">
        <v>0</v>
      </c>
      <c r="T181" s="150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51" t="s">
        <v>139</v>
      </c>
      <c r="AT181" s="151" t="s">
        <v>134</v>
      </c>
      <c r="AU181" s="151" t="s">
        <v>84</v>
      </c>
      <c r="AY181" s="17" t="s">
        <v>131</v>
      </c>
      <c r="BE181" s="152">
        <f>IF(N181="základní",J181,0)</f>
        <v>0</v>
      </c>
      <c r="BF181" s="152">
        <f>IF(N181="snížená",J181,0)</f>
        <v>0</v>
      </c>
      <c r="BG181" s="152">
        <f>IF(N181="zákl. přenesená",J181,0)</f>
        <v>0</v>
      </c>
      <c r="BH181" s="152">
        <f>IF(N181="sníž. přenesená",J181,0)</f>
        <v>0</v>
      </c>
      <c r="BI181" s="152">
        <f>IF(N181="nulová",J181,0)</f>
        <v>0</v>
      </c>
      <c r="BJ181" s="17" t="s">
        <v>82</v>
      </c>
      <c r="BK181" s="152">
        <f>ROUND(I181*H181,2)</f>
        <v>0</v>
      </c>
      <c r="BL181" s="17" t="s">
        <v>139</v>
      </c>
      <c r="BM181" s="151" t="s">
        <v>513</v>
      </c>
    </row>
    <row r="182" spans="1:47" s="2" customFormat="1" ht="19.5">
      <c r="A182" s="29"/>
      <c r="B182" s="30"/>
      <c r="C182" s="29"/>
      <c r="D182" s="153" t="s">
        <v>141</v>
      </c>
      <c r="E182" s="29"/>
      <c r="F182" s="154" t="s">
        <v>929</v>
      </c>
      <c r="G182" s="29"/>
      <c r="H182" s="29"/>
      <c r="I182" s="29"/>
      <c r="J182" s="29"/>
      <c r="K182" s="29"/>
      <c r="L182" s="30"/>
      <c r="M182" s="155"/>
      <c r="N182" s="156"/>
      <c r="O182" s="55"/>
      <c r="P182" s="55"/>
      <c r="Q182" s="55"/>
      <c r="R182" s="55"/>
      <c r="S182" s="55"/>
      <c r="T182" s="56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T182" s="17" t="s">
        <v>141</v>
      </c>
      <c r="AU182" s="17" t="s">
        <v>84</v>
      </c>
    </row>
    <row r="183" spans="1:65" s="2" customFormat="1" ht="16.5" customHeight="1">
      <c r="A183" s="29"/>
      <c r="B183" s="140"/>
      <c r="C183" s="178" t="s">
        <v>355</v>
      </c>
      <c r="D183" s="178" t="s">
        <v>247</v>
      </c>
      <c r="E183" s="179" t="s">
        <v>930</v>
      </c>
      <c r="F183" s="180" t="s">
        <v>931</v>
      </c>
      <c r="G183" s="181" t="s">
        <v>209</v>
      </c>
      <c r="H183" s="182">
        <v>25</v>
      </c>
      <c r="I183" s="183"/>
      <c r="J183" s="183">
        <f>ROUND(I183*H183,2)</f>
        <v>0</v>
      </c>
      <c r="K183" s="180" t="s">
        <v>1</v>
      </c>
      <c r="L183" s="184"/>
      <c r="M183" s="185" t="s">
        <v>1</v>
      </c>
      <c r="N183" s="186" t="s">
        <v>40</v>
      </c>
      <c r="O183" s="149">
        <v>0</v>
      </c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51" t="s">
        <v>206</v>
      </c>
      <c r="AT183" s="151" t="s">
        <v>247</v>
      </c>
      <c r="AU183" s="151" t="s">
        <v>84</v>
      </c>
      <c r="AY183" s="17" t="s">
        <v>131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7" t="s">
        <v>82</v>
      </c>
      <c r="BK183" s="152">
        <f>ROUND(I183*H183,2)</f>
        <v>0</v>
      </c>
      <c r="BL183" s="17" t="s">
        <v>139</v>
      </c>
      <c r="BM183" s="151" t="s">
        <v>521</v>
      </c>
    </row>
    <row r="184" spans="1:47" s="2" customFormat="1" ht="12">
      <c r="A184" s="29"/>
      <c r="B184" s="30"/>
      <c r="C184" s="29"/>
      <c r="D184" s="153" t="s">
        <v>141</v>
      </c>
      <c r="E184" s="29"/>
      <c r="F184" s="154" t="s">
        <v>931</v>
      </c>
      <c r="G184" s="29"/>
      <c r="H184" s="29"/>
      <c r="I184" s="29"/>
      <c r="J184" s="29"/>
      <c r="K184" s="29"/>
      <c r="L184" s="30"/>
      <c r="M184" s="155"/>
      <c r="N184" s="156"/>
      <c r="O184" s="55"/>
      <c r="P184" s="55"/>
      <c r="Q184" s="55"/>
      <c r="R184" s="55"/>
      <c r="S184" s="55"/>
      <c r="T184" s="56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T184" s="17" t="s">
        <v>141</v>
      </c>
      <c r="AU184" s="17" t="s">
        <v>84</v>
      </c>
    </row>
    <row r="185" spans="1:65" s="2" customFormat="1" ht="16.5" customHeight="1">
      <c r="A185" s="29"/>
      <c r="B185" s="140"/>
      <c r="C185" s="178" t="s">
        <v>362</v>
      </c>
      <c r="D185" s="178" t="s">
        <v>247</v>
      </c>
      <c r="E185" s="179" t="s">
        <v>932</v>
      </c>
      <c r="F185" s="180" t="s">
        <v>933</v>
      </c>
      <c r="G185" s="181" t="s">
        <v>209</v>
      </c>
      <c r="H185" s="182">
        <v>305</v>
      </c>
      <c r="I185" s="183"/>
      <c r="J185" s="183">
        <f>ROUND(I185*H185,2)</f>
        <v>0</v>
      </c>
      <c r="K185" s="180" t="s">
        <v>1</v>
      </c>
      <c r="L185" s="184"/>
      <c r="M185" s="185" t="s">
        <v>1</v>
      </c>
      <c r="N185" s="186" t="s">
        <v>40</v>
      </c>
      <c r="O185" s="149">
        <v>0</v>
      </c>
      <c r="P185" s="149">
        <f>O185*H185</f>
        <v>0</v>
      </c>
      <c r="Q185" s="149">
        <v>0</v>
      </c>
      <c r="R185" s="149">
        <f>Q185*H185</f>
        <v>0</v>
      </c>
      <c r="S185" s="149">
        <v>0</v>
      </c>
      <c r="T185" s="150">
        <f>S185*H185</f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51" t="s">
        <v>206</v>
      </c>
      <c r="AT185" s="151" t="s">
        <v>247</v>
      </c>
      <c r="AU185" s="151" t="s">
        <v>84</v>
      </c>
      <c r="AY185" s="17" t="s">
        <v>131</v>
      </c>
      <c r="BE185" s="152">
        <f>IF(N185="základní",J185,0)</f>
        <v>0</v>
      </c>
      <c r="BF185" s="152">
        <f>IF(N185="snížená",J185,0)</f>
        <v>0</v>
      </c>
      <c r="BG185" s="152">
        <f>IF(N185="zákl. přenesená",J185,0)</f>
        <v>0</v>
      </c>
      <c r="BH185" s="152">
        <f>IF(N185="sníž. přenesená",J185,0)</f>
        <v>0</v>
      </c>
      <c r="BI185" s="152">
        <f>IF(N185="nulová",J185,0)</f>
        <v>0</v>
      </c>
      <c r="BJ185" s="17" t="s">
        <v>82</v>
      </c>
      <c r="BK185" s="152">
        <f>ROUND(I185*H185,2)</f>
        <v>0</v>
      </c>
      <c r="BL185" s="17" t="s">
        <v>139</v>
      </c>
      <c r="BM185" s="151" t="s">
        <v>529</v>
      </c>
    </row>
    <row r="186" spans="1:47" s="2" customFormat="1" ht="12">
      <c r="A186" s="29"/>
      <c r="B186" s="30"/>
      <c r="C186" s="29"/>
      <c r="D186" s="153" t="s">
        <v>141</v>
      </c>
      <c r="E186" s="29"/>
      <c r="F186" s="154" t="s">
        <v>933</v>
      </c>
      <c r="G186" s="29"/>
      <c r="H186" s="29"/>
      <c r="I186" s="29"/>
      <c r="J186" s="29"/>
      <c r="K186" s="29"/>
      <c r="L186" s="30"/>
      <c r="M186" s="155"/>
      <c r="N186" s="156"/>
      <c r="O186" s="55"/>
      <c r="P186" s="55"/>
      <c r="Q186" s="55"/>
      <c r="R186" s="55"/>
      <c r="S186" s="55"/>
      <c r="T186" s="56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T186" s="17" t="s">
        <v>141</v>
      </c>
      <c r="AU186" s="17" t="s">
        <v>84</v>
      </c>
    </row>
    <row r="187" spans="1:65" s="2" customFormat="1" ht="16.5" customHeight="1">
      <c r="A187" s="29"/>
      <c r="B187" s="140"/>
      <c r="C187" s="178" t="s">
        <v>366</v>
      </c>
      <c r="D187" s="178" t="s">
        <v>247</v>
      </c>
      <c r="E187" s="179" t="s">
        <v>934</v>
      </c>
      <c r="F187" s="180" t="s">
        <v>935</v>
      </c>
      <c r="G187" s="181" t="s">
        <v>209</v>
      </c>
      <c r="H187" s="182">
        <v>235</v>
      </c>
      <c r="I187" s="183"/>
      <c r="J187" s="183">
        <f>ROUND(I187*H187,2)</f>
        <v>0</v>
      </c>
      <c r="K187" s="180" t="s">
        <v>1</v>
      </c>
      <c r="L187" s="184"/>
      <c r="M187" s="185" t="s">
        <v>1</v>
      </c>
      <c r="N187" s="186" t="s">
        <v>40</v>
      </c>
      <c r="O187" s="149">
        <v>0</v>
      </c>
      <c r="P187" s="149">
        <f>O187*H187</f>
        <v>0</v>
      </c>
      <c r="Q187" s="149">
        <v>0</v>
      </c>
      <c r="R187" s="149">
        <f>Q187*H187</f>
        <v>0</v>
      </c>
      <c r="S187" s="149">
        <v>0</v>
      </c>
      <c r="T187" s="150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51" t="s">
        <v>206</v>
      </c>
      <c r="AT187" s="151" t="s">
        <v>247</v>
      </c>
      <c r="AU187" s="151" t="s">
        <v>84</v>
      </c>
      <c r="AY187" s="17" t="s">
        <v>131</v>
      </c>
      <c r="BE187" s="152">
        <f>IF(N187="základní",J187,0)</f>
        <v>0</v>
      </c>
      <c r="BF187" s="152">
        <f>IF(N187="snížená",J187,0)</f>
        <v>0</v>
      </c>
      <c r="BG187" s="152">
        <f>IF(N187="zákl. přenesená",J187,0)</f>
        <v>0</v>
      </c>
      <c r="BH187" s="152">
        <f>IF(N187="sníž. přenesená",J187,0)</f>
        <v>0</v>
      </c>
      <c r="BI187" s="152">
        <f>IF(N187="nulová",J187,0)</f>
        <v>0</v>
      </c>
      <c r="BJ187" s="17" t="s">
        <v>82</v>
      </c>
      <c r="BK187" s="152">
        <f>ROUND(I187*H187,2)</f>
        <v>0</v>
      </c>
      <c r="BL187" s="17" t="s">
        <v>139</v>
      </c>
      <c r="BM187" s="151" t="s">
        <v>540</v>
      </c>
    </row>
    <row r="188" spans="1:47" s="2" customFormat="1" ht="12">
      <c r="A188" s="29"/>
      <c r="B188" s="30"/>
      <c r="C188" s="29"/>
      <c r="D188" s="153" t="s">
        <v>141</v>
      </c>
      <c r="E188" s="29"/>
      <c r="F188" s="154" t="s">
        <v>935</v>
      </c>
      <c r="G188" s="29"/>
      <c r="H188" s="29"/>
      <c r="I188" s="29"/>
      <c r="J188" s="29"/>
      <c r="K188" s="29"/>
      <c r="L188" s="30"/>
      <c r="M188" s="155"/>
      <c r="N188" s="156"/>
      <c r="O188" s="55"/>
      <c r="P188" s="55"/>
      <c r="Q188" s="55"/>
      <c r="R188" s="55"/>
      <c r="S188" s="55"/>
      <c r="T188" s="56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T188" s="17" t="s">
        <v>141</v>
      </c>
      <c r="AU188" s="17" t="s">
        <v>84</v>
      </c>
    </row>
    <row r="189" spans="1:65" s="2" customFormat="1" ht="16.5" customHeight="1">
      <c r="A189" s="29"/>
      <c r="B189" s="140"/>
      <c r="C189" s="178" t="s">
        <v>378</v>
      </c>
      <c r="D189" s="178" t="s">
        <v>247</v>
      </c>
      <c r="E189" s="179" t="s">
        <v>936</v>
      </c>
      <c r="F189" s="180" t="s">
        <v>937</v>
      </c>
      <c r="G189" s="181" t="s">
        <v>209</v>
      </c>
      <c r="H189" s="182">
        <v>195</v>
      </c>
      <c r="I189" s="183"/>
      <c r="J189" s="183">
        <f>ROUND(I189*H189,2)</f>
        <v>0</v>
      </c>
      <c r="K189" s="180" t="s">
        <v>1</v>
      </c>
      <c r="L189" s="184"/>
      <c r="M189" s="185" t="s">
        <v>1</v>
      </c>
      <c r="N189" s="186" t="s">
        <v>40</v>
      </c>
      <c r="O189" s="149">
        <v>0</v>
      </c>
      <c r="P189" s="149">
        <f>O189*H189</f>
        <v>0</v>
      </c>
      <c r="Q189" s="149">
        <v>0</v>
      </c>
      <c r="R189" s="149">
        <f>Q189*H189</f>
        <v>0</v>
      </c>
      <c r="S189" s="149">
        <v>0</v>
      </c>
      <c r="T189" s="150">
        <f>S189*H189</f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51" t="s">
        <v>206</v>
      </c>
      <c r="AT189" s="151" t="s">
        <v>247</v>
      </c>
      <c r="AU189" s="151" t="s">
        <v>84</v>
      </c>
      <c r="AY189" s="17" t="s">
        <v>131</v>
      </c>
      <c r="BE189" s="152">
        <f>IF(N189="základní",J189,0)</f>
        <v>0</v>
      </c>
      <c r="BF189" s="152">
        <f>IF(N189="snížená",J189,0)</f>
        <v>0</v>
      </c>
      <c r="BG189" s="152">
        <f>IF(N189="zákl. přenesená",J189,0)</f>
        <v>0</v>
      </c>
      <c r="BH189" s="152">
        <f>IF(N189="sníž. přenesená",J189,0)</f>
        <v>0</v>
      </c>
      <c r="BI189" s="152">
        <f>IF(N189="nulová",J189,0)</f>
        <v>0</v>
      </c>
      <c r="BJ189" s="17" t="s">
        <v>82</v>
      </c>
      <c r="BK189" s="152">
        <f>ROUND(I189*H189,2)</f>
        <v>0</v>
      </c>
      <c r="BL189" s="17" t="s">
        <v>139</v>
      </c>
      <c r="BM189" s="151" t="s">
        <v>549</v>
      </c>
    </row>
    <row r="190" spans="1:47" s="2" customFormat="1" ht="12">
      <c r="A190" s="29"/>
      <c r="B190" s="30"/>
      <c r="C190" s="29"/>
      <c r="D190" s="153" t="s">
        <v>141</v>
      </c>
      <c r="E190" s="29"/>
      <c r="F190" s="154" t="s">
        <v>937</v>
      </c>
      <c r="G190" s="29"/>
      <c r="H190" s="29"/>
      <c r="I190" s="29"/>
      <c r="J190" s="29"/>
      <c r="K190" s="29"/>
      <c r="L190" s="30"/>
      <c r="M190" s="155"/>
      <c r="N190" s="156"/>
      <c r="O190" s="55"/>
      <c r="P190" s="55"/>
      <c r="Q190" s="55"/>
      <c r="R190" s="55"/>
      <c r="S190" s="55"/>
      <c r="T190" s="56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T190" s="17" t="s">
        <v>141</v>
      </c>
      <c r="AU190" s="17" t="s">
        <v>84</v>
      </c>
    </row>
    <row r="191" spans="1:65" s="2" customFormat="1" ht="16.5" customHeight="1">
      <c r="A191" s="29"/>
      <c r="B191" s="140"/>
      <c r="C191" s="178" t="s">
        <v>382</v>
      </c>
      <c r="D191" s="178" t="s">
        <v>247</v>
      </c>
      <c r="E191" s="179" t="s">
        <v>938</v>
      </c>
      <c r="F191" s="180" t="s">
        <v>939</v>
      </c>
      <c r="G191" s="181" t="s">
        <v>209</v>
      </c>
      <c r="H191" s="182">
        <v>250</v>
      </c>
      <c r="I191" s="183"/>
      <c r="J191" s="183">
        <f>ROUND(I191*H191,2)</f>
        <v>0</v>
      </c>
      <c r="K191" s="180" t="s">
        <v>1</v>
      </c>
      <c r="L191" s="184"/>
      <c r="M191" s="185" t="s">
        <v>1</v>
      </c>
      <c r="N191" s="186" t="s">
        <v>40</v>
      </c>
      <c r="O191" s="149">
        <v>0</v>
      </c>
      <c r="P191" s="149">
        <f>O191*H191</f>
        <v>0</v>
      </c>
      <c r="Q191" s="149">
        <v>0</v>
      </c>
      <c r="R191" s="149">
        <f>Q191*H191</f>
        <v>0</v>
      </c>
      <c r="S191" s="149">
        <v>0</v>
      </c>
      <c r="T191" s="150">
        <f>S191*H191</f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51" t="s">
        <v>206</v>
      </c>
      <c r="AT191" s="151" t="s">
        <v>247</v>
      </c>
      <c r="AU191" s="151" t="s">
        <v>84</v>
      </c>
      <c r="AY191" s="17" t="s">
        <v>131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7" t="s">
        <v>82</v>
      </c>
      <c r="BK191" s="152">
        <f>ROUND(I191*H191,2)</f>
        <v>0</v>
      </c>
      <c r="BL191" s="17" t="s">
        <v>139</v>
      </c>
      <c r="BM191" s="151" t="s">
        <v>561</v>
      </c>
    </row>
    <row r="192" spans="1:47" s="2" customFormat="1" ht="12">
      <c r="A192" s="29"/>
      <c r="B192" s="30"/>
      <c r="C192" s="29"/>
      <c r="D192" s="153" t="s">
        <v>141</v>
      </c>
      <c r="E192" s="29"/>
      <c r="F192" s="154" t="s">
        <v>939</v>
      </c>
      <c r="G192" s="29"/>
      <c r="H192" s="29"/>
      <c r="I192" s="29"/>
      <c r="J192" s="29"/>
      <c r="K192" s="29"/>
      <c r="L192" s="30"/>
      <c r="M192" s="155"/>
      <c r="N192" s="156"/>
      <c r="O192" s="55"/>
      <c r="P192" s="55"/>
      <c r="Q192" s="55"/>
      <c r="R192" s="55"/>
      <c r="S192" s="55"/>
      <c r="T192" s="56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T192" s="17" t="s">
        <v>141</v>
      </c>
      <c r="AU192" s="17" t="s">
        <v>84</v>
      </c>
    </row>
    <row r="193" spans="1:65" s="2" customFormat="1" ht="16.5" customHeight="1">
      <c r="A193" s="29"/>
      <c r="B193" s="140"/>
      <c r="C193" s="178" t="s">
        <v>387</v>
      </c>
      <c r="D193" s="178" t="s">
        <v>247</v>
      </c>
      <c r="E193" s="179" t="s">
        <v>940</v>
      </c>
      <c r="F193" s="180" t="s">
        <v>941</v>
      </c>
      <c r="G193" s="181" t="s">
        <v>209</v>
      </c>
      <c r="H193" s="182">
        <v>145</v>
      </c>
      <c r="I193" s="183"/>
      <c r="J193" s="183">
        <f>ROUND(I193*H193,2)</f>
        <v>0</v>
      </c>
      <c r="K193" s="180" t="s">
        <v>1</v>
      </c>
      <c r="L193" s="184"/>
      <c r="M193" s="185" t="s">
        <v>1</v>
      </c>
      <c r="N193" s="186" t="s">
        <v>40</v>
      </c>
      <c r="O193" s="149">
        <v>0</v>
      </c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51" t="s">
        <v>206</v>
      </c>
      <c r="AT193" s="151" t="s">
        <v>247</v>
      </c>
      <c r="AU193" s="151" t="s">
        <v>84</v>
      </c>
      <c r="AY193" s="17" t="s">
        <v>131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7" t="s">
        <v>82</v>
      </c>
      <c r="BK193" s="152">
        <f>ROUND(I193*H193,2)</f>
        <v>0</v>
      </c>
      <c r="BL193" s="17" t="s">
        <v>139</v>
      </c>
      <c r="BM193" s="151" t="s">
        <v>571</v>
      </c>
    </row>
    <row r="194" spans="1:47" s="2" customFormat="1" ht="12">
      <c r="A194" s="29"/>
      <c r="B194" s="30"/>
      <c r="C194" s="29"/>
      <c r="D194" s="153" t="s">
        <v>141</v>
      </c>
      <c r="E194" s="29"/>
      <c r="F194" s="154" t="s">
        <v>941</v>
      </c>
      <c r="G194" s="29"/>
      <c r="H194" s="29"/>
      <c r="I194" s="29"/>
      <c r="J194" s="29"/>
      <c r="K194" s="29"/>
      <c r="L194" s="30"/>
      <c r="M194" s="155"/>
      <c r="N194" s="156"/>
      <c r="O194" s="55"/>
      <c r="P194" s="55"/>
      <c r="Q194" s="55"/>
      <c r="R194" s="55"/>
      <c r="S194" s="55"/>
      <c r="T194" s="56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T194" s="17" t="s">
        <v>141</v>
      </c>
      <c r="AU194" s="17" t="s">
        <v>84</v>
      </c>
    </row>
    <row r="195" spans="1:65" s="2" customFormat="1" ht="24.2" customHeight="1">
      <c r="A195" s="29"/>
      <c r="B195" s="140"/>
      <c r="C195" s="141" t="s">
        <v>394</v>
      </c>
      <c r="D195" s="141" t="s">
        <v>134</v>
      </c>
      <c r="E195" s="142" t="s">
        <v>942</v>
      </c>
      <c r="F195" s="143" t="s">
        <v>943</v>
      </c>
      <c r="G195" s="144" t="s">
        <v>869</v>
      </c>
      <c r="H195" s="145">
        <v>6</v>
      </c>
      <c r="I195" s="146"/>
      <c r="J195" s="146">
        <f>ROUND(I195*H195,2)</f>
        <v>0</v>
      </c>
      <c r="K195" s="143" t="s">
        <v>1</v>
      </c>
      <c r="L195" s="30"/>
      <c r="M195" s="147" t="s">
        <v>1</v>
      </c>
      <c r="N195" s="148" t="s">
        <v>40</v>
      </c>
      <c r="O195" s="149">
        <v>0</v>
      </c>
      <c r="P195" s="149">
        <f>O195*H195</f>
        <v>0</v>
      </c>
      <c r="Q195" s="149">
        <v>0</v>
      </c>
      <c r="R195" s="149">
        <f>Q195*H195</f>
        <v>0</v>
      </c>
      <c r="S195" s="149">
        <v>0</v>
      </c>
      <c r="T195" s="150">
        <f>S195*H195</f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51" t="s">
        <v>139</v>
      </c>
      <c r="AT195" s="151" t="s">
        <v>134</v>
      </c>
      <c r="AU195" s="151" t="s">
        <v>84</v>
      </c>
      <c r="AY195" s="17" t="s">
        <v>131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7" t="s">
        <v>82</v>
      </c>
      <c r="BK195" s="152">
        <f>ROUND(I195*H195,2)</f>
        <v>0</v>
      </c>
      <c r="BL195" s="17" t="s">
        <v>139</v>
      </c>
      <c r="BM195" s="151" t="s">
        <v>579</v>
      </c>
    </row>
    <row r="196" spans="1:47" s="2" customFormat="1" ht="19.5">
      <c r="A196" s="29"/>
      <c r="B196" s="30"/>
      <c r="C196" s="29"/>
      <c r="D196" s="153" t="s">
        <v>141</v>
      </c>
      <c r="E196" s="29"/>
      <c r="F196" s="154" t="s">
        <v>943</v>
      </c>
      <c r="G196" s="29"/>
      <c r="H196" s="29"/>
      <c r="I196" s="29"/>
      <c r="J196" s="29"/>
      <c r="K196" s="29"/>
      <c r="L196" s="30"/>
      <c r="M196" s="155"/>
      <c r="N196" s="156"/>
      <c r="O196" s="55"/>
      <c r="P196" s="55"/>
      <c r="Q196" s="55"/>
      <c r="R196" s="55"/>
      <c r="S196" s="55"/>
      <c r="T196" s="56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T196" s="17" t="s">
        <v>141</v>
      </c>
      <c r="AU196" s="17" t="s">
        <v>84</v>
      </c>
    </row>
    <row r="197" spans="1:65" s="2" customFormat="1" ht="16.5" customHeight="1">
      <c r="A197" s="29"/>
      <c r="B197" s="140"/>
      <c r="C197" s="178" t="s">
        <v>401</v>
      </c>
      <c r="D197" s="178" t="s">
        <v>247</v>
      </c>
      <c r="E197" s="179" t="s">
        <v>944</v>
      </c>
      <c r="F197" s="180" t="s">
        <v>945</v>
      </c>
      <c r="G197" s="181" t="s">
        <v>869</v>
      </c>
      <c r="H197" s="182">
        <v>6</v>
      </c>
      <c r="I197" s="183"/>
      <c r="J197" s="183">
        <f>ROUND(I197*H197,2)</f>
        <v>0</v>
      </c>
      <c r="K197" s="180" t="s">
        <v>1</v>
      </c>
      <c r="L197" s="184"/>
      <c r="M197" s="185" t="s">
        <v>1</v>
      </c>
      <c r="N197" s="186" t="s">
        <v>40</v>
      </c>
      <c r="O197" s="149">
        <v>0</v>
      </c>
      <c r="P197" s="149">
        <f>O197*H197</f>
        <v>0</v>
      </c>
      <c r="Q197" s="149">
        <v>0</v>
      </c>
      <c r="R197" s="149">
        <f>Q197*H197</f>
        <v>0</v>
      </c>
      <c r="S197" s="149">
        <v>0</v>
      </c>
      <c r="T197" s="150">
        <f>S197*H197</f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51" t="s">
        <v>206</v>
      </c>
      <c r="AT197" s="151" t="s">
        <v>247</v>
      </c>
      <c r="AU197" s="151" t="s">
        <v>84</v>
      </c>
      <c r="AY197" s="17" t="s">
        <v>131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7" t="s">
        <v>82</v>
      </c>
      <c r="BK197" s="152">
        <f>ROUND(I197*H197,2)</f>
        <v>0</v>
      </c>
      <c r="BL197" s="17" t="s">
        <v>139</v>
      </c>
      <c r="BM197" s="151" t="s">
        <v>587</v>
      </c>
    </row>
    <row r="198" spans="1:47" s="2" customFormat="1" ht="12">
      <c r="A198" s="29"/>
      <c r="B198" s="30"/>
      <c r="C198" s="29"/>
      <c r="D198" s="153" t="s">
        <v>141</v>
      </c>
      <c r="E198" s="29"/>
      <c r="F198" s="154" t="s">
        <v>945</v>
      </c>
      <c r="G198" s="29"/>
      <c r="H198" s="29"/>
      <c r="I198" s="29"/>
      <c r="J198" s="29"/>
      <c r="K198" s="29"/>
      <c r="L198" s="30"/>
      <c r="M198" s="155"/>
      <c r="N198" s="156"/>
      <c r="O198" s="55"/>
      <c r="P198" s="55"/>
      <c r="Q198" s="55"/>
      <c r="R198" s="55"/>
      <c r="S198" s="55"/>
      <c r="T198" s="56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T198" s="17" t="s">
        <v>141</v>
      </c>
      <c r="AU198" s="17" t="s">
        <v>84</v>
      </c>
    </row>
    <row r="199" spans="1:65" s="2" customFormat="1" ht="16.5" customHeight="1">
      <c r="A199" s="29"/>
      <c r="B199" s="140"/>
      <c r="C199" s="178" t="s">
        <v>408</v>
      </c>
      <c r="D199" s="178" t="s">
        <v>247</v>
      </c>
      <c r="E199" s="179" t="s">
        <v>946</v>
      </c>
      <c r="F199" s="180" t="s">
        <v>947</v>
      </c>
      <c r="G199" s="181" t="s">
        <v>869</v>
      </c>
      <c r="H199" s="182">
        <v>6</v>
      </c>
      <c r="I199" s="183"/>
      <c r="J199" s="183">
        <f>ROUND(I199*H199,2)</f>
        <v>0</v>
      </c>
      <c r="K199" s="180" t="s">
        <v>1</v>
      </c>
      <c r="L199" s="184"/>
      <c r="M199" s="185" t="s">
        <v>1</v>
      </c>
      <c r="N199" s="186" t="s">
        <v>40</v>
      </c>
      <c r="O199" s="149">
        <v>0</v>
      </c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51" t="s">
        <v>206</v>
      </c>
      <c r="AT199" s="151" t="s">
        <v>247</v>
      </c>
      <c r="AU199" s="151" t="s">
        <v>84</v>
      </c>
      <c r="AY199" s="17" t="s">
        <v>131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7" t="s">
        <v>82</v>
      </c>
      <c r="BK199" s="152">
        <f>ROUND(I199*H199,2)</f>
        <v>0</v>
      </c>
      <c r="BL199" s="17" t="s">
        <v>139</v>
      </c>
      <c r="BM199" s="151" t="s">
        <v>598</v>
      </c>
    </row>
    <row r="200" spans="1:47" s="2" customFormat="1" ht="12">
      <c r="A200" s="29"/>
      <c r="B200" s="30"/>
      <c r="C200" s="29"/>
      <c r="D200" s="153" t="s">
        <v>141</v>
      </c>
      <c r="E200" s="29"/>
      <c r="F200" s="154" t="s">
        <v>947</v>
      </c>
      <c r="G200" s="29"/>
      <c r="H200" s="29"/>
      <c r="I200" s="29"/>
      <c r="J200" s="29"/>
      <c r="K200" s="29"/>
      <c r="L200" s="30"/>
      <c r="M200" s="155"/>
      <c r="N200" s="156"/>
      <c r="O200" s="55"/>
      <c r="P200" s="55"/>
      <c r="Q200" s="55"/>
      <c r="R200" s="55"/>
      <c r="S200" s="55"/>
      <c r="T200" s="56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T200" s="17" t="s">
        <v>141</v>
      </c>
      <c r="AU200" s="17" t="s">
        <v>84</v>
      </c>
    </row>
    <row r="201" spans="1:65" s="2" customFormat="1" ht="16.5" customHeight="1">
      <c r="A201" s="29"/>
      <c r="B201" s="140"/>
      <c r="C201" s="178" t="s">
        <v>413</v>
      </c>
      <c r="D201" s="178" t="s">
        <v>247</v>
      </c>
      <c r="E201" s="179" t="s">
        <v>948</v>
      </c>
      <c r="F201" s="180" t="s">
        <v>949</v>
      </c>
      <c r="G201" s="181" t="s">
        <v>869</v>
      </c>
      <c r="H201" s="182">
        <v>6</v>
      </c>
      <c r="I201" s="183"/>
      <c r="J201" s="183">
        <f>ROUND(I201*H201,2)</f>
        <v>0</v>
      </c>
      <c r="K201" s="180" t="s">
        <v>1</v>
      </c>
      <c r="L201" s="184"/>
      <c r="M201" s="185" t="s">
        <v>1</v>
      </c>
      <c r="N201" s="186" t="s">
        <v>40</v>
      </c>
      <c r="O201" s="149">
        <v>0</v>
      </c>
      <c r="P201" s="149">
        <f>O201*H201</f>
        <v>0</v>
      </c>
      <c r="Q201" s="149">
        <v>0</v>
      </c>
      <c r="R201" s="149">
        <f>Q201*H201</f>
        <v>0</v>
      </c>
      <c r="S201" s="149">
        <v>0</v>
      </c>
      <c r="T201" s="150">
        <f>S201*H201</f>
        <v>0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51" t="s">
        <v>206</v>
      </c>
      <c r="AT201" s="151" t="s">
        <v>247</v>
      </c>
      <c r="AU201" s="151" t="s">
        <v>84</v>
      </c>
      <c r="AY201" s="17" t="s">
        <v>131</v>
      </c>
      <c r="BE201" s="152">
        <f>IF(N201="základní",J201,0)</f>
        <v>0</v>
      </c>
      <c r="BF201" s="152">
        <f>IF(N201="snížená",J201,0)</f>
        <v>0</v>
      </c>
      <c r="BG201" s="152">
        <f>IF(N201="zákl. přenesená",J201,0)</f>
        <v>0</v>
      </c>
      <c r="BH201" s="152">
        <f>IF(N201="sníž. přenesená",J201,0)</f>
        <v>0</v>
      </c>
      <c r="BI201" s="152">
        <f>IF(N201="nulová",J201,0)</f>
        <v>0</v>
      </c>
      <c r="BJ201" s="17" t="s">
        <v>82</v>
      </c>
      <c r="BK201" s="152">
        <f>ROUND(I201*H201,2)</f>
        <v>0</v>
      </c>
      <c r="BL201" s="17" t="s">
        <v>139</v>
      </c>
      <c r="BM201" s="151" t="s">
        <v>610</v>
      </c>
    </row>
    <row r="202" spans="1:47" s="2" customFormat="1" ht="12">
      <c r="A202" s="29"/>
      <c r="B202" s="30"/>
      <c r="C202" s="29"/>
      <c r="D202" s="153" t="s">
        <v>141</v>
      </c>
      <c r="E202" s="29"/>
      <c r="F202" s="154" t="s">
        <v>949</v>
      </c>
      <c r="G202" s="29"/>
      <c r="H202" s="29"/>
      <c r="I202" s="29"/>
      <c r="J202" s="29"/>
      <c r="K202" s="29"/>
      <c r="L202" s="30"/>
      <c r="M202" s="155"/>
      <c r="N202" s="156"/>
      <c r="O202" s="55"/>
      <c r="P202" s="55"/>
      <c r="Q202" s="55"/>
      <c r="R202" s="55"/>
      <c r="S202" s="55"/>
      <c r="T202" s="56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T202" s="17" t="s">
        <v>141</v>
      </c>
      <c r="AU202" s="17" t="s">
        <v>84</v>
      </c>
    </row>
    <row r="203" spans="1:65" s="2" customFormat="1" ht="24.2" customHeight="1">
      <c r="A203" s="29"/>
      <c r="B203" s="140"/>
      <c r="C203" s="141" t="s">
        <v>417</v>
      </c>
      <c r="D203" s="141" t="s">
        <v>134</v>
      </c>
      <c r="E203" s="142" t="s">
        <v>950</v>
      </c>
      <c r="F203" s="143" t="s">
        <v>951</v>
      </c>
      <c r="G203" s="144" t="s">
        <v>869</v>
      </c>
      <c r="H203" s="145">
        <v>6</v>
      </c>
      <c r="I203" s="146"/>
      <c r="J203" s="146">
        <f>ROUND(I203*H203,2)</f>
        <v>0</v>
      </c>
      <c r="K203" s="143" t="s">
        <v>1</v>
      </c>
      <c r="L203" s="30"/>
      <c r="M203" s="147" t="s">
        <v>1</v>
      </c>
      <c r="N203" s="148" t="s">
        <v>40</v>
      </c>
      <c r="O203" s="149">
        <v>0</v>
      </c>
      <c r="P203" s="149">
        <f>O203*H203</f>
        <v>0</v>
      </c>
      <c r="Q203" s="149">
        <v>0</v>
      </c>
      <c r="R203" s="149">
        <f>Q203*H203</f>
        <v>0</v>
      </c>
      <c r="S203" s="149">
        <v>0</v>
      </c>
      <c r="T203" s="150">
        <f>S203*H203</f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51" t="s">
        <v>139</v>
      </c>
      <c r="AT203" s="151" t="s">
        <v>134</v>
      </c>
      <c r="AU203" s="151" t="s">
        <v>84</v>
      </c>
      <c r="AY203" s="17" t="s">
        <v>131</v>
      </c>
      <c r="BE203" s="152">
        <f>IF(N203="základní",J203,0)</f>
        <v>0</v>
      </c>
      <c r="BF203" s="152">
        <f>IF(N203="snížená",J203,0)</f>
        <v>0</v>
      </c>
      <c r="BG203" s="152">
        <f>IF(N203="zákl. přenesená",J203,0)</f>
        <v>0</v>
      </c>
      <c r="BH203" s="152">
        <f>IF(N203="sníž. přenesená",J203,0)</f>
        <v>0</v>
      </c>
      <c r="BI203" s="152">
        <f>IF(N203="nulová",J203,0)</f>
        <v>0</v>
      </c>
      <c r="BJ203" s="17" t="s">
        <v>82</v>
      </c>
      <c r="BK203" s="152">
        <f>ROUND(I203*H203,2)</f>
        <v>0</v>
      </c>
      <c r="BL203" s="17" t="s">
        <v>139</v>
      </c>
      <c r="BM203" s="151" t="s">
        <v>622</v>
      </c>
    </row>
    <row r="204" spans="1:47" s="2" customFormat="1" ht="19.5">
      <c r="A204" s="29"/>
      <c r="B204" s="30"/>
      <c r="C204" s="29"/>
      <c r="D204" s="153" t="s">
        <v>141</v>
      </c>
      <c r="E204" s="29"/>
      <c r="F204" s="154" t="s">
        <v>951</v>
      </c>
      <c r="G204" s="29"/>
      <c r="H204" s="29"/>
      <c r="I204" s="29"/>
      <c r="J204" s="29"/>
      <c r="K204" s="29"/>
      <c r="L204" s="30"/>
      <c r="M204" s="155"/>
      <c r="N204" s="156"/>
      <c r="O204" s="55"/>
      <c r="P204" s="55"/>
      <c r="Q204" s="55"/>
      <c r="R204" s="55"/>
      <c r="S204" s="55"/>
      <c r="T204" s="56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T204" s="17" t="s">
        <v>141</v>
      </c>
      <c r="AU204" s="17" t="s">
        <v>84</v>
      </c>
    </row>
    <row r="205" spans="1:65" s="2" customFormat="1" ht="16.5" customHeight="1">
      <c r="A205" s="29"/>
      <c r="B205" s="140"/>
      <c r="C205" s="178" t="s">
        <v>422</v>
      </c>
      <c r="D205" s="178" t="s">
        <v>247</v>
      </c>
      <c r="E205" s="179" t="s">
        <v>952</v>
      </c>
      <c r="F205" s="180" t="s">
        <v>953</v>
      </c>
      <c r="G205" s="181" t="s">
        <v>869</v>
      </c>
      <c r="H205" s="182">
        <v>6</v>
      </c>
      <c r="I205" s="183"/>
      <c r="J205" s="183">
        <f>ROUND(I205*H205,2)</f>
        <v>0</v>
      </c>
      <c r="K205" s="180" t="s">
        <v>1</v>
      </c>
      <c r="L205" s="184"/>
      <c r="M205" s="185" t="s">
        <v>1</v>
      </c>
      <c r="N205" s="186" t="s">
        <v>40</v>
      </c>
      <c r="O205" s="149">
        <v>0</v>
      </c>
      <c r="P205" s="149">
        <f>O205*H205</f>
        <v>0</v>
      </c>
      <c r="Q205" s="149">
        <v>0</v>
      </c>
      <c r="R205" s="149">
        <f>Q205*H205</f>
        <v>0</v>
      </c>
      <c r="S205" s="149">
        <v>0</v>
      </c>
      <c r="T205" s="150">
        <f>S205*H205</f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51" t="s">
        <v>206</v>
      </c>
      <c r="AT205" s="151" t="s">
        <v>247</v>
      </c>
      <c r="AU205" s="151" t="s">
        <v>84</v>
      </c>
      <c r="AY205" s="17" t="s">
        <v>131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7" t="s">
        <v>82</v>
      </c>
      <c r="BK205" s="152">
        <f>ROUND(I205*H205,2)</f>
        <v>0</v>
      </c>
      <c r="BL205" s="17" t="s">
        <v>139</v>
      </c>
      <c r="BM205" s="151" t="s">
        <v>632</v>
      </c>
    </row>
    <row r="206" spans="1:47" s="2" customFormat="1" ht="12">
      <c r="A206" s="29"/>
      <c r="B206" s="30"/>
      <c r="C206" s="29"/>
      <c r="D206" s="153" t="s">
        <v>141</v>
      </c>
      <c r="E206" s="29"/>
      <c r="F206" s="154" t="s">
        <v>953</v>
      </c>
      <c r="G206" s="29"/>
      <c r="H206" s="29"/>
      <c r="I206" s="29"/>
      <c r="J206" s="29"/>
      <c r="K206" s="29"/>
      <c r="L206" s="30"/>
      <c r="M206" s="155"/>
      <c r="N206" s="156"/>
      <c r="O206" s="55"/>
      <c r="P206" s="55"/>
      <c r="Q206" s="55"/>
      <c r="R206" s="55"/>
      <c r="S206" s="55"/>
      <c r="T206" s="56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T206" s="17" t="s">
        <v>141</v>
      </c>
      <c r="AU206" s="17" t="s">
        <v>84</v>
      </c>
    </row>
    <row r="207" spans="1:65" s="2" customFormat="1" ht="16.5" customHeight="1">
      <c r="A207" s="29"/>
      <c r="B207" s="140"/>
      <c r="C207" s="178" t="s">
        <v>426</v>
      </c>
      <c r="D207" s="178" t="s">
        <v>247</v>
      </c>
      <c r="E207" s="179" t="s">
        <v>946</v>
      </c>
      <c r="F207" s="180" t="s">
        <v>947</v>
      </c>
      <c r="G207" s="181" t="s">
        <v>869</v>
      </c>
      <c r="H207" s="182">
        <v>6</v>
      </c>
      <c r="I207" s="183"/>
      <c r="J207" s="183">
        <f>ROUND(I207*H207,2)</f>
        <v>0</v>
      </c>
      <c r="K207" s="180" t="s">
        <v>1</v>
      </c>
      <c r="L207" s="184"/>
      <c r="M207" s="185" t="s">
        <v>1</v>
      </c>
      <c r="N207" s="186" t="s">
        <v>40</v>
      </c>
      <c r="O207" s="149">
        <v>0</v>
      </c>
      <c r="P207" s="149">
        <f>O207*H207</f>
        <v>0</v>
      </c>
      <c r="Q207" s="149">
        <v>0</v>
      </c>
      <c r="R207" s="149">
        <f>Q207*H207</f>
        <v>0</v>
      </c>
      <c r="S207" s="149">
        <v>0</v>
      </c>
      <c r="T207" s="150">
        <f>S207*H207</f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51" t="s">
        <v>206</v>
      </c>
      <c r="AT207" s="151" t="s">
        <v>247</v>
      </c>
      <c r="AU207" s="151" t="s">
        <v>84</v>
      </c>
      <c r="AY207" s="17" t="s">
        <v>131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7" t="s">
        <v>82</v>
      </c>
      <c r="BK207" s="152">
        <f>ROUND(I207*H207,2)</f>
        <v>0</v>
      </c>
      <c r="BL207" s="17" t="s">
        <v>139</v>
      </c>
      <c r="BM207" s="151" t="s">
        <v>643</v>
      </c>
    </row>
    <row r="208" spans="1:47" s="2" customFormat="1" ht="12">
      <c r="A208" s="29"/>
      <c r="B208" s="30"/>
      <c r="C208" s="29"/>
      <c r="D208" s="153" t="s">
        <v>141</v>
      </c>
      <c r="E208" s="29"/>
      <c r="F208" s="154" t="s">
        <v>947</v>
      </c>
      <c r="G208" s="29"/>
      <c r="H208" s="29"/>
      <c r="I208" s="29"/>
      <c r="J208" s="29"/>
      <c r="K208" s="29"/>
      <c r="L208" s="30"/>
      <c r="M208" s="155"/>
      <c r="N208" s="156"/>
      <c r="O208" s="55"/>
      <c r="P208" s="55"/>
      <c r="Q208" s="55"/>
      <c r="R208" s="55"/>
      <c r="S208" s="55"/>
      <c r="T208" s="56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T208" s="17" t="s">
        <v>141</v>
      </c>
      <c r="AU208" s="17" t="s">
        <v>84</v>
      </c>
    </row>
    <row r="209" spans="1:65" s="2" customFormat="1" ht="16.5" customHeight="1">
      <c r="A209" s="29"/>
      <c r="B209" s="140"/>
      <c r="C209" s="178" t="s">
        <v>431</v>
      </c>
      <c r="D209" s="178" t="s">
        <v>247</v>
      </c>
      <c r="E209" s="179" t="s">
        <v>948</v>
      </c>
      <c r="F209" s="180" t="s">
        <v>949</v>
      </c>
      <c r="G209" s="181" t="s">
        <v>869</v>
      </c>
      <c r="H209" s="182">
        <v>6</v>
      </c>
      <c r="I209" s="183"/>
      <c r="J209" s="183">
        <f>ROUND(I209*H209,2)</f>
        <v>0</v>
      </c>
      <c r="K209" s="180" t="s">
        <v>1</v>
      </c>
      <c r="L209" s="184"/>
      <c r="M209" s="185" t="s">
        <v>1</v>
      </c>
      <c r="N209" s="186" t="s">
        <v>40</v>
      </c>
      <c r="O209" s="149">
        <v>0</v>
      </c>
      <c r="P209" s="149">
        <f>O209*H209</f>
        <v>0</v>
      </c>
      <c r="Q209" s="149">
        <v>0</v>
      </c>
      <c r="R209" s="149">
        <f>Q209*H209</f>
        <v>0</v>
      </c>
      <c r="S209" s="149">
        <v>0</v>
      </c>
      <c r="T209" s="150">
        <f>S209*H209</f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51" t="s">
        <v>206</v>
      </c>
      <c r="AT209" s="151" t="s">
        <v>247</v>
      </c>
      <c r="AU209" s="151" t="s">
        <v>84</v>
      </c>
      <c r="AY209" s="17" t="s">
        <v>131</v>
      </c>
      <c r="BE209" s="152">
        <f>IF(N209="základní",J209,0)</f>
        <v>0</v>
      </c>
      <c r="BF209" s="152">
        <f>IF(N209="snížená",J209,0)</f>
        <v>0</v>
      </c>
      <c r="BG209" s="152">
        <f>IF(N209="zákl. přenesená",J209,0)</f>
        <v>0</v>
      </c>
      <c r="BH209" s="152">
        <f>IF(N209="sníž. přenesená",J209,0)</f>
        <v>0</v>
      </c>
      <c r="BI209" s="152">
        <f>IF(N209="nulová",J209,0)</f>
        <v>0</v>
      </c>
      <c r="BJ209" s="17" t="s">
        <v>82</v>
      </c>
      <c r="BK209" s="152">
        <f>ROUND(I209*H209,2)</f>
        <v>0</v>
      </c>
      <c r="BL209" s="17" t="s">
        <v>139</v>
      </c>
      <c r="BM209" s="151" t="s">
        <v>654</v>
      </c>
    </row>
    <row r="210" spans="1:47" s="2" customFormat="1" ht="12">
      <c r="A210" s="29"/>
      <c r="B210" s="30"/>
      <c r="C210" s="29"/>
      <c r="D210" s="153" t="s">
        <v>141</v>
      </c>
      <c r="E210" s="29"/>
      <c r="F210" s="154" t="s">
        <v>949</v>
      </c>
      <c r="G210" s="29"/>
      <c r="H210" s="29"/>
      <c r="I210" s="29"/>
      <c r="J210" s="29"/>
      <c r="K210" s="29"/>
      <c r="L210" s="30"/>
      <c r="M210" s="155"/>
      <c r="N210" s="156"/>
      <c r="O210" s="55"/>
      <c r="P210" s="55"/>
      <c r="Q210" s="55"/>
      <c r="R210" s="55"/>
      <c r="S210" s="55"/>
      <c r="T210" s="56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T210" s="17" t="s">
        <v>141</v>
      </c>
      <c r="AU210" s="17" t="s">
        <v>84</v>
      </c>
    </row>
    <row r="211" spans="1:65" s="2" customFormat="1" ht="24.2" customHeight="1">
      <c r="A211" s="29"/>
      <c r="B211" s="140"/>
      <c r="C211" s="141" t="s">
        <v>435</v>
      </c>
      <c r="D211" s="141" t="s">
        <v>134</v>
      </c>
      <c r="E211" s="142" t="s">
        <v>954</v>
      </c>
      <c r="F211" s="143" t="s">
        <v>955</v>
      </c>
      <c r="G211" s="144" t="s">
        <v>869</v>
      </c>
      <c r="H211" s="145">
        <v>1</v>
      </c>
      <c r="I211" s="146"/>
      <c r="J211" s="146">
        <f>ROUND(I211*H211,2)</f>
        <v>0</v>
      </c>
      <c r="K211" s="143" t="s">
        <v>1</v>
      </c>
      <c r="L211" s="30"/>
      <c r="M211" s="147" t="s">
        <v>1</v>
      </c>
      <c r="N211" s="148" t="s">
        <v>40</v>
      </c>
      <c r="O211" s="149">
        <v>0</v>
      </c>
      <c r="P211" s="149">
        <f>O211*H211</f>
        <v>0</v>
      </c>
      <c r="Q211" s="149">
        <v>0</v>
      </c>
      <c r="R211" s="149">
        <f>Q211*H211</f>
        <v>0</v>
      </c>
      <c r="S211" s="149">
        <v>0</v>
      </c>
      <c r="T211" s="150">
        <f>S211*H211</f>
        <v>0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R211" s="151" t="s">
        <v>139</v>
      </c>
      <c r="AT211" s="151" t="s">
        <v>134</v>
      </c>
      <c r="AU211" s="151" t="s">
        <v>84</v>
      </c>
      <c r="AY211" s="17" t="s">
        <v>131</v>
      </c>
      <c r="BE211" s="152">
        <f>IF(N211="základní",J211,0)</f>
        <v>0</v>
      </c>
      <c r="BF211" s="152">
        <f>IF(N211="snížená",J211,0)</f>
        <v>0</v>
      </c>
      <c r="BG211" s="152">
        <f>IF(N211="zákl. přenesená",J211,0)</f>
        <v>0</v>
      </c>
      <c r="BH211" s="152">
        <f>IF(N211="sníž. přenesená",J211,0)</f>
        <v>0</v>
      </c>
      <c r="BI211" s="152">
        <f>IF(N211="nulová",J211,0)</f>
        <v>0</v>
      </c>
      <c r="BJ211" s="17" t="s">
        <v>82</v>
      </c>
      <c r="BK211" s="152">
        <f>ROUND(I211*H211,2)</f>
        <v>0</v>
      </c>
      <c r="BL211" s="17" t="s">
        <v>139</v>
      </c>
      <c r="BM211" s="151" t="s">
        <v>665</v>
      </c>
    </row>
    <row r="212" spans="1:47" s="2" customFormat="1" ht="19.5">
      <c r="A212" s="29"/>
      <c r="B212" s="30"/>
      <c r="C212" s="29"/>
      <c r="D212" s="153" t="s">
        <v>141</v>
      </c>
      <c r="E212" s="29"/>
      <c r="F212" s="154" t="s">
        <v>955</v>
      </c>
      <c r="G212" s="29"/>
      <c r="H212" s="29"/>
      <c r="I212" s="29"/>
      <c r="J212" s="29"/>
      <c r="K212" s="29"/>
      <c r="L212" s="30"/>
      <c r="M212" s="155"/>
      <c r="N212" s="156"/>
      <c r="O212" s="55"/>
      <c r="P212" s="55"/>
      <c r="Q212" s="55"/>
      <c r="R212" s="55"/>
      <c r="S212" s="55"/>
      <c r="T212" s="56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T212" s="17" t="s">
        <v>141</v>
      </c>
      <c r="AU212" s="17" t="s">
        <v>84</v>
      </c>
    </row>
    <row r="213" spans="1:65" s="2" customFormat="1" ht="16.5" customHeight="1">
      <c r="A213" s="29"/>
      <c r="B213" s="140"/>
      <c r="C213" s="178" t="s">
        <v>440</v>
      </c>
      <c r="D213" s="178" t="s">
        <v>247</v>
      </c>
      <c r="E213" s="179" t="s">
        <v>956</v>
      </c>
      <c r="F213" s="180" t="s">
        <v>957</v>
      </c>
      <c r="G213" s="181" t="s">
        <v>869</v>
      </c>
      <c r="H213" s="182">
        <v>1</v>
      </c>
      <c r="I213" s="183"/>
      <c r="J213" s="183">
        <f>ROUND(I213*H213,2)</f>
        <v>0</v>
      </c>
      <c r="K213" s="180" t="s">
        <v>1</v>
      </c>
      <c r="L213" s="184"/>
      <c r="M213" s="185" t="s">
        <v>1</v>
      </c>
      <c r="N213" s="186" t="s">
        <v>40</v>
      </c>
      <c r="O213" s="149">
        <v>0</v>
      </c>
      <c r="P213" s="149">
        <f>O213*H213</f>
        <v>0</v>
      </c>
      <c r="Q213" s="149">
        <v>0</v>
      </c>
      <c r="R213" s="149">
        <f>Q213*H213</f>
        <v>0</v>
      </c>
      <c r="S213" s="149">
        <v>0</v>
      </c>
      <c r="T213" s="150">
        <f>S213*H213</f>
        <v>0</v>
      </c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R213" s="151" t="s">
        <v>206</v>
      </c>
      <c r="AT213" s="151" t="s">
        <v>247</v>
      </c>
      <c r="AU213" s="151" t="s">
        <v>84</v>
      </c>
      <c r="AY213" s="17" t="s">
        <v>131</v>
      </c>
      <c r="BE213" s="152">
        <f>IF(N213="základní",J213,0)</f>
        <v>0</v>
      </c>
      <c r="BF213" s="152">
        <f>IF(N213="snížená",J213,0)</f>
        <v>0</v>
      </c>
      <c r="BG213" s="152">
        <f>IF(N213="zákl. přenesená",J213,0)</f>
        <v>0</v>
      </c>
      <c r="BH213" s="152">
        <f>IF(N213="sníž. přenesená",J213,0)</f>
        <v>0</v>
      </c>
      <c r="BI213" s="152">
        <f>IF(N213="nulová",J213,0)</f>
        <v>0</v>
      </c>
      <c r="BJ213" s="17" t="s">
        <v>82</v>
      </c>
      <c r="BK213" s="152">
        <f>ROUND(I213*H213,2)</f>
        <v>0</v>
      </c>
      <c r="BL213" s="17" t="s">
        <v>139</v>
      </c>
      <c r="BM213" s="151" t="s">
        <v>676</v>
      </c>
    </row>
    <row r="214" spans="1:47" s="2" customFormat="1" ht="12">
      <c r="A214" s="29"/>
      <c r="B214" s="30"/>
      <c r="C214" s="29"/>
      <c r="D214" s="153" t="s">
        <v>141</v>
      </c>
      <c r="E214" s="29"/>
      <c r="F214" s="154" t="s">
        <v>957</v>
      </c>
      <c r="G214" s="29"/>
      <c r="H214" s="29"/>
      <c r="I214" s="29"/>
      <c r="J214" s="29"/>
      <c r="K214" s="29"/>
      <c r="L214" s="30"/>
      <c r="M214" s="155"/>
      <c r="N214" s="156"/>
      <c r="O214" s="55"/>
      <c r="P214" s="55"/>
      <c r="Q214" s="55"/>
      <c r="R214" s="55"/>
      <c r="S214" s="55"/>
      <c r="T214" s="56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T214" s="17" t="s">
        <v>141</v>
      </c>
      <c r="AU214" s="17" t="s">
        <v>84</v>
      </c>
    </row>
    <row r="215" spans="1:65" s="2" customFormat="1" ht="16.5" customHeight="1">
      <c r="A215" s="29"/>
      <c r="B215" s="140"/>
      <c r="C215" s="178" t="s">
        <v>444</v>
      </c>
      <c r="D215" s="178" t="s">
        <v>247</v>
      </c>
      <c r="E215" s="179" t="s">
        <v>958</v>
      </c>
      <c r="F215" s="180" t="s">
        <v>959</v>
      </c>
      <c r="G215" s="181" t="s">
        <v>869</v>
      </c>
      <c r="H215" s="182">
        <v>1</v>
      </c>
      <c r="I215" s="183"/>
      <c r="J215" s="183">
        <f>ROUND(I215*H215,2)</f>
        <v>0</v>
      </c>
      <c r="K215" s="180" t="s">
        <v>1</v>
      </c>
      <c r="L215" s="184"/>
      <c r="M215" s="185" t="s">
        <v>1</v>
      </c>
      <c r="N215" s="186" t="s">
        <v>40</v>
      </c>
      <c r="O215" s="149">
        <v>0</v>
      </c>
      <c r="P215" s="149">
        <f>O215*H215</f>
        <v>0</v>
      </c>
      <c r="Q215" s="149">
        <v>0</v>
      </c>
      <c r="R215" s="149">
        <f>Q215*H215</f>
        <v>0</v>
      </c>
      <c r="S215" s="149">
        <v>0</v>
      </c>
      <c r="T215" s="150">
        <f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51" t="s">
        <v>206</v>
      </c>
      <c r="AT215" s="151" t="s">
        <v>247</v>
      </c>
      <c r="AU215" s="151" t="s">
        <v>84</v>
      </c>
      <c r="AY215" s="17" t="s">
        <v>131</v>
      </c>
      <c r="BE215" s="152">
        <f>IF(N215="základní",J215,0)</f>
        <v>0</v>
      </c>
      <c r="BF215" s="152">
        <f>IF(N215="snížená",J215,0)</f>
        <v>0</v>
      </c>
      <c r="BG215" s="152">
        <f>IF(N215="zákl. přenesená",J215,0)</f>
        <v>0</v>
      </c>
      <c r="BH215" s="152">
        <f>IF(N215="sníž. přenesená",J215,0)</f>
        <v>0</v>
      </c>
      <c r="BI215" s="152">
        <f>IF(N215="nulová",J215,0)</f>
        <v>0</v>
      </c>
      <c r="BJ215" s="17" t="s">
        <v>82</v>
      </c>
      <c r="BK215" s="152">
        <f>ROUND(I215*H215,2)</f>
        <v>0</v>
      </c>
      <c r="BL215" s="17" t="s">
        <v>139</v>
      </c>
      <c r="BM215" s="151" t="s">
        <v>686</v>
      </c>
    </row>
    <row r="216" spans="1:47" s="2" customFormat="1" ht="12">
      <c r="A216" s="29"/>
      <c r="B216" s="30"/>
      <c r="C216" s="29"/>
      <c r="D216" s="153" t="s">
        <v>141</v>
      </c>
      <c r="E216" s="29"/>
      <c r="F216" s="154" t="s">
        <v>959</v>
      </c>
      <c r="G216" s="29"/>
      <c r="H216" s="29"/>
      <c r="I216" s="29"/>
      <c r="J216" s="29"/>
      <c r="K216" s="29"/>
      <c r="L216" s="30"/>
      <c r="M216" s="155"/>
      <c r="N216" s="156"/>
      <c r="O216" s="55"/>
      <c r="P216" s="55"/>
      <c r="Q216" s="55"/>
      <c r="R216" s="55"/>
      <c r="S216" s="55"/>
      <c r="T216" s="56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T216" s="17" t="s">
        <v>141</v>
      </c>
      <c r="AU216" s="17" t="s">
        <v>84</v>
      </c>
    </row>
    <row r="217" spans="1:65" s="2" customFormat="1" ht="16.5" customHeight="1">
      <c r="A217" s="29"/>
      <c r="B217" s="140"/>
      <c r="C217" s="178" t="s">
        <v>449</v>
      </c>
      <c r="D217" s="178" t="s">
        <v>247</v>
      </c>
      <c r="E217" s="179" t="s">
        <v>948</v>
      </c>
      <c r="F217" s="180" t="s">
        <v>949</v>
      </c>
      <c r="G217" s="181" t="s">
        <v>869</v>
      </c>
      <c r="H217" s="182">
        <v>1</v>
      </c>
      <c r="I217" s="183"/>
      <c r="J217" s="183">
        <f>ROUND(I217*H217,2)</f>
        <v>0</v>
      </c>
      <c r="K217" s="180" t="s">
        <v>1</v>
      </c>
      <c r="L217" s="184"/>
      <c r="M217" s="185" t="s">
        <v>1</v>
      </c>
      <c r="N217" s="186" t="s">
        <v>40</v>
      </c>
      <c r="O217" s="149">
        <v>0</v>
      </c>
      <c r="P217" s="149">
        <f>O217*H217</f>
        <v>0</v>
      </c>
      <c r="Q217" s="149">
        <v>0</v>
      </c>
      <c r="R217" s="149">
        <f>Q217*H217</f>
        <v>0</v>
      </c>
      <c r="S217" s="149">
        <v>0</v>
      </c>
      <c r="T217" s="150">
        <f>S217*H217</f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51" t="s">
        <v>206</v>
      </c>
      <c r="AT217" s="151" t="s">
        <v>247</v>
      </c>
      <c r="AU217" s="151" t="s">
        <v>84</v>
      </c>
      <c r="AY217" s="17" t="s">
        <v>131</v>
      </c>
      <c r="BE217" s="152">
        <f>IF(N217="základní",J217,0)</f>
        <v>0</v>
      </c>
      <c r="BF217" s="152">
        <f>IF(N217="snížená",J217,0)</f>
        <v>0</v>
      </c>
      <c r="BG217" s="152">
        <f>IF(N217="zákl. přenesená",J217,0)</f>
        <v>0</v>
      </c>
      <c r="BH217" s="152">
        <f>IF(N217="sníž. přenesená",J217,0)</f>
        <v>0</v>
      </c>
      <c r="BI217" s="152">
        <f>IF(N217="nulová",J217,0)</f>
        <v>0</v>
      </c>
      <c r="BJ217" s="17" t="s">
        <v>82</v>
      </c>
      <c r="BK217" s="152">
        <f>ROUND(I217*H217,2)</f>
        <v>0</v>
      </c>
      <c r="BL217" s="17" t="s">
        <v>139</v>
      </c>
      <c r="BM217" s="151" t="s">
        <v>698</v>
      </c>
    </row>
    <row r="218" spans="1:47" s="2" customFormat="1" ht="12">
      <c r="A218" s="29"/>
      <c r="B218" s="30"/>
      <c r="C218" s="29"/>
      <c r="D218" s="153" t="s">
        <v>141</v>
      </c>
      <c r="E218" s="29"/>
      <c r="F218" s="154" t="s">
        <v>949</v>
      </c>
      <c r="G218" s="29"/>
      <c r="H218" s="29"/>
      <c r="I218" s="29"/>
      <c r="J218" s="29"/>
      <c r="K218" s="29"/>
      <c r="L218" s="30"/>
      <c r="M218" s="155"/>
      <c r="N218" s="156"/>
      <c r="O218" s="55"/>
      <c r="P218" s="55"/>
      <c r="Q218" s="55"/>
      <c r="R218" s="55"/>
      <c r="S218" s="55"/>
      <c r="T218" s="56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T218" s="17" t="s">
        <v>141</v>
      </c>
      <c r="AU218" s="17" t="s">
        <v>84</v>
      </c>
    </row>
    <row r="219" spans="1:65" s="2" customFormat="1" ht="24.2" customHeight="1">
      <c r="A219" s="29"/>
      <c r="B219" s="140"/>
      <c r="C219" s="141" t="s">
        <v>454</v>
      </c>
      <c r="D219" s="141" t="s">
        <v>134</v>
      </c>
      <c r="E219" s="142" t="s">
        <v>960</v>
      </c>
      <c r="F219" s="143" t="s">
        <v>961</v>
      </c>
      <c r="G219" s="144" t="s">
        <v>869</v>
      </c>
      <c r="H219" s="145">
        <v>1</v>
      </c>
      <c r="I219" s="146"/>
      <c r="J219" s="146">
        <f>ROUND(I219*H219,2)</f>
        <v>0</v>
      </c>
      <c r="K219" s="143" t="s">
        <v>1</v>
      </c>
      <c r="L219" s="30"/>
      <c r="M219" s="147" t="s">
        <v>1</v>
      </c>
      <c r="N219" s="148" t="s">
        <v>40</v>
      </c>
      <c r="O219" s="149">
        <v>0</v>
      </c>
      <c r="P219" s="149">
        <f>O219*H219</f>
        <v>0</v>
      </c>
      <c r="Q219" s="149">
        <v>0</v>
      </c>
      <c r="R219" s="149">
        <f>Q219*H219</f>
        <v>0</v>
      </c>
      <c r="S219" s="149">
        <v>0</v>
      </c>
      <c r="T219" s="150">
        <f>S219*H219</f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51" t="s">
        <v>139</v>
      </c>
      <c r="AT219" s="151" t="s">
        <v>134</v>
      </c>
      <c r="AU219" s="151" t="s">
        <v>84</v>
      </c>
      <c r="AY219" s="17" t="s">
        <v>131</v>
      </c>
      <c r="BE219" s="152">
        <f>IF(N219="základní",J219,0)</f>
        <v>0</v>
      </c>
      <c r="BF219" s="152">
        <f>IF(N219="snížená",J219,0)</f>
        <v>0</v>
      </c>
      <c r="BG219" s="152">
        <f>IF(N219="zákl. přenesená",J219,0)</f>
        <v>0</v>
      </c>
      <c r="BH219" s="152">
        <f>IF(N219="sníž. přenesená",J219,0)</f>
        <v>0</v>
      </c>
      <c r="BI219" s="152">
        <f>IF(N219="nulová",J219,0)</f>
        <v>0</v>
      </c>
      <c r="BJ219" s="17" t="s">
        <v>82</v>
      </c>
      <c r="BK219" s="152">
        <f>ROUND(I219*H219,2)</f>
        <v>0</v>
      </c>
      <c r="BL219" s="17" t="s">
        <v>139</v>
      </c>
      <c r="BM219" s="151" t="s">
        <v>715</v>
      </c>
    </row>
    <row r="220" spans="1:47" s="2" customFormat="1" ht="19.5">
      <c r="A220" s="29"/>
      <c r="B220" s="30"/>
      <c r="C220" s="29"/>
      <c r="D220" s="153" t="s">
        <v>141</v>
      </c>
      <c r="E220" s="29"/>
      <c r="F220" s="154" t="s">
        <v>961</v>
      </c>
      <c r="G220" s="29"/>
      <c r="H220" s="29"/>
      <c r="I220" s="29"/>
      <c r="J220" s="29"/>
      <c r="K220" s="29"/>
      <c r="L220" s="30"/>
      <c r="M220" s="155"/>
      <c r="N220" s="156"/>
      <c r="O220" s="55"/>
      <c r="P220" s="55"/>
      <c r="Q220" s="55"/>
      <c r="R220" s="55"/>
      <c r="S220" s="55"/>
      <c r="T220" s="56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T220" s="17" t="s">
        <v>141</v>
      </c>
      <c r="AU220" s="17" t="s">
        <v>84</v>
      </c>
    </row>
    <row r="221" spans="1:65" s="2" customFormat="1" ht="16.5" customHeight="1">
      <c r="A221" s="29"/>
      <c r="B221" s="140"/>
      <c r="C221" s="178" t="s">
        <v>459</v>
      </c>
      <c r="D221" s="178" t="s">
        <v>247</v>
      </c>
      <c r="E221" s="179" t="s">
        <v>962</v>
      </c>
      <c r="F221" s="180" t="s">
        <v>963</v>
      </c>
      <c r="G221" s="181" t="s">
        <v>869</v>
      </c>
      <c r="H221" s="182">
        <v>1</v>
      </c>
      <c r="I221" s="183"/>
      <c r="J221" s="183">
        <f>ROUND(I221*H221,2)</f>
        <v>0</v>
      </c>
      <c r="K221" s="180" t="s">
        <v>1</v>
      </c>
      <c r="L221" s="184"/>
      <c r="M221" s="185" t="s">
        <v>1</v>
      </c>
      <c r="N221" s="186" t="s">
        <v>40</v>
      </c>
      <c r="O221" s="149">
        <v>0</v>
      </c>
      <c r="P221" s="149">
        <f>O221*H221</f>
        <v>0</v>
      </c>
      <c r="Q221" s="149">
        <v>0</v>
      </c>
      <c r="R221" s="149">
        <f>Q221*H221</f>
        <v>0</v>
      </c>
      <c r="S221" s="149">
        <v>0</v>
      </c>
      <c r="T221" s="150">
        <f>S221*H221</f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51" t="s">
        <v>206</v>
      </c>
      <c r="AT221" s="151" t="s">
        <v>247</v>
      </c>
      <c r="AU221" s="151" t="s">
        <v>84</v>
      </c>
      <c r="AY221" s="17" t="s">
        <v>131</v>
      </c>
      <c r="BE221" s="152">
        <f>IF(N221="základní",J221,0)</f>
        <v>0</v>
      </c>
      <c r="BF221" s="152">
        <f>IF(N221="snížená",J221,0)</f>
        <v>0</v>
      </c>
      <c r="BG221" s="152">
        <f>IF(N221="zákl. přenesená",J221,0)</f>
        <v>0</v>
      </c>
      <c r="BH221" s="152">
        <f>IF(N221="sníž. přenesená",J221,0)</f>
        <v>0</v>
      </c>
      <c r="BI221" s="152">
        <f>IF(N221="nulová",J221,0)</f>
        <v>0</v>
      </c>
      <c r="BJ221" s="17" t="s">
        <v>82</v>
      </c>
      <c r="BK221" s="152">
        <f>ROUND(I221*H221,2)</f>
        <v>0</v>
      </c>
      <c r="BL221" s="17" t="s">
        <v>139</v>
      </c>
      <c r="BM221" s="151" t="s">
        <v>725</v>
      </c>
    </row>
    <row r="222" spans="1:47" s="2" customFormat="1" ht="12">
      <c r="A222" s="29"/>
      <c r="B222" s="30"/>
      <c r="C222" s="29"/>
      <c r="D222" s="153" t="s">
        <v>141</v>
      </c>
      <c r="E222" s="29"/>
      <c r="F222" s="154" t="s">
        <v>963</v>
      </c>
      <c r="G222" s="29"/>
      <c r="H222" s="29"/>
      <c r="I222" s="29"/>
      <c r="J222" s="29"/>
      <c r="K222" s="29"/>
      <c r="L222" s="30"/>
      <c r="M222" s="155"/>
      <c r="N222" s="156"/>
      <c r="O222" s="55"/>
      <c r="P222" s="55"/>
      <c r="Q222" s="55"/>
      <c r="R222" s="55"/>
      <c r="S222" s="55"/>
      <c r="T222" s="56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T222" s="17" t="s">
        <v>141</v>
      </c>
      <c r="AU222" s="17" t="s">
        <v>84</v>
      </c>
    </row>
    <row r="223" spans="1:65" s="2" customFormat="1" ht="16.5" customHeight="1">
      <c r="A223" s="29"/>
      <c r="B223" s="140"/>
      <c r="C223" s="178" t="s">
        <v>463</v>
      </c>
      <c r="D223" s="178" t="s">
        <v>247</v>
      </c>
      <c r="E223" s="179" t="s">
        <v>946</v>
      </c>
      <c r="F223" s="180" t="s">
        <v>947</v>
      </c>
      <c r="G223" s="181" t="s">
        <v>869</v>
      </c>
      <c r="H223" s="182">
        <v>1</v>
      </c>
      <c r="I223" s="183"/>
      <c r="J223" s="183">
        <f>ROUND(I223*H223,2)</f>
        <v>0</v>
      </c>
      <c r="K223" s="180" t="s">
        <v>1</v>
      </c>
      <c r="L223" s="184"/>
      <c r="M223" s="185" t="s">
        <v>1</v>
      </c>
      <c r="N223" s="186" t="s">
        <v>40</v>
      </c>
      <c r="O223" s="149">
        <v>0</v>
      </c>
      <c r="P223" s="149">
        <f>O223*H223</f>
        <v>0</v>
      </c>
      <c r="Q223" s="149">
        <v>0</v>
      </c>
      <c r="R223" s="149">
        <f>Q223*H223</f>
        <v>0</v>
      </c>
      <c r="S223" s="149">
        <v>0</v>
      </c>
      <c r="T223" s="150">
        <f>S223*H223</f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51" t="s">
        <v>206</v>
      </c>
      <c r="AT223" s="151" t="s">
        <v>247</v>
      </c>
      <c r="AU223" s="151" t="s">
        <v>84</v>
      </c>
      <c r="AY223" s="17" t="s">
        <v>131</v>
      </c>
      <c r="BE223" s="152">
        <f>IF(N223="základní",J223,0)</f>
        <v>0</v>
      </c>
      <c r="BF223" s="152">
        <f>IF(N223="snížená",J223,0)</f>
        <v>0</v>
      </c>
      <c r="BG223" s="152">
        <f>IF(N223="zákl. přenesená",J223,0)</f>
        <v>0</v>
      </c>
      <c r="BH223" s="152">
        <f>IF(N223="sníž. přenesená",J223,0)</f>
        <v>0</v>
      </c>
      <c r="BI223" s="152">
        <f>IF(N223="nulová",J223,0)</f>
        <v>0</v>
      </c>
      <c r="BJ223" s="17" t="s">
        <v>82</v>
      </c>
      <c r="BK223" s="152">
        <f>ROUND(I223*H223,2)</f>
        <v>0</v>
      </c>
      <c r="BL223" s="17" t="s">
        <v>139</v>
      </c>
      <c r="BM223" s="151" t="s">
        <v>733</v>
      </c>
    </row>
    <row r="224" spans="1:47" s="2" customFormat="1" ht="12">
      <c r="A224" s="29"/>
      <c r="B224" s="30"/>
      <c r="C224" s="29"/>
      <c r="D224" s="153" t="s">
        <v>141</v>
      </c>
      <c r="E224" s="29"/>
      <c r="F224" s="154" t="s">
        <v>947</v>
      </c>
      <c r="G224" s="29"/>
      <c r="H224" s="29"/>
      <c r="I224" s="29"/>
      <c r="J224" s="29"/>
      <c r="K224" s="29"/>
      <c r="L224" s="30"/>
      <c r="M224" s="155"/>
      <c r="N224" s="156"/>
      <c r="O224" s="55"/>
      <c r="P224" s="55"/>
      <c r="Q224" s="55"/>
      <c r="R224" s="55"/>
      <c r="S224" s="55"/>
      <c r="T224" s="56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T224" s="17" t="s">
        <v>141</v>
      </c>
      <c r="AU224" s="17" t="s">
        <v>84</v>
      </c>
    </row>
    <row r="225" spans="1:65" s="2" customFormat="1" ht="16.5" customHeight="1">
      <c r="A225" s="29"/>
      <c r="B225" s="140"/>
      <c r="C225" s="178" t="s">
        <v>467</v>
      </c>
      <c r="D225" s="178" t="s">
        <v>247</v>
      </c>
      <c r="E225" s="179" t="s">
        <v>948</v>
      </c>
      <c r="F225" s="180" t="s">
        <v>949</v>
      </c>
      <c r="G225" s="181" t="s">
        <v>869</v>
      </c>
      <c r="H225" s="182">
        <v>1</v>
      </c>
      <c r="I225" s="183"/>
      <c r="J225" s="183">
        <f>ROUND(I225*H225,2)</f>
        <v>0</v>
      </c>
      <c r="K225" s="180" t="s">
        <v>1</v>
      </c>
      <c r="L225" s="184"/>
      <c r="M225" s="185" t="s">
        <v>1</v>
      </c>
      <c r="N225" s="186" t="s">
        <v>40</v>
      </c>
      <c r="O225" s="149">
        <v>0</v>
      </c>
      <c r="P225" s="149">
        <f>O225*H225</f>
        <v>0</v>
      </c>
      <c r="Q225" s="149">
        <v>0</v>
      </c>
      <c r="R225" s="149">
        <f>Q225*H225</f>
        <v>0</v>
      </c>
      <c r="S225" s="149">
        <v>0</v>
      </c>
      <c r="T225" s="150">
        <f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51" t="s">
        <v>206</v>
      </c>
      <c r="AT225" s="151" t="s">
        <v>247</v>
      </c>
      <c r="AU225" s="151" t="s">
        <v>84</v>
      </c>
      <c r="AY225" s="17" t="s">
        <v>131</v>
      </c>
      <c r="BE225" s="152">
        <f>IF(N225="základní",J225,0)</f>
        <v>0</v>
      </c>
      <c r="BF225" s="152">
        <f>IF(N225="snížená",J225,0)</f>
        <v>0</v>
      </c>
      <c r="BG225" s="152">
        <f>IF(N225="zákl. přenesená",J225,0)</f>
        <v>0</v>
      </c>
      <c r="BH225" s="152">
        <f>IF(N225="sníž. přenesená",J225,0)</f>
        <v>0</v>
      </c>
      <c r="BI225" s="152">
        <f>IF(N225="nulová",J225,0)</f>
        <v>0</v>
      </c>
      <c r="BJ225" s="17" t="s">
        <v>82</v>
      </c>
      <c r="BK225" s="152">
        <f>ROUND(I225*H225,2)</f>
        <v>0</v>
      </c>
      <c r="BL225" s="17" t="s">
        <v>139</v>
      </c>
      <c r="BM225" s="151" t="s">
        <v>749</v>
      </c>
    </row>
    <row r="226" spans="1:47" s="2" customFormat="1" ht="12">
      <c r="A226" s="29"/>
      <c r="B226" s="30"/>
      <c r="C226" s="29"/>
      <c r="D226" s="153" t="s">
        <v>141</v>
      </c>
      <c r="E226" s="29"/>
      <c r="F226" s="154" t="s">
        <v>949</v>
      </c>
      <c r="G226" s="29"/>
      <c r="H226" s="29"/>
      <c r="I226" s="29"/>
      <c r="J226" s="29"/>
      <c r="K226" s="29"/>
      <c r="L226" s="30"/>
      <c r="M226" s="155"/>
      <c r="N226" s="156"/>
      <c r="O226" s="55"/>
      <c r="P226" s="55"/>
      <c r="Q226" s="55"/>
      <c r="R226" s="55"/>
      <c r="S226" s="55"/>
      <c r="T226" s="56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T226" s="17" t="s">
        <v>141</v>
      </c>
      <c r="AU226" s="17" t="s">
        <v>84</v>
      </c>
    </row>
    <row r="227" spans="1:65" s="2" customFormat="1" ht="33" customHeight="1">
      <c r="A227" s="29"/>
      <c r="B227" s="140"/>
      <c r="C227" s="141" t="s">
        <v>478</v>
      </c>
      <c r="D227" s="141" t="s">
        <v>134</v>
      </c>
      <c r="E227" s="142" t="s">
        <v>964</v>
      </c>
      <c r="F227" s="143" t="s">
        <v>965</v>
      </c>
      <c r="G227" s="144" t="s">
        <v>869</v>
      </c>
      <c r="H227" s="145">
        <v>14</v>
      </c>
      <c r="I227" s="146"/>
      <c r="J227" s="146">
        <f>ROUND(I227*H227,2)</f>
        <v>0</v>
      </c>
      <c r="K227" s="143" t="s">
        <v>1</v>
      </c>
      <c r="L227" s="30"/>
      <c r="M227" s="147" t="s">
        <v>1</v>
      </c>
      <c r="N227" s="148" t="s">
        <v>40</v>
      </c>
      <c r="O227" s="149">
        <v>0</v>
      </c>
      <c r="P227" s="149">
        <f>O227*H227</f>
        <v>0</v>
      </c>
      <c r="Q227" s="149">
        <v>0</v>
      </c>
      <c r="R227" s="149">
        <f>Q227*H227</f>
        <v>0</v>
      </c>
      <c r="S227" s="149">
        <v>0</v>
      </c>
      <c r="T227" s="150">
        <f>S227*H227</f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51" t="s">
        <v>139</v>
      </c>
      <c r="AT227" s="151" t="s">
        <v>134</v>
      </c>
      <c r="AU227" s="151" t="s">
        <v>84</v>
      </c>
      <c r="AY227" s="17" t="s">
        <v>131</v>
      </c>
      <c r="BE227" s="152">
        <f>IF(N227="základní",J227,0)</f>
        <v>0</v>
      </c>
      <c r="BF227" s="152">
        <f>IF(N227="snížená",J227,0)</f>
        <v>0</v>
      </c>
      <c r="BG227" s="152">
        <f>IF(N227="zákl. přenesená",J227,0)</f>
        <v>0</v>
      </c>
      <c r="BH227" s="152">
        <f>IF(N227="sníž. přenesená",J227,0)</f>
        <v>0</v>
      </c>
      <c r="BI227" s="152">
        <f>IF(N227="nulová",J227,0)</f>
        <v>0</v>
      </c>
      <c r="BJ227" s="17" t="s">
        <v>82</v>
      </c>
      <c r="BK227" s="152">
        <f>ROUND(I227*H227,2)</f>
        <v>0</v>
      </c>
      <c r="BL227" s="17" t="s">
        <v>139</v>
      </c>
      <c r="BM227" s="151" t="s">
        <v>761</v>
      </c>
    </row>
    <row r="228" spans="1:47" s="2" customFormat="1" ht="19.5">
      <c r="A228" s="29"/>
      <c r="B228" s="30"/>
      <c r="C228" s="29"/>
      <c r="D228" s="153" t="s">
        <v>141</v>
      </c>
      <c r="E228" s="29"/>
      <c r="F228" s="154" t="s">
        <v>965</v>
      </c>
      <c r="G228" s="29"/>
      <c r="H228" s="29"/>
      <c r="I228" s="29"/>
      <c r="J228" s="29"/>
      <c r="K228" s="29"/>
      <c r="L228" s="30"/>
      <c r="M228" s="155"/>
      <c r="N228" s="156"/>
      <c r="O228" s="55"/>
      <c r="P228" s="55"/>
      <c r="Q228" s="55"/>
      <c r="R228" s="55"/>
      <c r="S228" s="55"/>
      <c r="T228" s="56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T228" s="17" t="s">
        <v>141</v>
      </c>
      <c r="AU228" s="17" t="s">
        <v>84</v>
      </c>
    </row>
    <row r="229" spans="1:65" s="2" customFormat="1" ht="16.5" customHeight="1">
      <c r="A229" s="29"/>
      <c r="B229" s="140"/>
      <c r="C229" s="178" t="s">
        <v>483</v>
      </c>
      <c r="D229" s="178" t="s">
        <v>247</v>
      </c>
      <c r="E229" s="179" t="s">
        <v>966</v>
      </c>
      <c r="F229" s="180" t="s">
        <v>967</v>
      </c>
      <c r="G229" s="181" t="s">
        <v>869</v>
      </c>
      <c r="H229" s="182">
        <v>12</v>
      </c>
      <c r="I229" s="183"/>
      <c r="J229" s="183">
        <f>ROUND(I229*H229,2)</f>
        <v>0</v>
      </c>
      <c r="K229" s="180" t="s">
        <v>1</v>
      </c>
      <c r="L229" s="184"/>
      <c r="M229" s="185" t="s">
        <v>1</v>
      </c>
      <c r="N229" s="186" t="s">
        <v>40</v>
      </c>
      <c r="O229" s="149">
        <v>0</v>
      </c>
      <c r="P229" s="149">
        <f>O229*H229</f>
        <v>0</v>
      </c>
      <c r="Q229" s="149">
        <v>0</v>
      </c>
      <c r="R229" s="149">
        <f>Q229*H229</f>
        <v>0</v>
      </c>
      <c r="S229" s="149">
        <v>0</v>
      </c>
      <c r="T229" s="150">
        <f>S229*H229</f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51" t="s">
        <v>206</v>
      </c>
      <c r="AT229" s="151" t="s">
        <v>247</v>
      </c>
      <c r="AU229" s="151" t="s">
        <v>84</v>
      </c>
      <c r="AY229" s="17" t="s">
        <v>131</v>
      </c>
      <c r="BE229" s="152">
        <f>IF(N229="základní",J229,0)</f>
        <v>0</v>
      </c>
      <c r="BF229" s="152">
        <f>IF(N229="snížená",J229,0)</f>
        <v>0</v>
      </c>
      <c r="BG229" s="152">
        <f>IF(N229="zákl. přenesená",J229,0)</f>
        <v>0</v>
      </c>
      <c r="BH229" s="152">
        <f>IF(N229="sníž. přenesená",J229,0)</f>
        <v>0</v>
      </c>
      <c r="BI229" s="152">
        <f>IF(N229="nulová",J229,0)</f>
        <v>0</v>
      </c>
      <c r="BJ229" s="17" t="s">
        <v>82</v>
      </c>
      <c r="BK229" s="152">
        <f>ROUND(I229*H229,2)</f>
        <v>0</v>
      </c>
      <c r="BL229" s="17" t="s">
        <v>139</v>
      </c>
      <c r="BM229" s="151" t="s">
        <v>773</v>
      </c>
    </row>
    <row r="230" spans="1:47" s="2" customFormat="1" ht="12">
      <c r="A230" s="29"/>
      <c r="B230" s="30"/>
      <c r="C230" s="29"/>
      <c r="D230" s="153" t="s">
        <v>141</v>
      </c>
      <c r="E230" s="29"/>
      <c r="F230" s="154" t="s">
        <v>967</v>
      </c>
      <c r="G230" s="29"/>
      <c r="H230" s="29"/>
      <c r="I230" s="29"/>
      <c r="J230" s="29"/>
      <c r="K230" s="29"/>
      <c r="L230" s="30"/>
      <c r="M230" s="155"/>
      <c r="N230" s="156"/>
      <c r="O230" s="55"/>
      <c r="P230" s="55"/>
      <c r="Q230" s="55"/>
      <c r="R230" s="55"/>
      <c r="S230" s="55"/>
      <c r="T230" s="56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T230" s="17" t="s">
        <v>141</v>
      </c>
      <c r="AU230" s="17" t="s">
        <v>84</v>
      </c>
    </row>
    <row r="231" spans="1:65" s="2" customFormat="1" ht="16.5" customHeight="1">
      <c r="A231" s="29"/>
      <c r="B231" s="140"/>
      <c r="C231" s="178" t="s">
        <v>487</v>
      </c>
      <c r="D231" s="178" t="s">
        <v>247</v>
      </c>
      <c r="E231" s="179" t="s">
        <v>968</v>
      </c>
      <c r="F231" s="180" t="s">
        <v>969</v>
      </c>
      <c r="G231" s="181" t="s">
        <v>869</v>
      </c>
      <c r="H231" s="182">
        <v>2</v>
      </c>
      <c r="I231" s="183"/>
      <c r="J231" s="183">
        <f>ROUND(I231*H231,2)</f>
        <v>0</v>
      </c>
      <c r="K231" s="180" t="s">
        <v>1</v>
      </c>
      <c r="L231" s="184"/>
      <c r="M231" s="185" t="s">
        <v>1</v>
      </c>
      <c r="N231" s="186" t="s">
        <v>40</v>
      </c>
      <c r="O231" s="149">
        <v>0</v>
      </c>
      <c r="P231" s="149">
        <f>O231*H231</f>
        <v>0</v>
      </c>
      <c r="Q231" s="149">
        <v>0</v>
      </c>
      <c r="R231" s="149">
        <f>Q231*H231</f>
        <v>0</v>
      </c>
      <c r="S231" s="149">
        <v>0</v>
      </c>
      <c r="T231" s="150">
        <f>S231*H231</f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51" t="s">
        <v>206</v>
      </c>
      <c r="AT231" s="151" t="s">
        <v>247</v>
      </c>
      <c r="AU231" s="151" t="s">
        <v>84</v>
      </c>
      <c r="AY231" s="17" t="s">
        <v>131</v>
      </c>
      <c r="BE231" s="152">
        <f>IF(N231="základní",J231,0)</f>
        <v>0</v>
      </c>
      <c r="BF231" s="152">
        <f>IF(N231="snížená",J231,0)</f>
        <v>0</v>
      </c>
      <c r="BG231" s="152">
        <f>IF(N231="zákl. přenesená",J231,0)</f>
        <v>0</v>
      </c>
      <c r="BH231" s="152">
        <f>IF(N231="sníž. přenesená",J231,0)</f>
        <v>0</v>
      </c>
      <c r="BI231" s="152">
        <f>IF(N231="nulová",J231,0)</f>
        <v>0</v>
      </c>
      <c r="BJ231" s="17" t="s">
        <v>82</v>
      </c>
      <c r="BK231" s="152">
        <f>ROUND(I231*H231,2)</f>
        <v>0</v>
      </c>
      <c r="BL231" s="17" t="s">
        <v>139</v>
      </c>
      <c r="BM231" s="151" t="s">
        <v>800</v>
      </c>
    </row>
    <row r="232" spans="1:47" s="2" customFormat="1" ht="12">
      <c r="A232" s="29"/>
      <c r="B232" s="30"/>
      <c r="C232" s="29"/>
      <c r="D232" s="153" t="s">
        <v>141</v>
      </c>
      <c r="E232" s="29"/>
      <c r="F232" s="154" t="s">
        <v>969</v>
      </c>
      <c r="G232" s="29"/>
      <c r="H232" s="29"/>
      <c r="I232" s="29"/>
      <c r="J232" s="29"/>
      <c r="K232" s="29"/>
      <c r="L232" s="30"/>
      <c r="M232" s="155"/>
      <c r="N232" s="156"/>
      <c r="O232" s="55"/>
      <c r="P232" s="55"/>
      <c r="Q232" s="55"/>
      <c r="R232" s="55"/>
      <c r="S232" s="55"/>
      <c r="T232" s="56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T232" s="17" t="s">
        <v>141</v>
      </c>
      <c r="AU232" s="17" t="s">
        <v>84</v>
      </c>
    </row>
    <row r="233" spans="1:65" s="2" customFormat="1" ht="16.5" customHeight="1">
      <c r="A233" s="29"/>
      <c r="B233" s="140"/>
      <c r="C233" s="178" t="s">
        <v>491</v>
      </c>
      <c r="D233" s="178" t="s">
        <v>247</v>
      </c>
      <c r="E233" s="179" t="s">
        <v>948</v>
      </c>
      <c r="F233" s="180" t="s">
        <v>949</v>
      </c>
      <c r="G233" s="181" t="s">
        <v>869</v>
      </c>
      <c r="H233" s="182">
        <v>2</v>
      </c>
      <c r="I233" s="183"/>
      <c r="J233" s="183">
        <f>ROUND(I233*H233,2)</f>
        <v>0</v>
      </c>
      <c r="K233" s="180" t="s">
        <v>1</v>
      </c>
      <c r="L233" s="184"/>
      <c r="M233" s="185" t="s">
        <v>1</v>
      </c>
      <c r="N233" s="186" t="s">
        <v>40</v>
      </c>
      <c r="O233" s="149">
        <v>0</v>
      </c>
      <c r="P233" s="149">
        <f>O233*H233</f>
        <v>0</v>
      </c>
      <c r="Q233" s="149">
        <v>0</v>
      </c>
      <c r="R233" s="149">
        <f>Q233*H233</f>
        <v>0</v>
      </c>
      <c r="S233" s="149">
        <v>0</v>
      </c>
      <c r="T233" s="150">
        <f>S233*H233</f>
        <v>0</v>
      </c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R233" s="151" t="s">
        <v>206</v>
      </c>
      <c r="AT233" s="151" t="s">
        <v>247</v>
      </c>
      <c r="AU233" s="151" t="s">
        <v>84</v>
      </c>
      <c r="AY233" s="17" t="s">
        <v>131</v>
      </c>
      <c r="BE233" s="152">
        <f>IF(N233="základní",J233,0)</f>
        <v>0</v>
      </c>
      <c r="BF233" s="152">
        <f>IF(N233="snížená",J233,0)</f>
        <v>0</v>
      </c>
      <c r="BG233" s="152">
        <f>IF(N233="zákl. přenesená",J233,0)</f>
        <v>0</v>
      </c>
      <c r="BH233" s="152">
        <f>IF(N233="sníž. přenesená",J233,0)</f>
        <v>0</v>
      </c>
      <c r="BI233" s="152">
        <f>IF(N233="nulová",J233,0)</f>
        <v>0</v>
      </c>
      <c r="BJ233" s="17" t="s">
        <v>82</v>
      </c>
      <c r="BK233" s="152">
        <f>ROUND(I233*H233,2)</f>
        <v>0</v>
      </c>
      <c r="BL233" s="17" t="s">
        <v>139</v>
      </c>
      <c r="BM233" s="151" t="s">
        <v>812</v>
      </c>
    </row>
    <row r="234" spans="1:47" s="2" customFormat="1" ht="12">
      <c r="A234" s="29"/>
      <c r="B234" s="30"/>
      <c r="C234" s="29"/>
      <c r="D234" s="153" t="s">
        <v>141</v>
      </c>
      <c r="E234" s="29"/>
      <c r="F234" s="154" t="s">
        <v>949</v>
      </c>
      <c r="G234" s="29"/>
      <c r="H234" s="29"/>
      <c r="I234" s="29"/>
      <c r="J234" s="29"/>
      <c r="K234" s="29"/>
      <c r="L234" s="30"/>
      <c r="M234" s="155"/>
      <c r="N234" s="156"/>
      <c r="O234" s="55"/>
      <c r="P234" s="55"/>
      <c r="Q234" s="55"/>
      <c r="R234" s="55"/>
      <c r="S234" s="55"/>
      <c r="T234" s="56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T234" s="17" t="s">
        <v>141</v>
      </c>
      <c r="AU234" s="17" t="s">
        <v>84</v>
      </c>
    </row>
    <row r="235" spans="1:65" s="2" customFormat="1" ht="37.9" customHeight="1">
      <c r="A235" s="29"/>
      <c r="B235" s="140"/>
      <c r="C235" s="141" t="s">
        <v>495</v>
      </c>
      <c r="D235" s="141" t="s">
        <v>134</v>
      </c>
      <c r="E235" s="142" t="s">
        <v>970</v>
      </c>
      <c r="F235" s="143" t="s">
        <v>971</v>
      </c>
      <c r="G235" s="144" t="s">
        <v>869</v>
      </c>
      <c r="H235" s="145">
        <v>20</v>
      </c>
      <c r="I235" s="146"/>
      <c r="J235" s="146">
        <f>ROUND(I235*H235,2)</f>
        <v>0</v>
      </c>
      <c r="K235" s="143" t="s">
        <v>1</v>
      </c>
      <c r="L235" s="30"/>
      <c r="M235" s="147" t="s">
        <v>1</v>
      </c>
      <c r="N235" s="148" t="s">
        <v>40</v>
      </c>
      <c r="O235" s="149">
        <v>0</v>
      </c>
      <c r="P235" s="149">
        <f>O235*H235</f>
        <v>0</v>
      </c>
      <c r="Q235" s="149">
        <v>0</v>
      </c>
      <c r="R235" s="149">
        <f>Q235*H235</f>
        <v>0</v>
      </c>
      <c r="S235" s="149">
        <v>0</v>
      </c>
      <c r="T235" s="150">
        <f>S235*H235</f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51" t="s">
        <v>139</v>
      </c>
      <c r="AT235" s="151" t="s">
        <v>134</v>
      </c>
      <c r="AU235" s="151" t="s">
        <v>84</v>
      </c>
      <c r="AY235" s="17" t="s">
        <v>131</v>
      </c>
      <c r="BE235" s="152">
        <f>IF(N235="základní",J235,0)</f>
        <v>0</v>
      </c>
      <c r="BF235" s="152">
        <f>IF(N235="snížená",J235,0)</f>
        <v>0</v>
      </c>
      <c r="BG235" s="152">
        <f>IF(N235="zákl. přenesená",J235,0)</f>
        <v>0</v>
      </c>
      <c r="BH235" s="152">
        <f>IF(N235="sníž. přenesená",J235,0)</f>
        <v>0</v>
      </c>
      <c r="BI235" s="152">
        <f>IF(N235="nulová",J235,0)</f>
        <v>0</v>
      </c>
      <c r="BJ235" s="17" t="s">
        <v>82</v>
      </c>
      <c r="BK235" s="152">
        <f>ROUND(I235*H235,2)</f>
        <v>0</v>
      </c>
      <c r="BL235" s="17" t="s">
        <v>139</v>
      </c>
      <c r="BM235" s="151" t="s">
        <v>829</v>
      </c>
    </row>
    <row r="236" spans="1:47" s="2" customFormat="1" ht="19.5">
      <c r="A236" s="29"/>
      <c r="B236" s="30"/>
      <c r="C236" s="29"/>
      <c r="D236" s="153" t="s">
        <v>141</v>
      </c>
      <c r="E236" s="29"/>
      <c r="F236" s="154" t="s">
        <v>971</v>
      </c>
      <c r="G236" s="29"/>
      <c r="H236" s="29"/>
      <c r="I236" s="29"/>
      <c r="J236" s="29"/>
      <c r="K236" s="29"/>
      <c r="L236" s="30"/>
      <c r="M236" s="155"/>
      <c r="N236" s="156"/>
      <c r="O236" s="55"/>
      <c r="P236" s="55"/>
      <c r="Q236" s="55"/>
      <c r="R236" s="55"/>
      <c r="S236" s="55"/>
      <c r="T236" s="56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T236" s="17" t="s">
        <v>141</v>
      </c>
      <c r="AU236" s="17" t="s">
        <v>84</v>
      </c>
    </row>
    <row r="237" spans="1:65" s="2" customFormat="1" ht="16.5" customHeight="1">
      <c r="A237" s="29"/>
      <c r="B237" s="140"/>
      <c r="C237" s="178" t="s">
        <v>499</v>
      </c>
      <c r="D237" s="178" t="s">
        <v>247</v>
      </c>
      <c r="E237" s="179" t="s">
        <v>972</v>
      </c>
      <c r="F237" s="180" t="s">
        <v>973</v>
      </c>
      <c r="G237" s="181" t="s">
        <v>869</v>
      </c>
      <c r="H237" s="182">
        <v>20</v>
      </c>
      <c r="I237" s="183"/>
      <c r="J237" s="183">
        <f>ROUND(I237*H237,2)</f>
        <v>0</v>
      </c>
      <c r="K237" s="180" t="s">
        <v>1</v>
      </c>
      <c r="L237" s="184"/>
      <c r="M237" s="185" t="s">
        <v>1</v>
      </c>
      <c r="N237" s="186" t="s">
        <v>40</v>
      </c>
      <c r="O237" s="149">
        <v>0</v>
      </c>
      <c r="P237" s="149">
        <f>O237*H237</f>
        <v>0</v>
      </c>
      <c r="Q237" s="149">
        <v>0</v>
      </c>
      <c r="R237" s="149">
        <f>Q237*H237</f>
        <v>0</v>
      </c>
      <c r="S237" s="149">
        <v>0</v>
      </c>
      <c r="T237" s="150">
        <f>S237*H237</f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51" t="s">
        <v>206</v>
      </c>
      <c r="AT237" s="151" t="s">
        <v>247</v>
      </c>
      <c r="AU237" s="151" t="s">
        <v>84</v>
      </c>
      <c r="AY237" s="17" t="s">
        <v>131</v>
      </c>
      <c r="BE237" s="152">
        <f>IF(N237="základní",J237,0)</f>
        <v>0</v>
      </c>
      <c r="BF237" s="152">
        <f>IF(N237="snížená",J237,0)</f>
        <v>0</v>
      </c>
      <c r="BG237" s="152">
        <f>IF(N237="zákl. přenesená",J237,0)</f>
        <v>0</v>
      </c>
      <c r="BH237" s="152">
        <f>IF(N237="sníž. přenesená",J237,0)</f>
        <v>0</v>
      </c>
      <c r="BI237" s="152">
        <f>IF(N237="nulová",J237,0)</f>
        <v>0</v>
      </c>
      <c r="BJ237" s="17" t="s">
        <v>82</v>
      </c>
      <c r="BK237" s="152">
        <f>ROUND(I237*H237,2)</f>
        <v>0</v>
      </c>
      <c r="BL237" s="17" t="s">
        <v>139</v>
      </c>
      <c r="BM237" s="151" t="s">
        <v>838</v>
      </c>
    </row>
    <row r="238" spans="1:47" s="2" customFormat="1" ht="12">
      <c r="A238" s="29"/>
      <c r="B238" s="30"/>
      <c r="C238" s="29"/>
      <c r="D238" s="153" t="s">
        <v>141</v>
      </c>
      <c r="E238" s="29"/>
      <c r="F238" s="154" t="s">
        <v>973</v>
      </c>
      <c r="G238" s="29"/>
      <c r="H238" s="29"/>
      <c r="I238" s="29"/>
      <c r="J238" s="29"/>
      <c r="K238" s="29"/>
      <c r="L238" s="30"/>
      <c r="M238" s="155"/>
      <c r="N238" s="156"/>
      <c r="O238" s="55"/>
      <c r="P238" s="55"/>
      <c r="Q238" s="55"/>
      <c r="R238" s="55"/>
      <c r="S238" s="55"/>
      <c r="T238" s="56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T238" s="17" t="s">
        <v>141</v>
      </c>
      <c r="AU238" s="17" t="s">
        <v>84</v>
      </c>
    </row>
    <row r="239" spans="1:65" s="2" customFormat="1" ht="37.9" customHeight="1">
      <c r="A239" s="29"/>
      <c r="B239" s="140"/>
      <c r="C239" s="141" t="s">
        <v>505</v>
      </c>
      <c r="D239" s="141" t="s">
        <v>134</v>
      </c>
      <c r="E239" s="142" t="s">
        <v>974</v>
      </c>
      <c r="F239" s="143" t="s">
        <v>975</v>
      </c>
      <c r="G239" s="144" t="s">
        <v>869</v>
      </c>
      <c r="H239" s="145">
        <v>26</v>
      </c>
      <c r="I239" s="146"/>
      <c r="J239" s="146">
        <f>ROUND(I239*H239,2)</f>
        <v>0</v>
      </c>
      <c r="K239" s="143" t="s">
        <v>1</v>
      </c>
      <c r="L239" s="30"/>
      <c r="M239" s="147" t="s">
        <v>1</v>
      </c>
      <c r="N239" s="148" t="s">
        <v>40</v>
      </c>
      <c r="O239" s="149">
        <v>0</v>
      </c>
      <c r="P239" s="149">
        <f>O239*H239</f>
        <v>0</v>
      </c>
      <c r="Q239" s="149">
        <v>0</v>
      </c>
      <c r="R239" s="149">
        <f>Q239*H239</f>
        <v>0</v>
      </c>
      <c r="S239" s="149">
        <v>0</v>
      </c>
      <c r="T239" s="150">
        <f>S239*H239</f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51" t="s">
        <v>139</v>
      </c>
      <c r="AT239" s="151" t="s">
        <v>134</v>
      </c>
      <c r="AU239" s="151" t="s">
        <v>84</v>
      </c>
      <c r="AY239" s="17" t="s">
        <v>131</v>
      </c>
      <c r="BE239" s="152">
        <f>IF(N239="základní",J239,0)</f>
        <v>0</v>
      </c>
      <c r="BF239" s="152">
        <f>IF(N239="snížená",J239,0)</f>
        <v>0</v>
      </c>
      <c r="BG239" s="152">
        <f>IF(N239="zákl. přenesená",J239,0)</f>
        <v>0</v>
      </c>
      <c r="BH239" s="152">
        <f>IF(N239="sníž. přenesená",J239,0)</f>
        <v>0</v>
      </c>
      <c r="BI239" s="152">
        <f>IF(N239="nulová",J239,0)</f>
        <v>0</v>
      </c>
      <c r="BJ239" s="17" t="s">
        <v>82</v>
      </c>
      <c r="BK239" s="152">
        <f>ROUND(I239*H239,2)</f>
        <v>0</v>
      </c>
      <c r="BL239" s="17" t="s">
        <v>139</v>
      </c>
      <c r="BM239" s="151" t="s">
        <v>852</v>
      </c>
    </row>
    <row r="240" spans="1:47" s="2" customFormat="1" ht="19.5">
      <c r="A240" s="29"/>
      <c r="B240" s="30"/>
      <c r="C240" s="29"/>
      <c r="D240" s="153" t="s">
        <v>141</v>
      </c>
      <c r="E240" s="29"/>
      <c r="F240" s="154" t="s">
        <v>975</v>
      </c>
      <c r="G240" s="29"/>
      <c r="H240" s="29"/>
      <c r="I240" s="29"/>
      <c r="J240" s="29"/>
      <c r="K240" s="29"/>
      <c r="L240" s="30"/>
      <c r="M240" s="155"/>
      <c r="N240" s="156"/>
      <c r="O240" s="55"/>
      <c r="P240" s="55"/>
      <c r="Q240" s="55"/>
      <c r="R240" s="55"/>
      <c r="S240" s="55"/>
      <c r="T240" s="56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T240" s="17" t="s">
        <v>141</v>
      </c>
      <c r="AU240" s="17" t="s">
        <v>84</v>
      </c>
    </row>
    <row r="241" spans="1:65" s="2" customFormat="1" ht="16.5" customHeight="1">
      <c r="A241" s="29"/>
      <c r="B241" s="140"/>
      <c r="C241" s="178" t="s">
        <v>509</v>
      </c>
      <c r="D241" s="178" t="s">
        <v>247</v>
      </c>
      <c r="E241" s="179" t="s">
        <v>976</v>
      </c>
      <c r="F241" s="180" t="s">
        <v>977</v>
      </c>
      <c r="G241" s="181" t="s">
        <v>869</v>
      </c>
      <c r="H241" s="182">
        <v>22</v>
      </c>
      <c r="I241" s="183"/>
      <c r="J241" s="183">
        <f>ROUND(I241*H241,2)</f>
        <v>0</v>
      </c>
      <c r="K241" s="180" t="s">
        <v>1</v>
      </c>
      <c r="L241" s="184"/>
      <c r="M241" s="185" t="s">
        <v>1</v>
      </c>
      <c r="N241" s="186" t="s">
        <v>40</v>
      </c>
      <c r="O241" s="149">
        <v>0</v>
      </c>
      <c r="P241" s="149">
        <f>O241*H241</f>
        <v>0</v>
      </c>
      <c r="Q241" s="149">
        <v>0</v>
      </c>
      <c r="R241" s="149">
        <f>Q241*H241</f>
        <v>0</v>
      </c>
      <c r="S241" s="149">
        <v>0</v>
      </c>
      <c r="T241" s="150">
        <f>S241*H241</f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51" t="s">
        <v>206</v>
      </c>
      <c r="AT241" s="151" t="s">
        <v>247</v>
      </c>
      <c r="AU241" s="151" t="s">
        <v>84</v>
      </c>
      <c r="AY241" s="17" t="s">
        <v>131</v>
      </c>
      <c r="BE241" s="152">
        <f>IF(N241="základní",J241,0)</f>
        <v>0</v>
      </c>
      <c r="BF241" s="152">
        <f>IF(N241="snížená",J241,0)</f>
        <v>0</v>
      </c>
      <c r="BG241" s="152">
        <f>IF(N241="zákl. přenesená",J241,0)</f>
        <v>0</v>
      </c>
      <c r="BH241" s="152">
        <f>IF(N241="sníž. přenesená",J241,0)</f>
        <v>0</v>
      </c>
      <c r="BI241" s="152">
        <f>IF(N241="nulová",J241,0)</f>
        <v>0</v>
      </c>
      <c r="BJ241" s="17" t="s">
        <v>82</v>
      </c>
      <c r="BK241" s="152">
        <f>ROUND(I241*H241,2)</f>
        <v>0</v>
      </c>
      <c r="BL241" s="17" t="s">
        <v>139</v>
      </c>
      <c r="BM241" s="151" t="s">
        <v>978</v>
      </c>
    </row>
    <row r="242" spans="1:47" s="2" customFormat="1" ht="12">
      <c r="A242" s="29"/>
      <c r="B242" s="30"/>
      <c r="C242" s="29"/>
      <c r="D242" s="153" t="s">
        <v>141</v>
      </c>
      <c r="E242" s="29"/>
      <c r="F242" s="154" t="s">
        <v>977</v>
      </c>
      <c r="G242" s="29"/>
      <c r="H242" s="29"/>
      <c r="I242" s="29"/>
      <c r="J242" s="29"/>
      <c r="K242" s="29"/>
      <c r="L242" s="30"/>
      <c r="M242" s="155"/>
      <c r="N242" s="156"/>
      <c r="O242" s="55"/>
      <c r="P242" s="55"/>
      <c r="Q242" s="55"/>
      <c r="R242" s="55"/>
      <c r="S242" s="55"/>
      <c r="T242" s="56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T242" s="17" t="s">
        <v>141</v>
      </c>
      <c r="AU242" s="17" t="s">
        <v>84</v>
      </c>
    </row>
    <row r="243" spans="1:65" s="2" customFormat="1" ht="16.5" customHeight="1">
      <c r="A243" s="29"/>
      <c r="B243" s="140"/>
      <c r="C243" s="178" t="s">
        <v>513</v>
      </c>
      <c r="D243" s="178" t="s">
        <v>247</v>
      </c>
      <c r="E243" s="179" t="s">
        <v>979</v>
      </c>
      <c r="F243" s="180" t="s">
        <v>980</v>
      </c>
      <c r="G243" s="181" t="s">
        <v>869</v>
      </c>
      <c r="H243" s="182">
        <v>4</v>
      </c>
      <c r="I243" s="183"/>
      <c r="J243" s="183">
        <f>ROUND(I243*H243,2)</f>
        <v>0</v>
      </c>
      <c r="K243" s="180" t="s">
        <v>1</v>
      </c>
      <c r="L243" s="184"/>
      <c r="M243" s="185" t="s">
        <v>1</v>
      </c>
      <c r="N243" s="186" t="s">
        <v>40</v>
      </c>
      <c r="O243" s="149">
        <v>0</v>
      </c>
      <c r="P243" s="149">
        <f>O243*H243</f>
        <v>0</v>
      </c>
      <c r="Q243" s="149">
        <v>0</v>
      </c>
      <c r="R243" s="149">
        <f>Q243*H243</f>
        <v>0</v>
      </c>
      <c r="S243" s="149">
        <v>0</v>
      </c>
      <c r="T243" s="150">
        <f>S243*H243</f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51" t="s">
        <v>206</v>
      </c>
      <c r="AT243" s="151" t="s">
        <v>247</v>
      </c>
      <c r="AU243" s="151" t="s">
        <v>84</v>
      </c>
      <c r="AY243" s="17" t="s">
        <v>131</v>
      </c>
      <c r="BE243" s="152">
        <f>IF(N243="základní",J243,0)</f>
        <v>0</v>
      </c>
      <c r="BF243" s="152">
        <f>IF(N243="snížená",J243,0)</f>
        <v>0</v>
      </c>
      <c r="BG243" s="152">
        <f>IF(N243="zákl. přenesená",J243,0)</f>
        <v>0</v>
      </c>
      <c r="BH243" s="152">
        <f>IF(N243="sníž. přenesená",J243,0)</f>
        <v>0</v>
      </c>
      <c r="BI243" s="152">
        <f>IF(N243="nulová",J243,0)</f>
        <v>0</v>
      </c>
      <c r="BJ243" s="17" t="s">
        <v>82</v>
      </c>
      <c r="BK243" s="152">
        <f>ROUND(I243*H243,2)</f>
        <v>0</v>
      </c>
      <c r="BL243" s="17" t="s">
        <v>139</v>
      </c>
      <c r="BM243" s="151" t="s">
        <v>981</v>
      </c>
    </row>
    <row r="244" spans="1:47" s="2" customFormat="1" ht="12">
      <c r="A244" s="29"/>
      <c r="B244" s="30"/>
      <c r="C244" s="29"/>
      <c r="D244" s="153" t="s">
        <v>141</v>
      </c>
      <c r="E244" s="29"/>
      <c r="F244" s="154" t="s">
        <v>980</v>
      </c>
      <c r="G244" s="29"/>
      <c r="H244" s="29"/>
      <c r="I244" s="29"/>
      <c r="J244" s="29"/>
      <c r="K244" s="29"/>
      <c r="L244" s="30"/>
      <c r="M244" s="155"/>
      <c r="N244" s="156"/>
      <c r="O244" s="55"/>
      <c r="P244" s="55"/>
      <c r="Q244" s="55"/>
      <c r="R244" s="55"/>
      <c r="S244" s="55"/>
      <c r="T244" s="56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T244" s="17" t="s">
        <v>141</v>
      </c>
      <c r="AU244" s="17" t="s">
        <v>84</v>
      </c>
    </row>
    <row r="245" spans="1:65" s="2" customFormat="1" ht="16.5" customHeight="1">
      <c r="A245" s="29"/>
      <c r="B245" s="140"/>
      <c r="C245" s="141" t="s">
        <v>517</v>
      </c>
      <c r="D245" s="141" t="s">
        <v>134</v>
      </c>
      <c r="E245" s="142" t="s">
        <v>982</v>
      </c>
      <c r="F245" s="143" t="s">
        <v>983</v>
      </c>
      <c r="G245" s="144" t="s">
        <v>869</v>
      </c>
      <c r="H245" s="145">
        <v>1</v>
      </c>
      <c r="I245" s="146"/>
      <c r="J245" s="146">
        <f>ROUND(I245*H245,2)</f>
        <v>0</v>
      </c>
      <c r="K245" s="143" t="s">
        <v>1</v>
      </c>
      <c r="L245" s="30"/>
      <c r="M245" s="147" t="s">
        <v>1</v>
      </c>
      <c r="N245" s="148" t="s">
        <v>40</v>
      </c>
      <c r="O245" s="149">
        <v>0</v>
      </c>
      <c r="P245" s="149">
        <f>O245*H245</f>
        <v>0</v>
      </c>
      <c r="Q245" s="149">
        <v>0</v>
      </c>
      <c r="R245" s="149">
        <f>Q245*H245</f>
        <v>0</v>
      </c>
      <c r="S245" s="149">
        <v>0</v>
      </c>
      <c r="T245" s="150">
        <f>S245*H245</f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51" t="s">
        <v>139</v>
      </c>
      <c r="AT245" s="151" t="s">
        <v>134</v>
      </c>
      <c r="AU245" s="151" t="s">
        <v>84</v>
      </c>
      <c r="AY245" s="17" t="s">
        <v>131</v>
      </c>
      <c r="BE245" s="152">
        <f>IF(N245="základní",J245,0)</f>
        <v>0</v>
      </c>
      <c r="BF245" s="152">
        <f>IF(N245="snížená",J245,0)</f>
        <v>0</v>
      </c>
      <c r="BG245" s="152">
        <f>IF(N245="zákl. přenesená",J245,0)</f>
        <v>0</v>
      </c>
      <c r="BH245" s="152">
        <f>IF(N245="sníž. přenesená",J245,0)</f>
        <v>0</v>
      </c>
      <c r="BI245" s="152">
        <f>IF(N245="nulová",J245,0)</f>
        <v>0</v>
      </c>
      <c r="BJ245" s="17" t="s">
        <v>82</v>
      </c>
      <c r="BK245" s="152">
        <f>ROUND(I245*H245,2)</f>
        <v>0</v>
      </c>
      <c r="BL245" s="17" t="s">
        <v>139</v>
      </c>
      <c r="BM245" s="151" t="s">
        <v>984</v>
      </c>
    </row>
    <row r="246" spans="1:47" s="2" customFormat="1" ht="12">
      <c r="A246" s="29"/>
      <c r="B246" s="30"/>
      <c r="C246" s="29"/>
      <c r="D246" s="153" t="s">
        <v>141</v>
      </c>
      <c r="E246" s="29"/>
      <c r="F246" s="154" t="s">
        <v>983</v>
      </c>
      <c r="G246" s="29"/>
      <c r="H246" s="29"/>
      <c r="I246" s="29"/>
      <c r="J246" s="29"/>
      <c r="K246" s="29"/>
      <c r="L246" s="30"/>
      <c r="M246" s="155"/>
      <c r="N246" s="156"/>
      <c r="O246" s="55"/>
      <c r="P246" s="55"/>
      <c r="Q246" s="55"/>
      <c r="R246" s="55"/>
      <c r="S246" s="55"/>
      <c r="T246" s="56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T246" s="17" t="s">
        <v>141</v>
      </c>
      <c r="AU246" s="17" t="s">
        <v>84</v>
      </c>
    </row>
    <row r="247" spans="1:65" s="2" customFormat="1" ht="16.5" customHeight="1">
      <c r="A247" s="29"/>
      <c r="B247" s="140"/>
      <c r="C247" s="178" t="s">
        <v>521</v>
      </c>
      <c r="D247" s="178" t="s">
        <v>247</v>
      </c>
      <c r="E247" s="179" t="s">
        <v>985</v>
      </c>
      <c r="F247" s="180" t="s">
        <v>986</v>
      </c>
      <c r="G247" s="181" t="s">
        <v>869</v>
      </c>
      <c r="H247" s="182">
        <v>5</v>
      </c>
      <c r="I247" s="183"/>
      <c r="J247" s="183">
        <f>ROUND(I247*H247,2)</f>
        <v>0</v>
      </c>
      <c r="K247" s="180" t="s">
        <v>1</v>
      </c>
      <c r="L247" s="184"/>
      <c r="M247" s="185" t="s">
        <v>1</v>
      </c>
      <c r="N247" s="186" t="s">
        <v>40</v>
      </c>
      <c r="O247" s="149">
        <v>0</v>
      </c>
      <c r="P247" s="149">
        <f>O247*H247</f>
        <v>0</v>
      </c>
      <c r="Q247" s="149">
        <v>0</v>
      </c>
      <c r="R247" s="149">
        <f>Q247*H247</f>
        <v>0</v>
      </c>
      <c r="S247" s="149">
        <v>0</v>
      </c>
      <c r="T247" s="150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51" t="s">
        <v>206</v>
      </c>
      <c r="AT247" s="151" t="s">
        <v>247</v>
      </c>
      <c r="AU247" s="151" t="s">
        <v>84</v>
      </c>
      <c r="AY247" s="17" t="s">
        <v>131</v>
      </c>
      <c r="BE247" s="152">
        <f>IF(N247="základní",J247,0)</f>
        <v>0</v>
      </c>
      <c r="BF247" s="152">
        <f>IF(N247="snížená",J247,0)</f>
        <v>0</v>
      </c>
      <c r="BG247" s="152">
        <f>IF(N247="zákl. přenesená",J247,0)</f>
        <v>0</v>
      </c>
      <c r="BH247" s="152">
        <f>IF(N247="sníž. přenesená",J247,0)</f>
        <v>0</v>
      </c>
      <c r="BI247" s="152">
        <f>IF(N247="nulová",J247,0)</f>
        <v>0</v>
      </c>
      <c r="BJ247" s="17" t="s">
        <v>82</v>
      </c>
      <c r="BK247" s="152">
        <f>ROUND(I247*H247,2)</f>
        <v>0</v>
      </c>
      <c r="BL247" s="17" t="s">
        <v>139</v>
      </c>
      <c r="BM247" s="151" t="s">
        <v>987</v>
      </c>
    </row>
    <row r="248" spans="1:47" s="2" customFormat="1" ht="12">
      <c r="A248" s="29"/>
      <c r="B248" s="30"/>
      <c r="C248" s="29"/>
      <c r="D248" s="153" t="s">
        <v>141</v>
      </c>
      <c r="E248" s="29"/>
      <c r="F248" s="154" t="s">
        <v>986</v>
      </c>
      <c r="G248" s="29"/>
      <c r="H248" s="29"/>
      <c r="I248" s="29"/>
      <c r="J248" s="29"/>
      <c r="K248" s="29"/>
      <c r="L248" s="30"/>
      <c r="M248" s="155"/>
      <c r="N248" s="156"/>
      <c r="O248" s="55"/>
      <c r="P248" s="55"/>
      <c r="Q248" s="55"/>
      <c r="R248" s="55"/>
      <c r="S248" s="55"/>
      <c r="T248" s="56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T248" s="17" t="s">
        <v>141</v>
      </c>
      <c r="AU248" s="17" t="s">
        <v>84</v>
      </c>
    </row>
    <row r="249" spans="1:65" s="2" customFormat="1" ht="16.5" customHeight="1">
      <c r="A249" s="29"/>
      <c r="B249" s="140"/>
      <c r="C249" s="141" t="s">
        <v>525</v>
      </c>
      <c r="D249" s="141" t="s">
        <v>134</v>
      </c>
      <c r="E249" s="142" t="s">
        <v>988</v>
      </c>
      <c r="F249" s="143" t="s">
        <v>989</v>
      </c>
      <c r="G249" s="144" t="s">
        <v>869</v>
      </c>
      <c r="H249" s="145">
        <v>6</v>
      </c>
      <c r="I249" s="146"/>
      <c r="J249" s="146">
        <f>ROUND(I249*H249,2)</f>
        <v>0</v>
      </c>
      <c r="K249" s="143" t="s">
        <v>1</v>
      </c>
      <c r="L249" s="30"/>
      <c r="M249" s="147" t="s">
        <v>1</v>
      </c>
      <c r="N249" s="148" t="s">
        <v>40</v>
      </c>
      <c r="O249" s="149">
        <v>0</v>
      </c>
      <c r="P249" s="149">
        <f>O249*H249</f>
        <v>0</v>
      </c>
      <c r="Q249" s="149">
        <v>0</v>
      </c>
      <c r="R249" s="149">
        <f>Q249*H249</f>
        <v>0</v>
      </c>
      <c r="S249" s="149">
        <v>0</v>
      </c>
      <c r="T249" s="150">
        <f>S249*H249</f>
        <v>0</v>
      </c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R249" s="151" t="s">
        <v>139</v>
      </c>
      <c r="AT249" s="151" t="s">
        <v>134</v>
      </c>
      <c r="AU249" s="151" t="s">
        <v>84</v>
      </c>
      <c r="AY249" s="17" t="s">
        <v>131</v>
      </c>
      <c r="BE249" s="152">
        <f>IF(N249="základní",J249,0)</f>
        <v>0</v>
      </c>
      <c r="BF249" s="152">
        <f>IF(N249="snížená",J249,0)</f>
        <v>0</v>
      </c>
      <c r="BG249" s="152">
        <f>IF(N249="zákl. přenesená",J249,0)</f>
        <v>0</v>
      </c>
      <c r="BH249" s="152">
        <f>IF(N249="sníž. přenesená",J249,0)</f>
        <v>0</v>
      </c>
      <c r="BI249" s="152">
        <f>IF(N249="nulová",J249,0)</f>
        <v>0</v>
      </c>
      <c r="BJ249" s="17" t="s">
        <v>82</v>
      </c>
      <c r="BK249" s="152">
        <f>ROUND(I249*H249,2)</f>
        <v>0</v>
      </c>
      <c r="BL249" s="17" t="s">
        <v>139</v>
      </c>
      <c r="BM249" s="151" t="s">
        <v>990</v>
      </c>
    </row>
    <row r="250" spans="1:47" s="2" customFormat="1" ht="12">
      <c r="A250" s="29"/>
      <c r="B250" s="30"/>
      <c r="C250" s="29"/>
      <c r="D250" s="153" t="s">
        <v>141</v>
      </c>
      <c r="E250" s="29"/>
      <c r="F250" s="154" t="s">
        <v>989</v>
      </c>
      <c r="G250" s="29"/>
      <c r="H250" s="29"/>
      <c r="I250" s="29"/>
      <c r="J250" s="29"/>
      <c r="K250" s="29"/>
      <c r="L250" s="30"/>
      <c r="M250" s="155"/>
      <c r="N250" s="156"/>
      <c r="O250" s="55"/>
      <c r="P250" s="55"/>
      <c r="Q250" s="55"/>
      <c r="R250" s="55"/>
      <c r="S250" s="55"/>
      <c r="T250" s="56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T250" s="17" t="s">
        <v>141</v>
      </c>
      <c r="AU250" s="17" t="s">
        <v>84</v>
      </c>
    </row>
    <row r="251" spans="1:65" s="2" customFormat="1" ht="16.5" customHeight="1">
      <c r="A251" s="29"/>
      <c r="B251" s="140"/>
      <c r="C251" s="178" t="s">
        <v>529</v>
      </c>
      <c r="D251" s="178" t="s">
        <v>247</v>
      </c>
      <c r="E251" s="179" t="s">
        <v>991</v>
      </c>
      <c r="F251" s="180" t="s">
        <v>992</v>
      </c>
      <c r="G251" s="181" t="s">
        <v>869</v>
      </c>
      <c r="H251" s="182">
        <v>6</v>
      </c>
      <c r="I251" s="183"/>
      <c r="J251" s="183">
        <f>ROUND(I251*H251,2)</f>
        <v>0</v>
      </c>
      <c r="K251" s="180" t="s">
        <v>1</v>
      </c>
      <c r="L251" s="184"/>
      <c r="M251" s="185" t="s">
        <v>1</v>
      </c>
      <c r="N251" s="186" t="s">
        <v>40</v>
      </c>
      <c r="O251" s="149">
        <v>0</v>
      </c>
      <c r="P251" s="149">
        <f>O251*H251</f>
        <v>0</v>
      </c>
      <c r="Q251" s="149">
        <v>0</v>
      </c>
      <c r="R251" s="149">
        <f>Q251*H251</f>
        <v>0</v>
      </c>
      <c r="S251" s="149">
        <v>0</v>
      </c>
      <c r="T251" s="150">
        <f>S251*H251</f>
        <v>0</v>
      </c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R251" s="151" t="s">
        <v>206</v>
      </c>
      <c r="AT251" s="151" t="s">
        <v>247</v>
      </c>
      <c r="AU251" s="151" t="s">
        <v>84</v>
      </c>
      <c r="AY251" s="17" t="s">
        <v>131</v>
      </c>
      <c r="BE251" s="152">
        <f>IF(N251="základní",J251,0)</f>
        <v>0</v>
      </c>
      <c r="BF251" s="152">
        <f>IF(N251="snížená",J251,0)</f>
        <v>0</v>
      </c>
      <c r="BG251" s="152">
        <f>IF(N251="zákl. přenesená",J251,0)</f>
        <v>0</v>
      </c>
      <c r="BH251" s="152">
        <f>IF(N251="sníž. přenesená",J251,0)</f>
        <v>0</v>
      </c>
      <c r="BI251" s="152">
        <f>IF(N251="nulová",J251,0)</f>
        <v>0</v>
      </c>
      <c r="BJ251" s="17" t="s">
        <v>82</v>
      </c>
      <c r="BK251" s="152">
        <f>ROUND(I251*H251,2)</f>
        <v>0</v>
      </c>
      <c r="BL251" s="17" t="s">
        <v>139</v>
      </c>
      <c r="BM251" s="151" t="s">
        <v>993</v>
      </c>
    </row>
    <row r="252" spans="1:47" s="2" customFormat="1" ht="12">
      <c r="A252" s="29"/>
      <c r="B252" s="30"/>
      <c r="C252" s="29"/>
      <c r="D252" s="153" t="s">
        <v>141</v>
      </c>
      <c r="E252" s="29"/>
      <c r="F252" s="154" t="s">
        <v>992</v>
      </c>
      <c r="G252" s="29"/>
      <c r="H252" s="29"/>
      <c r="I252" s="29"/>
      <c r="J252" s="29"/>
      <c r="K252" s="29"/>
      <c r="L252" s="30"/>
      <c r="M252" s="190"/>
      <c r="N252" s="191"/>
      <c r="O252" s="192"/>
      <c r="P252" s="192"/>
      <c r="Q252" s="192"/>
      <c r="R252" s="192"/>
      <c r="S252" s="192"/>
      <c r="T252" s="193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T252" s="17" t="s">
        <v>141</v>
      </c>
      <c r="AU252" s="17" t="s">
        <v>84</v>
      </c>
    </row>
    <row r="253" spans="1:31" s="2" customFormat="1" ht="6.95" customHeight="1">
      <c r="A253" s="29"/>
      <c r="B253" s="44"/>
      <c r="C253" s="45"/>
      <c r="D253" s="45"/>
      <c r="E253" s="45"/>
      <c r="F253" s="45"/>
      <c r="G253" s="45"/>
      <c r="H253" s="45"/>
      <c r="I253" s="45"/>
      <c r="J253" s="45"/>
      <c r="K253" s="45"/>
      <c r="L253" s="30"/>
      <c r="M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</row>
  </sheetData>
  <autoFilter ref="C117:K252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39"/>
  <sheetViews>
    <sheetView showGridLines="0" workbookViewId="0" topLeftCell="A119">
      <selection activeCell="I125" sqref="I125:I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90"/>
    </row>
    <row r="2" spans="12:46" s="1" customFormat="1" ht="36.95" customHeight="1">
      <c r="L2" s="205" t="s">
        <v>5</v>
      </c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17" t="s">
        <v>90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91</v>
      </c>
      <c r="L4" s="20"/>
      <c r="M4" s="91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6" t="s">
        <v>13</v>
      </c>
      <c r="L6" s="20"/>
    </row>
    <row r="7" spans="2:12" s="1" customFormat="1" ht="16.5" customHeight="1">
      <c r="B7" s="20"/>
      <c r="E7" s="240" t="str">
        <f>'Rekapitulace stavby'!K6</f>
        <v>Výměna svítidel a výměna interiéru kanceláří ZČU - fakulta strojní</v>
      </c>
      <c r="F7" s="241"/>
      <c r="G7" s="241"/>
      <c r="H7" s="241"/>
      <c r="L7" s="20"/>
    </row>
    <row r="8" spans="1:31" s="2" customFormat="1" ht="12" customHeight="1">
      <c r="A8" s="29"/>
      <c r="B8" s="30"/>
      <c r="C8" s="29"/>
      <c r="D8" s="26" t="s">
        <v>92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2" customFormat="1" ht="16.5" customHeight="1">
      <c r="A9" s="29"/>
      <c r="B9" s="30"/>
      <c r="C9" s="29"/>
      <c r="D9" s="29"/>
      <c r="E9" s="217" t="s">
        <v>994</v>
      </c>
      <c r="F9" s="239"/>
      <c r="G9" s="239"/>
      <c r="H9" s="239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2" customFormat="1" ht="1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2" customFormat="1" ht="12" customHeight="1">
      <c r="A11" s="29"/>
      <c r="B11" s="30"/>
      <c r="C11" s="29"/>
      <c r="D11" s="26" t="s">
        <v>15</v>
      </c>
      <c r="E11" s="29"/>
      <c r="F11" s="24" t="s">
        <v>1</v>
      </c>
      <c r="G11" s="29"/>
      <c r="H11" s="29"/>
      <c r="I11" s="26" t="s">
        <v>16</v>
      </c>
      <c r="J11" s="24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2" customFormat="1" ht="12" customHeight="1">
      <c r="A12" s="29"/>
      <c r="B12" s="30"/>
      <c r="C12" s="29"/>
      <c r="D12" s="26" t="s">
        <v>17</v>
      </c>
      <c r="E12" s="29"/>
      <c r="F12" s="24" t="s">
        <v>18</v>
      </c>
      <c r="G12" s="29"/>
      <c r="H12" s="29"/>
      <c r="I12" s="26" t="s">
        <v>19</v>
      </c>
      <c r="J12" s="52" t="str">
        <f>'Rekapitulace stavby'!AN8</f>
        <v>3. 11. 2023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2" customFormat="1" ht="12" customHeight="1">
      <c r="A14" s="29"/>
      <c r="B14" s="30"/>
      <c r="C14" s="29"/>
      <c r="D14" s="26" t="s">
        <v>21</v>
      </c>
      <c r="E14" s="29"/>
      <c r="F14" s="29"/>
      <c r="G14" s="29"/>
      <c r="H14" s="29"/>
      <c r="I14" s="26" t="s">
        <v>22</v>
      </c>
      <c r="J14" s="24" t="s">
        <v>23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2" customFormat="1" ht="18" customHeight="1">
      <c r="A15" s="29"/>
      <c r="B15" s="30"/>
      <c r="C15" s="29"/>
      <c r="D15" s="29"/>
      <c r="E15" s="24" t="s">
        <v>24</v>
      </c>
      <c r="F15" s="29"/>
      <c r="G15" s="29"/>
      <c r="H15" s="29"/>
      <c r="I15" s="26" t="s">
        <v>25</v>
      </c>
      <c r="J15" s="24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6" t="s">
        <v>26</v>
      </c>
      <c r="E17" s="29"/>
      <c r="F17" s="29"/>
      <c r="G17" s="29"/>
      <c r="H17" s="29"/>
      <c r="I17" s="26" t="s">
        <v>22</v>
      </c>
      <c r="J17" s="24" t="str">
        <f>'Rekapitulace stavby'!AN13</f>
        <v/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3" t="str">
        <f>'Rekapitulace stavby'!E14</f>
        <v xml:space="preserve"> </v>
      </c>
      <c r="F18" s="233"/>
      <c r="G18" s="233"/>
      <c r="H18" s="233"/>
      <c r="I18" s="26" t="s">
        <v>25</v>
      </c>
      <c r="J18" s="24" t="str">
        <f>'Rekapitulace stavby'!AN14</f>
        <v/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6" t="s">
        <v>28</v>
      </c>
      <c r="E20" s="29"/>
      <c r="F20" s="29"/>
      <c r="G20" s="29"/>
      <c r="H20" s="29"/>
      <c r="I20" s="26" t="s">
        <v>22</v>
      </c>
      <c r="J20" s="24" t="s">
        <v>29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4" t="s">
        <v>30</v>
      </c>
      <c r="F21" s="29"/>
      <c r="G21" s="29"/>
      <c r="H21" s="29"/>
      <c r="I21" s="26" t="s">
        <v>25</v>
      </c>
      <c r="J21" s="24" t="s">
        <v>31</v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6" t="s">
        <v>32</v>
      </c>
      <c r="E23" s="29"/>
      <c r="F23" s="29"/>
      <c r="G23" s="29"/>
      <c r="H23" s="29"/>
      <c r="I23" s="26" t="s">
        <v>22</v>
      </c>
      <c r="J23" s="24" t="str">
        <f>IF('Rekapitulace stavby'!AN19="","",'Rekapitulace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4" t="str">
        <f>IF('Rekapitulace stavby'!E20="","",'Rekapitulace stavby'!E20)</f>
        <v xml:space="preserve"> </v>
      </c>
      <c r="F24" s="29"/>
      <c r="G24" s="29"/>
      <c r="H24" s="29"/>
      <c r="I24" s="26" t="s">
        <v>25</v>
      </c>
      <c r="J24" s="24" t="str">
        <f>IF('Rekapitulace stavby'!AN20="","",'Rekapitulace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6" t="s">
        <v>34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2"/>
      <c r="B27" s="93"/>
      <c r="C27" s="92"/>
      <c r="D27" s="92"/>
      <c r="E27" s="235" t="s">
        <v>1</v>
      </c>
      <c r="F27" s="235"/>
      <c r="G27" s="235"/>
      <c r="H27" s="235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5" t="s">
        <v>35</v>
      </c>
      <c r="E30" s="29"/>
      <c r="F30" s="29"/>
      <c r="G30" s="29"/>
      <c r="H30" s="29"/>
      <c r="I30" s="29"/>
      <c r="J30" s="68">
        <f>ROUND(J122,2)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6" t="s">
        <v>39</v>
      </c>
      <c r="E33" s="26" t="s">
        <v>40</v>
      </c>
      <c r="F33" s="97">
        <f>ROUND((SUM(BE122:BE138)),2)</f>
        <v>0</v>
      </c>
      <c r="G33" s="29"/>
      <c r="H33" s="29"/>
      <c r="I33" s="98">
        <v>0.21</v>
      </c>
      <c r="J33" s="97">
        <f>ROUND(((SUM(BE122:BE138))*I33),2)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6" t="s">
        <v>41</v>
      </c>
      <c r="F34" s="97">
        <f>ROUND((SUM(BF122:BF138)),2)</f>
        <v>0</v>
      </c>
      <c r="G34" s="29"/>
      <c r="H34" s="29"/>
      <c r="I34" s="98">
        <v>0.15</v>
      </c>
      <c r="J34" s="97">
        <f>ROUND(((SUM(BF122:BF138))*I34),2)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 hidden="1">
      <c r="A35" s="29"/>
      <c r="B35" s="30"/>
      <c r="C35" s="29"/>
      <c r="D35" s="29"/>
      <c r="E35" s="26" t="s">
        <v>42</v>
      </c>
      <c r="F35" s="97">
        <f>ROUND((SUM(BG122:BG138)),2)</f>
        <v>0</v>
      </c>
      <c r="G35" s="29"/>
      <c r="H35" s="29"/>
      <c r="I35" s="98">
        <v>0.21</v>
      </c>
      <c r="J35" s="97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 hidden="1">
      <c r="A36" s="29"/>
      <c r="B36" s="30"/>
      <c r="C36" s="29"/>
      <c r="D36" s="29"/>
      <c r="E36" s="26" t="s">
        <v>43</v>
      </c>
      <c r="F36" s="97">
        <f>ROUND((SUM(BH122:BH138)),2)</f>
        <v>0</v>
      </c>
      <c r="G36" s="29"/>
      <c r="H36" s="29"/>
      <c r="I36" s="98">
        <v>0.15</v>
      </c>
      <c r="J36" s="97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customHeight="1" hidden="1">
      <c r="A37" s="29"/>
      <c r="B37" s="30"/>
      <c r="C37" s="29"/>
      <c r="D37" s="29"/>
      <c r="E37" s="26" t="s">
        <v>44</v>
      </c>
      <c r="F37" s="97">
        <f>ROUND((SUM(BI122:BI138)),2)</f>
        <v>0</v>
      </c>
      <c r="G37" s="29"/>
      <c r="H37" s="29"/>
      <c r="I37" s="98">
        <v>0</v>
      </c>
      <c r="J37" s="97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9"/>
      <c r="D39" s="100" t="s">
        <v>45</v>
      </c>
      <c r="E39" s="57"/>
      <c r="F39" s="57"/>
      <c r="G39" s="101" t="s">
        <v>46</v>
      </c>
      <c r="H39" s="102" t="s">
        <v>47</v>
      </c>
      <c r="I39" s="57"/>
      <c r="J39" s="103">
        <f>SUM(J30:J37)</f>
        <v>0</v>
      </c>
      <c r="K39" s="104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39"/>
      <c r="D50" s="40" t="s">
        <v>48</v>
      </c>
      <c r="E50" s="41"/>
      <c r="F50" s="41"/>
      <c r="G50" s="40" t="s">
        <v>49</v>
      </c>
      <c r="H50" s="41"/>
      <c r="I50" s="41"/>
      <c r="J50" s="41"/>
      <c r="K50" s="41"/>
      <c r="L50" s="39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29"/>
      <c r="B61" s="30"/>
      <c r="C61" s="29"/>
      <c r="D61" s="42" t="s">
        <v>50</v>
      </c>
      <c r="E61" s="32"/>
      <c r="F61" s="105" t="s">
        <v>51</v>
      </c>
      <c r="G61" s="42" t="s">
        <v>50</v>
      </c>
      <c r="H61" s="32"/>
      <c r="I61" s="32"/>
      <c r="J61" s="106" t="s">
        <v>51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29"/>
      <c r="B65" s="30"/>
      <c r="C65" s="29"/>
      <c r="D65" s="40" t="s">
        <v>52</v>
      </c>
      <c r="E65" s="43"/>
      <c r="F65" s="43"/>
      <c r="G65" s="40" t="s">
        <v>53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29"/>
      <c r="B76" s="30"/>
      <c r="C76" s="29"/>
      <c r="D76" s="42" t="s">
        <v>50</v>
      </c>
      <c r="E76" s="32"/>
      <c r="F76" s="105" t="s">
        <v>51</v>
      </c>
      <c r="G76" s="42" t="s">
        <v>50</v>
      </c>
      <c r="H76" s="32"/>
      <c r="I76" s="32"/>
      <c r="J76" s="106" t="s">
        <v>51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 hidden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 hidden="1">
      <c r="A82" s="29"/>
      <c r="B82" s="30"/>
      <c r="C82" s="21" t="s">
        <v>94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 hidden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 hidden="1">
      <c r="A84" s="29"/>
      <c r="B84" s="30"/>
      <c r="C84" s="26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 hidden="1">
      <c r="A85" s="29"/>
      <c r="B85" s="30"/>
      <c r="C85" s="29"/>
      <c r="D85" s="29"/>
      <c r="E85" s="240" t="str">
        <f>E7</f>
        <v>Výměna svítidel a výměna interiéru kanceláří ZČU - fakulta strojní</v>
      </c>
      <c r="F85" s="241"/>
      <c r="G85" s="241"/>
      <c r="H85" s="241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2" customFormat="1" ht="12" customHeight="1" hidden="1">
      <c r="A86" s="29"/>
      <c r="B86" s="30"/>
      <c r="C86" s="26" t="s">
        <v>92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31" s="2" customFormat="1" ht="16.5" customHeight="1" hidden="1">
      <c r="A87" s="29"/>
      <c r="B87" s="30"/>
      <c r="C87" s="29"/>
      <c r="D87" s="29"/>
      <c r="E87" s="217" t="str">
        <f>E9</f>
        <v xml:space="preserve">D.3. - Vedlejší o ostatní náklady </v>
      </c>
      <c r="F87" s="239"/>
      <c r="G87" s="239"/>
      <c r="H87" s="239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6.95" customHeight="1" hidden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2" customHeight="1" hidden="1">
      <c r="A89" s="29"/>
      <c r="B89" s="30"/>
      <c r="C89" s="26" t="s">
        <v>17</v>
      </c>
      <c r="D89" s="29"/>
      <c r="E89" s="29"/>
      <c r="F89" s="24" t="str">
        <f>F12</f>
        <v>Univerzitní 22</v>
      </c>
      <c r="G89" s="29"/>
      <c r="H89" s="29"/>
      <c r="I89" s="26" t="s">
        <v>19</v>
      </c>
      <c r="J89" s="52" t="str">
        <f>IF(J12="","",J12)</f>
        <v>3. 11. 2023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 hidden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5.2" customHeight="1" hidden="1">
      <c r="A91" s="29"/>
      <c r="B91" s="30"/>
      <c r="C91" s="26" t="s">
        <v>21</v>
      </c>
      <c r="D91" s="29"/>
      <c r="E91" s="29"/>
      <c r="F91" s="24" t="str">
        <f>E15</f>
        <v>Západočeská univerzita v Plzni, Univerzitní 2732/8</v>
      </c>
      <c r="G91" s="29"/>
      <c r="H91" s="29"/>
      <c r="I91" s="26" t="s">
        <v>28</v>
      </c>
      <c r="J91" s="27" t="str">
        <f>E21</f>
        <v>Arterias s.r.o.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15.2" customHeight="1" hidden="1">
      <c r="A92" s="29"/>
      <c r="B92" s="30"/>
      <c r="C92" s="26" t="s">
        <v>26</v>
      </c>
      <c r="D92" s="29"/>
      <c r="E92" s="29"/>
      <c r="F92" s="24" t="str">
        <f>IF(E18="","",E18)</f>
        <v xml:space="preserve"> </v>
      </c>
      <c r="G92" s="29"/>
      <c r="H92" s="29"/>
      <c r="I92" s="26" t="s">
        <v>32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0.35" customHeight="1" hidden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29.25" customHeight="1" hidden="1">
      <c r="A94" s="29"/>
      <c r="B94" s="30"/>
      <c r="C94" s="107" t="s">
        <v>95</v>
      </c>
      <c r="D94" s="99"/>
      <c r="E94" s="99"/>
      <c r="F94" s="99"/>
      <c r="G94" s="99"/>
      <c r="H94" s="99"/>
      <c r="I94" s="99"/>
      <c r="J94" s="108" t="s">
        <v>96</v>
      </c>
      <c r="K94" s="9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 hidden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hidden="1">
      <c r="A96" s="29"/>
      <c r="B96" s="30"/>
      <c r="C96" s="109" t="s">
        <v>97</v>
      </c>
      <c r="D96" s="29"/>
      <c r="E96" s="29"/>
      <c r="F96" s="29"/>
      <c r="G96" s="29"/>
      <c r="H96" s="29"/>
      <c r="I96" s="29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7" t="s">
        <v>98</v>
      </c>
    </row>
    <row r="97" spans="2:12" s="9" customFormat="1" ht="24.95" customHeight="1" hidden="1">
      <c r="B97" s="110"/>
      <c r="D97" s="111" t="s">
        <v>995</v>
      </c>
      <c r="E97" s="112"/>
      <c r="F97" s="112"/>
      <c r="G97" s="112"/>
      <c r="H97" s="112"/>
      <c r="I97" s="112"/>
      <c r="J97" s="113">
        <f>J123</f>
        <v>0</v>
      </c>
      <c r="L97" s="110"/>
    </row>
    <row r="98" spans="2:12" s="10" customFormat="1" ht="19.9" customHeight="1" hidden="1">
      <c r="B98" s="114"/>
      <c r="D98" s="115" t="s">
        <v>996</v>
      </c>
      <c r="E98" s="116"/>
      <c r="F98" s="116"/>
      <c r="G98" s="116"/>
      <c r="H98" s="116"/>
      <c r="I98" s="116"/>
      <c r="J98" s="117">
        <f>J124</f>
        <v>0</v>
      </c>
      <c r="L98" s="114"/>
    </row>
    <row r="99" spans="2:12" s="10" customFormat="1" ht="19.9" customHeight="1" hidden="1">
      <c r="B99" s="114"/>
      <c r="D99" s="115" t="s">
        <v>997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2:12" s="10" customFormat="1" ht="19.9" customHeight="1" hidden="1">
      <c r="B100" s="114"/>
      <c r="D100" s="115" t="s">
        <v>998</v>
      </c>
      <c r="E100" s="116"/>
      <c r="F100" s="116"/>
      <c r="G100" s="116"/>
      <c r="H100" s="116"/>
      <c r="I100" s="116"/>
      <c r="J100" s="117">
        <f>J130</f>
        <v>0</v>
      </c>
      <c r="L100" s="114"/>
    </row>
    <row r="101" spans="2:12" s="10" customFormat="1" ht="19.9" customHeight="1" hidden="1">
      <c r="B101" s="114"/>
      <c r="D101" s="115" t="s">
        <v>999</v>
      </c>
      <c r="E101" s="116"/>
      <c r="F101" s="116"/>
      <c r="G101" s="116"/>
      <c r="H101" s="116"/>
      <c r="I101" s="116"/>
      <c r="J101" s="117">
        <f>J133</f>
        <v>0</v>
      </c>
      <c r="L101" s="114"/>
    </row>
    <row r="102" spans="2:12" s="10" customFormat="1" ht="19.9" customHeight="1" hidden="1">
      <c r="B102" s="114"/>
      <c r="D102" s="115" t="s">
        <v>1000</v>
      </c>
      <c r="E102" s="116"/>
      <c r="F102" s="116"/>
      <c r="G102" s="116"/>
      <c r="H102" s="116"/>
      <c r="I102" s="116"/>
      <c r="J102" s="117">
        <f>J136</f>
        <v>0</v>
      </c>
      <c r="L102" s="114"/>
    </row>
    <row r="103" spans="1:31" s="2" customFormat="1" ht="21.75" customHeight="1" hidden="1">
      <c r="A103" s="29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 hidden="1">
      <c r="A104" s="29"/>
      <c r="B104" s="44"/>
      <c r="C104" s="45"/>
      <c r="D104" s="45"/>
      <c r="E104" s="45"/>
      <c r="F104" s="45"/>
      <c r="G104" s="45"/>
      <c r="H104" s="45"/>
      <c r="I104" s="45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ht="12" hidden="1"/>
    <row r="106" ht="12" hidden="1"/>
    <row r="107" ht="12" hidden="1"/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47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21" t="s">
        <v>116</v>
      </c>
      <c r="D109" s="29"/>
      <c r="E109" s="29"/>
      <c r="F109" s="29"/>
      <c r="G109" s="29"/>
      <c r="H109" s="29"/>
      <c r="I109" s="29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6" t="s">
        <v>13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40" t="str">
        <f>E7</f>
        <v>Výměna svítidel a výměna interiéru kanceláří ZČU - fakulta strojní</v>
      </c>
      <c r="F112" s="241"/>
      <c r="G112" s="241"/>
      <c r="H112" s="241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31" s="2" customFormat="1" ht="12" customHeight="1">
      <c r="A113" s="29"/>
      <c r="B113" s="30"/>
      <c r="C113" s="26" t="s">
        <v>92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31" s="2" customFormat="1" ht="16.5" customHeight="1">
      <c r="A114" s="29"/>
      <c r="B114" s="30"/>
      <c r="C114" s="29"/>
      <c r="D114" s="29"/>
      <c r="E114" s="217" t="str">
        <f>E9</f>
        <v xml:space="preserve">D.3. - Vedlejší o ostatní náklady </v>
      </c>
      <c r="F114" s="239"/>
      <c r="G114" s="239"/>
      <c r="H114" s="239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31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31" s="2" customFormat="1" ht="12" customHeight="1">
      <c r="A116" s="29"/>
      <c r="B116" s="30"/>
      <c r="C116" s="26" t="s">
        <v>17</v>
      </c>
      <c r="D116" s="29"/>
      <c r="E116" s="29"/>
      <c r="F116" s="24" t="str">
        <f>F12</f>
        <v>Univerzitní 22</v>
      </c>
      <c r="G116" s="29"/>
      <c r="H116" s="29"/>
      <c r="I116" s="26" t="s">
        <v>19</v>
      </c>
      <c r="J116" s="52" t="str">
        <f>IF(J12="","",J12)</f>
        <v>3. 11. 2023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31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31" s="2" customFormat="1" ht="15.2" customHeight="1">
      <c r="A118" s="29"/>
      <c r="B118" s="30"/>
      <c r="C118" s="26" t="s">
        <v>21</v>
      </c>
      <c r="D118" s="29"/>
      <c r="E118" s="29"/>
      <c r="F118" s="24" t="str">
        <f>E15</f>
        <v>Západočeská univerzita v Plzni, Univerzitní 2732/8</v>
      </c>
      <c r="G118" s="29"/>
      <c r="H118" s="29"/>
      <c r="I118" s="26" t="s">
        <v>28</v>
      </c>
      <c r="J118" s="27" t="str">
        <f>E21</f>
        <v>Arterias s.r.o.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31" s="2" customFormat="1" ht="15.2" customHeight="1">
      <c r="A119" s="29"/>
      <c r="B119" s="30"/>
      <c r="C119" s="26" t="s">
        <v>26</v>
      </c>
      <c r="D119" s="29"/>
      <c r="E119" s="29"/>
      <c r="F119" s="24" t="str">
        <f>IF(E18="","",E18)</f>
        <v xml:space="preserve"> </v>
      </c>
      <c r="G119" s="29"/>
      <c r="H119" s="29"/>
      <c r="I119" s="26" t="s">
        <v>32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31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31" s="11" customFormat="1" ht="29.25" customHeight="1">
      <c r="A121" s="118"/>
      <c r="B121" s="119"/>
      <c r="C121" s="120" t="s">
        <v>117</v>
      </c>
      <c r="D121" s="121" t="s">
        <v>60</v>
      </c>
      <c r="E121" s="121" t="s">
        <v>56</v>
      </c>
      <c r="F121" s="121" t="s">
        <v>57</v>
      </c>
      <c r="G121" s="121" t="s">
        <v>118</v>
      </c>
      <c r="H121" s="121" t="s">
        <v>119</v>
      </c>
      <c r="I121" s="121" t="s">
        <v>120</v>
      </c>
      <c r="J121" s="121" t="s">
        <v>96</v>
      </c>
      <c r="K121" s="122" t="s">
        <v>121</v>
      </c>
      <c r="L121" s="123"/>
      <c r="M121" s="59" t="s">
        <v>1</v>
      </c>
      <c r="N121" s="60" t="s">
        <v>39</v>
      </c>
      <c r="O121" s="60" t="s">
        <v>122</v>
      </c>
      <c r="P121" s="60" t="s">
        <v>123</v>
      </c>
      <c r="Q121" s="60" t="s">
        <v>124</v>
      </c>
      <c r="R121" s="60" t="s">
        <v>125</v>
      </c>
      <c r="S121" s="60" t="s">
        <v>126</v>
      </c>
      <c r="T121" s="61" t="s">
        <v>127</v>
      </c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</row>
    <row r="122" spans="1:63" s="2" customFormat="1" ht="22.9" customHeight="1">
      <c r="A122" s="29"/>
      <c r="B122" s="30"/>
      <c r="C122" s="66" t="s">
        <v>128</v>
      </c>
      <c r="D122" s="29"/>
      <c r="E122" s="29"/>
      <c r="F122" s="29"/>
      <c r="G122" s="29"/>
      <c r="H122" s="29"/>
      <c r="I122" s="29"/>
      <c r="J122" s="124">
        <f>BK122</f>
        <v>0</v>
      </c>
      <c r="K122" s="29"/>
      <c r="L122" s="30"/>
      <c r="M122" s="62"/>
      <c r="N122" s="53"/>
      <c r="O122" s="63"/>
      <c r="P122" s="125">
        <f>P123</f>
        <v>0</v>
      </c>
      <c r="Q122" s="63"/>
      <c r="R122" s="125">
        <f>R123</f>
        <v>0</v>
      </c>
      <c r="S122" s="63"/>
      <c r="T122" s="126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7" t="s">
        <v>74</v>
      </c>
      <c r="AU122" s="17" t="s">
        <v>98</v>
      </c>
      <c r="BK122" s="127">
        <f>BK123</f>
        <v>0</v>
      </c>
    </row>
    <row r="123" spans="2:63" s="12" customFormat="1" ht="25.9" customHeight="1">
      <c r="B123" s="128"/>
      <c r="D123" s="129" t="s">
        <v>74</v>
      </c>
      <c r="E123" s="130" t="s">
        <v>1001</v>
      </c>
      <c r="F123" s="130" t="s">
        <v>1002</v>
      </c>
      <c r="J123" s="131">
        <f>BK123</f>
        <v>0</v>
      </c>
      <c r="L123" s="128"/>
      <c r="M123" s="132"/>
      <c r="N123" s="133"/>
      <c r="O123" s="133"/>
      <c r="P123" s="134">
        <f>P124+P127+P130+P133+P136</f>
        <v>0</v>
      </c>
      <c r="Q123" s="133"/>
      <c r="R123" s="134">
        <f>R124+R127+R130+R133+R136</f>
        <v>0</v>
      </c>
      <c r="S123" s="133"/>
      <c r="T123" s="135">
        <f>T124+T127+T130+T133+T136</f>
        <v>0</v>
      </c>
      <c r="AR123" s="129" t="s">
        <v>177</v>
      </c>
      <c r="AT123" s="136" t="s">
        <v>74</v>
      </c>
      <c r="AU123" s="136" t="s">
        <v>11</v>
      </c>
      <c r="AY123" s="129" t="s">
        <v>131</v>
      </c>
      <c r="BK123" s="137">
        <f>BK124+BK127+BK130+BK133+BK136</f>
        <v>0</v>
      </c>
    </row>
    <row r="124" spans="2:63" s="12" customFormat="1" ht="22.9" customHeight="1">
      <c r="B124" s="128"/>
      <c r="D124" s="129" t="s">
        <v>74</v>
      </c>
      <c r="E124" s="138" t="s">
        <v>1003</v>
      </c>
      <c r="F124" s="138" t="s">
        <v>1004</v>
      </c>
      <c r="J124" s="139">
        <f>BK124</f>
        <v>0</v>
      </c>
      <c r="L124" s="128"/>
      <c r="M124" s="132"/>
      <c r="N124" s="133"/>
      <c r="O124" s="133"/>
      <c r="P124" s="134">
        <f>SUM(P125:P126)</f>
        <v>0</v>
      </c>
      <c r="Q124" s="133"/>
      <c r="R124" s="134">
        <f>SUM(R125:R126)</f>
        <v>0</v>
      </c>
      <c r="S124" s="133"/>
      <c r="T124" s="135">
        <f>SUM(T125:T126)</f>
        <v>0</v>
      </c>
      <c r="AR124" s="129" t="s">
        <v>177</v>
      </c>
      <c r="AT124" s="136" t="s">
        <v>74</v>
      </c>
      <c r="AU124" s="136" t="s">
        <v>82</v>
      </c>
      <c r="AY124" s="129" t="s">
        <v>131</v>
      </c>
      <c r="BK124" s="137">
        <f>SUM(BK125:BK126)</f>
        <v>0</v>
      </c>
    </row>
    <row r="125" spans="1:65" s="2" customFormat="1" ht="16.5" customHeight="1">
      <c r="A125" s="29"/>
      <c r="B125" s="140"/>
      <c r="C125" s="141" t="s">
        <v>82</v>
      </c>
      <c r="D125" s="141" t="s">
        <v>134</v>
      </c>
      <c r="E125" s="142" t="s">
        <v>1005</v>
      </c>
      <c r="F125" s="143" t="s">
        <v>1006</v>
      </c>
      <c r="G125" s="144" t="s">
        <v>216</v>
      </c>
      <c r="H125" s="145">
        <v>1</v>
      </c>
      <c r="I125" s="146"/>
      <c r="J125" s="146">
        <f>ROUND(I125*H125,2)</f>
        <v>0</v>
      </c>
      <c r="K125" s="143" t="s">
        <v>138</v>
      </c>
      <c r="L125" s="30"/>
      <c r="M125" s="147" t="s">
        <v>1</v>
      </c>
      <c r="N125" s="148" t="s">
        <v>40</v>
      </c>
      <c r="O125" s="149">
        <v>0</v>
      </c>
      <c r="P125" s="149">
        <f>O125*H125</f>
        <v>0</v>
      </c>
      <c r="Q125" s="149">
        <v>0</v>
      </c>
      <c r="R125" s="149">
        <f>Q125*H125</f>
        <v>0</v>
      </c>
      <c r="S125" s="149">
        <v>0</v>
      </c>
      <c r="T125" s="150">
        <f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51" t="s">
        <v>1007</v>
      </c>
      <c r="AT125" s="151" t="s">
        <v>134</v>
      </c>
      <c r="AU125" s="151" t="s">
        <v>84</v>
      </c>
      <c r="AY125" s="17" t="s">
        <v>131</v>
      </c>
      <c r="BE125" s="152">
        <f>IF(N125="základní",J125,0)</f>
        <v>0</v>
      </c>
      <c r="BF125" s="152">
        <f>IF(N125="snížená",J125,0)</f>
        <v>0</v>
      </c>
      <c r="BG125" s="152">
        <f>IF(N125="zákl. přenesená",J125,0)</f>
        <v>0</v>
      </c>
      <c r="BH125" s="152">
        <f>IF(N125="sníž. přenesená",J125,0)</f>
        <v>0</v>
      </c>
      <c r="BI125" s="152">
        <f>IF(N125="nulová",J125,0)</f>
        <v>0</v>
      </c>
      <c r="BJ125" s="17" t="s">
        <v>82</v>
      </c>
      <c r="BK125" s="152">
        <f>ROUND(I125*H125,2)</f>
        <v>0</v>
      </c>
      <c r="BL125" s="17" t="s">
        <v>1007</v>
      </c>
      <c r="BM125" s="151" t="s">
        <v>1008</v>
      </c>
    </row>
    <row r="126" spans="1:47" s="2" customFormat="1" ht="12">
      <c r="A126" s="29"/>
      <c r="B126" s="30"/>
      <c r="C126" s="29"/>
      <c r="D126" s="153" t="s">
        <v>141</v>
      </c>
      <c r="E126" s="29"/>
      <c r="F126" s="154" t="s">
        <v>1006</v>
      </c>
      <c r="G126" s="29"/>
      <c r="H126" s="29"/>
      <c r="I126" s="29"/>
      <c r="J126" s="29"/>
      <c r="K126" s="29"/>
      <c r="L126" s="30"/>
      <c r="M126" s="155"/>
      <c r="N126" s="156"/>
      <c r="O126" s="55"/>
      <c r="P126" s="55"/>
      <c r="Q126" s="55"/>
      <c r="R126" s="55"/>
      <c r="S126" s="55"/>
      <c r="T126" s="56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7" t="s">
        <v>141</v>
      </c>
      <c r="AU126" s="17" t="s">
        <v>84</v>
      </c>
    </row>
    <row r="127" spans="2:63" s="12" customFormat="1" ht="22.9" customHeight="1">
      <c r="B127" s="128"/>
      <c r="D127" s="129" t="s">
        <v>74</v>
      </c>
      <c r="E127" s="138" t="s">
        <v>1009</v>
      </c>
      <c r="F127" s="138" t="s">
        <v>1010</v>
      </c>
      <c r="J127" s="139">
        <f>BK127</f>
        <v>0</v>
      </c>
      <c r="L127" s="128"/>
      <c r="M127" s="132"/>
      <c r="N127" s="133"/>
      <c r="O127" s="133"/>
      <c r="P127" s="134">
        <f>SUM(P128:P129)</f>
        <v>0</v>
      </c>
      <c r="Q127" s="133"/>
      <c r="R127" s="134">
        <f>SUM(R128:R129)</f>
        <v>0</v>
      </c>
      <c r="S127" s="133"/>
      <c r="T127" s="135">
        <f>SUM(T128:T129)</f>
        <v>0</v>
      </c>
      <c r="AR127" s="129" t="s">
        <v>177</v>
      </c>
      <c r="AT127" s="136" t="s">
        <v>74</v>
      </c>
      <c r="AU127" s="136" t="s">
        <v>82</v>
      </c>
      <c r="AY127" s="129" t="s">
        <v>131</v>
      </c>
      <c r="BK127" s="137">
        <f>SUM(BK128:BK129)</f>
        <v>0</v>
      </c>
    </row>
    <row r="128" spans="1:65" s="2" customFormat="1" ht="16.5" customHeight="1">
      <c r="A128" s="29"/>
      <c r="B128" s="140"/>
      <c r="C128" s="141" t="s">
        <v>84</v>
      </c>
      <c r="D128" s="141" t="s">
        <v>134</v>
      </c>
      <c r="E128" s="142" t="s">
        <v>1011</v>
      </c>
      <c r="F128" s="143" t="s">
        <v>1010</v>
      </c>
      <c r="G128" s="144" t="s">
        <v>216</v>
      </c>
      <c r="H128" s="145">
        <v>1</v>
      </c>
      <c r="I128" s="146"/>
      <c r="J128" s="146">
        <f>ROUND(I128*H128,2)</f>
        <v>0</v>
      </c>
      <c r="K128" s="143" t="s">
        <v>138</v>
      </c>
      <c r="L128" s="30"/>
      <c r="M128" s="147" t="s">
        <v>1</v>
      </c>
      <c r="N128" s="148" t="s">
        <v>40</v>
      </c>
      <c r="O128" s="149">
        <v>0</v>
      </c>
      <c r="P128" s="149">
        <f>O128*H128</f>
        <v>0</v>
      </c>
      <c r="Q128" s="149">
        <v>0</v>
      </c>
      <c r="R128" s="149">
        <f>Q128*H128</f>
        <v>0</v>
      </c>
      <c r="S128" s="149">
        <v>0</v>
      </c>
      <c r="T128" s="150">
        <f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1" t="s">
        <v>1007</v>
      </c>
      <c r="AT128" s="151" t="s">
        <v>134</v>
      </c>
      <c r="AU128" s="151" t="s">
        <v>84</v>
      </c>
      <c r="AY128" s="17" t="s">
        <v>131</v>
      </c>
      <c r="BE128" s="152">
        <f>IF(N128="základní",J128,0)</f>
        <v>0</v>
      </c>
      <c r="BF128" s="152">
        <f>IF(N128="snížená",J128,0)</f>
        <v>0</v>
      </c>
      <c r="BG128" s="152">
        <f>IF(N128="zákl. přenesená",J128,0)</f>
        <v>0</v>
      </c>
      <c r="BH128" s="152">
        <f>IF(N128="sníž. přenesená",J128,0)</f>
        <v>0</v>
      </c>
      <c r="BI128" s="152">
        <f>IF(N128="nulová",J128,0)</f>
        <v>0</v>
      </c>
      <c r="BJ128" s="17" t="s">
        <v>82</v>
      </c>
      <c r="BK128" s="152">
        <f>ROUND(I128*H128,2)</f>
        <v>0</v>
      </c>
      <c r="BL128" s="17" t="s">
        <v>1007</v>
      </c>
      <c r="BM128" s="151" t="s">
        <v>1012</v>
      </c>
    </row>
    <row r="129" spans="1:47" s="2" customFormat="1" ht="12">
      <c r="A129" s="29"/>
      <c r="B129" s="30"/>
      <c r="C129" s="29"/>
      <c r="D129" s="153" t="s">
        <v>141</v>
      </c>
      <c r="E129" s="29"/>
      <c r="F129" s="154" t="s">
        <v>1010</v>
      </c>
      <c r="G129" s="29"/>
      <c r="H129" s="29"/>
      <c r="I129" s="29"/>
      <c r="J129" s="29"/>
      <c r="K129" s="29"/>
      <c r="L129" s="30"/>
      <c r="M129" s="155"/>
      <c r="N129" s="156"/>
      <c r="O129" s="55"/>
      <c r="P129" s="55"/>
      <c r="Q129" s="55"/>
      <c r="R129" s="55"/>
      <c r="S129" s="55"/>
      <c r="T129" s="56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T129" s="17" t="s">
        <v>141</v>
      </c>
      <c r="AU129" s="17" t="s">
        <v>84</v>
      </c>
    </row>
    <row r="130" spans="2:63" s="12" customFormat="1" ht="22.9" customHeight="1">
      <c r="B130" s="128"/>
      <c r="D130" s="129" t="s">
        <v>74</v>
      </c>
      <c r="E130" s="138" t="s">
        <v>1013</v>
      </c>
      <c r="F130" s="138" t="s">
        <v>1014</v>
      </c>
      <c r="J130" s="139">
        <f>BK130</f>
        <v>0</v>
      </c>
      <c r="L130" s="128"/>
      <c r="M130" s="132"/>
      <c r="N130" s="133"/>
      <c r="O130" s="133"/>
      <c r="P130" s="134">
        <f>SUM(P131:P132)</f>
        <v>0</v>
      </c>
      <c r="Q130" s="133"/>
      <c r="R130" s="134">
        <f>SUM(R131:R132)</f>
        <v>0</v>
      </c>
      <c r="S130" s="133"/>
      <c r="T130" s="135">
        <f>SUM(T131:T132)</f>
        <v>0</v>
      </c>
      <c r="AR130" s="129" t="s">
        <v>177</v>
      </c>
      <c r="AT130" s="136" t="s">
        <v>74</v>
      </c>
      <c r="AU130" s="136" t="s">
        <v>82</v>
      </c>
      <c r="AY130" s="129" t="s">
        <v>131</v>
      </c>
      <c r="BK130" s="137">
        <f>SUM(BK131:BK132)</f>
        <v>0</v>
      </c>
    </row>
    <row r="131" spans="1:65" s="2" customFormat="1" ht="16.5" customHeight="1">
      <c r="A131" s="29"/>
      <c r="B131" s="140"/>
      <c r="C131" s="141" t="s">
        <v>152</v>
      </c>
      <c r="D131" s="141" t="s">
        <v>134</v>
      </c>
      <c r="E131" s="142" t="s">
        <v>1015</v>
      </c>
      <c r="F131" s="143" t="s">
        <v>1016</v>
      </c>
      <c r="G131" s="144" t="s">
        <v>216</v>
      </c>
      <c r="H131" s="145">
        <v>1</v>
      </c>
      <c r="I131" s="146"/>
      <c r="J131" s="146">
        <f>ROUND(I131*H131,2)</f>
        <v>0</v>
      </c>
      <c r="K131" s="143" t="s">
        <v>138</v>
      </c>
      <c r="L131" s="30"/>
      <c r="M131" s="147" t="s">
        <v>1</v>
      </c>
      <c r="N131" s="148" t="s">
        <v>40</v>
      </c>
      <c r="O131" s="149">
        <v>0</v>
      </c>
      <c r="P131" s="149">
        <f>O131*H131</f>
        <v>0</v>
      </c>
      <c r="Q131" s="149">
        <v>0</v>
      </c>
      <c r="R131" s="149">
        <f>Q131*H131</f>
        <v>0</v>
      </c>
      <c r="S131" s="149">
        <v>0</v>
      </c>
      <c r="T131" s="150">
        <f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1" t="s">
        <v>1007</v>
      </c>
      <c r="AT131" s="151" t="s">
        <v>134</v>
      </c>
      <c r="AU131" s="151" t="s">
        <v>84</v>
      </c>
      <c r="AY131" s="17" t="s">
        <v>131</v>
      </c>
      <c r="BE131" s="152">
        <f>IF(N131="základní",J131,0)</f>
        <v>0</v>
      </c>
      <c r="BF131" s="152">
        <f>IF(N131="snížená",J131,0)</f>
        <v>0</v>
      </c>
      <c r="BG131" s="152">
        <f>IF(N131="zákl. přenesená",J131,0)</f>
        <v>0</v>
      </c>
      <c r="BH131" s="152">
        <f>IF(N131="sníž. přenesená",J131,0)</f>
        <v>0</v>
      </c>
      <c r="BI131" s="152">
        <f>IF(N131="nulová",J131,0)</f>
        <v>0</v>
      </c>
      <c r="BJ131" s="17" t="s">
        <v>82</v>
      </c>
      <c r="BK131" s="152">
        <f>ROUND(I131*H131,2)</f>
        <v>0</v>
      </c>
      <c r="BL131" s="17" t="s">
        <v>1007</v>
      </c>
      <c r="BM131" s="151" t="s">
        <v>1017</v>
      </c>
    </row>
    <row r="132" spans="1:47" s="2" customFormat="1" ht="12">
      <c r="A132" s="29"/>
      <c r="B132" s="30"/>
      <c r="C132" s="29"/>
      <c r="D132" s="153" t="s">
        <v>141</v>
      </c>
      <c r="E132" s="29"/>
      <c r="F132" s="154" t="s">
        <v>1016</v>
      </c>
      <c r="G132" s="29"/>
      <c r="H132" s="29"/>
      <c r="I132" s="29"/>
      <c r="J132" s="29"/>
      <c r="K132" s="29"/>
      <c r="L132" s="30"/>
      <c r="M132" s="155"/>
      <c r="N132" s="156"/>
      <c r="O132" s="55"/>
      <c r="P132" s="55"/>
      <c r="Q132" s="55"/>
      <c r="R132" s="55"/>
      <c r="S132" s="55"/>
      <c r="T132" s="56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T132" s="17" t="s">
        <v>141</v>
      </c>
      <c r="AU132" s="17" t="s">
        <v>84</v>
      </c>
    </row>
    <row r="133" spans="2:63" s="12" customFormat="1" ht="22.9" customHeight="1">
      <c r="B133" s="128"/>
      <c r="D133" s="129" t="s">
        <v>74</v>
      </c>
      <c r="E133" s="138" t="s">
        <v>1018</v>
      </c>
      <c r="F133" s="138" t="s">
        <v>1019</v>
      </c>
      <c r="J133" s="139">
        <f>BK133</f>
        <v>0</v>
      </c>
      <c r="L133" s="128"/>
      <c r="M133" s="132"/>
      <c r="N133" s="133"/>
      <c r="O133" s="133"/>
      <c r="P133" s="134">
        <f>SUM(P134:P135)</f>
        <v>0</v>
      </c>
      <c r="Q133" s="133"/>
      <c r="R133" s="134">
        <f>SUM(R134:R135)</f>
        <v>0</v>
      </c>
      <c r="S133" s="133"/>
      <c r="T133" s="135">
        <f>SUM(T134:T135)</f>
        <v>0</v>
      </c>
      <c r="AR133" s="129" t="s">
        <v>177</v>
      </c>
      <c r="AT133" s="136" t="s">
        <v>74</v>
      </c>
      <c r="AU133" s="136" t="s">
        <v>82</v>
      </c>
      <c r="AY133" s="129" t="s">
        <v>131</v>
      </c>
      <c r="BK133" s="137">
        <f>SUM(BK134:BK135)</f>
        <v>0</v>
      </c>
    </row>
    <row r="134" spans="1:65" s="2" customFormat="1" ht="16.5" customHeight="1">
      <c r="A134" s="29"/>
      <c r="B134" s="140"/>
      <c r="C134" s="141" t="s">
        <v>139</v>
      </c>
      <c r="D134" s="141" t="s">
        <v>134</v>
      </c>
      <c r="E134" s="142" t="s">
        <v>1020</v>
      </c>
      <c r="F134" s="143" t="s">
        <v>1021</v>
      </c>
      <c r="G134" s="144" t="s">
        <v>216</v>
      </c>
      <c r="H134" s="145">
        <v>1</v>
      </c>
      <c r="I134" s="146"/>
      <c r="J134" s="146">
        <f>ROUND(I134*H134,2)</f>
        <v>0</v>
      </c>
      <c r="K134" s="143" t="s">
        <v>138</v>
      </c>
      <c r="L134" s="30"/>
      <c r="M134" s="147" t="s">
        <v>1</v>
      </c>
      <c r="N134" s="148" t="s">
        <v>40</v>
      </c>
      <c r="O134" s="149">
        <v>0</v>
      </c>
      <c r="P134" s="149">
        <f>O134*H134</f>
        <v>0</v>
      </c>
      <c r="Q134" s="149">
        <v>0</v>
      </c>
      <c r="R134" s="149">
        <f>Q134*H134</f>
        <v>0</v>
      </c>
      <c r="S134" s="149">
        <v>0</v>
      </c>
      <c r="T134" s="150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1" t="s">
        <v>1007</v>
      </c>
      <c r="AT134" s="151" t="s">
        <v>134</v>
      </c>
      <c r="AU134" s="151" t="s">
        <v>84</v>
      </c>
      <c r="AY134" s="17" t="s">
        <v>131</v>
      </c>
      <c r="BE134" s="152">
        <f>IF(N134="základní",J134,0)</f>
        <v>0</v>
      </c>
      <c r="BF134" s="152">
        <f>IF(N134="snížená",J134,0)</f>
        <v>0</v>
      </c>
      <c r="BG134" s="152">
        <f>IF(N134="zákl. přenesená",J134,0)</f>
        <v>0</v>
      </c>
      <c r="BH134" s="152">
        <f>IF(N134="sníž. přenesená",J134,0)</f>
        <v>0</v>
      </c>
      <c r="BI134" s="152">
        <f>IF(N134="nulová",J134,0)</f>
        <v>0</v>
      </c>
      <c r="BJ134" s="17" t="s">
        <v>82</v>
      </c>
      <c r="BK134" s="152">
        <f>ROUND(I134*H134,2)</f>
        <v>0</v>
      </c>
      <c r="BL134" s="17" t="s">
        <v>1007</v>
      </c>
      <c r="BM134" s="151" t="s">
        <v>1022</v>
      </c>
    </row>
    <row r="135" spans="1:47" s="2" customFormat="1" ht="12">
      <c r="A135" s="29"/>
      <c r="B135" s="30"/>
      <c r="C135" s="29"/>
      <c r="D135" s="153" t="s">
        <v>141</v>
      </c>
      <c r="E135" s="29"/>
      <c r="F135" s="154" t="s">
        <v>1021</v>
      </c>
      <c r="G135" s="29"/>
      <c r="H135" s="29"/>
      <c r="I135" s="29"/>
      <c r="J135" s="29"/>
      <c r="K135" s="29"/>
      <c r="L135" s="30"/>
      <c r="M135" s="155"/>
      <c r="N135" s="156"/>
      <c r="O135" s="55"/>
      <c r="P135" s="55"/>
      <c r="Q135" s="55"/>
      <c r="R135" s="55"/>
      <c r="S135" s="55"/>
      <c r="T135" s="56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T135" s="17" t="s">
        <v>141</v>
      </c>
      <c r="AU135" s="17" t="s">
        <v>84</v>
      </c>
    </row>
    <row r="136" spans="2:63" s="12" customFormat="1" ht="22.9" customHeight="1">
      <c r="B136" s="128"/>
      <c r="D136" s="129" t="s">
        <v>74</v>
      </c>
      <c r="E136" s="138" t="s">
        <v>1023</v>
      </c>
      <c r="F136" s="138" t="s">
        <v>1024</v>
      </c>
      <c r="J136" s="139">
        <f>BK136</f>
        <v>0</v>
      </c>
      <c r="L136" s="128"/>
      <c r="M136" s="132"/>
      <c r="N136" s="133"/>
      <c r="O136" s="133"/>
      <c r="P136" s="134">
        <f>SUM(P137:P138)</f>
        <v>0</v>
      </c>
      <c r="Q136" s="133"/>
      <c r="R136" s="134">
        <f>SUM(R137:R138)</f>
        <v>0</v>
      </c>
      <c r="S136" s="133"/>
      <c r="T136" s="135">
        <f>SUM(T137:T138)</f>
        <v>0</v>
      </c>
      <c r="AR136" s="129" t="s">
        <v>177</v>
      </c>
      <c r="AT136" s="136" t="s">
        <v>74</v>
      </c>
      <c r="AU136" s="136" t="s">
        <v>82</v>
      </c>
      <c r="AY136" s="129" t="s">
        <v>131</v>
      </c>
      <c r="BK136" s="137">
        <f>SUM(BK137:BK138)</f>
        <v>0</v>
      </c>
    </row>
    <row r="137" spans="1:65" s="2" customFormat="1" ht="16.5" customHeight="1">
      <c r="A137" s="29"/>
      <c r="B137" s="140"/>
      <c r="C137" s="141" t="s">
        <v>177</v>
      </c>
      <c r="D137" s="141" t="s">
        <v>134</v>
      </c>
      <c r="E137" s="142" t="s">
        <v>1025</v>
      </c>
      <c r="F137" s="143" t="s">
        <v>1026</v>
      </c>
      <c r="G137" s="144" t="s">
        <v>216</v>
      </c>
      <c r="H137" s="145">
        <v>1</v>
      </c>
      <c r="I137" s="146"/>
      <c r="J137" s="146">
        <f>ROUND(I137*H137,2)</f>
        <v>0</v>
      </c>
      <c r="K137" s="143" t="s">
        <v>138</v>
      </c>
      <c r="L137" s="30"/>
      <c r="M137" s="147" t="s">
        <v>1</v>
      </c>
      <c r="N137" s="148" t="s">
        <v>40</v>
      </c>
      <c r="O137" s="149">
        <v>0</v>
      </c>
      <c r="P137" s="149">
        <f>O137*H137</f>
        <v>0</v>
      </c>
      <c r="Q137" s="149">
        <v>0</v>
      </c>
      <c r="R137" s="149">
        <f>Q137*H137</f>
        <v>0</v>
      </c>
      <c r="S137" s="149">
        <v>0</v>
      </c>
      <c r="T137" s="150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1" t="s">
        <v>1007</v>
      </c>
      <c r="AT137" s="151" t="s">
        <v>134</v>
      </c>
      <c r="AU137" s="151" t="s">
        <v>84</v>
      </c>
      <c r="AY137" s="17" t="s">
        <v>131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7" t="s">
        <v>82</v>
      </c>
      <c r="BK137" s="152">
        <f>ROUND(I137*H137,2)</f>
        <v>0</v>
      </c>
      <c r="BL137" s="17" t="s">
        <v>1007</v>
      </c>
      <c r="BM137" s="151" t="s">
        <v>1027</v>
      </c>
    </row>
    <row r="138" spans="1:47" s="2" customFormat="1" ht="12">
      <c r="A138" s="29"/>
      <c r="B138" s="30"/>
      <c r="C138" s="29"/>
      <c r="D138" s="153" t="s">
        <v>141</v>
      </c>
      <c r="E138" s="29"/>
      <c r="F138" s="154" t="s">
        <v>1026</v>
      </c>
      <c r="G138" s="29"/>
      <c r="H138" s="29"/>
      <c r="I138" s="29"/>
      <c r="J138" s="29"/>
      <c r="K138" s="29"/>
      <c r="L138" s="30"/>
      <c r="M138" s="190"/>
      <c r="N138" s="191"/>
      <c r="O138" s="192"/>
      <c r="P138" s="192"/>
      <c r="Q138" s="192"/>
      <c r="R138" s="192"/>
      <c r="S138" s="192"/>
      <c r="T138" s="193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T138" s="17" t="s">
        <v>141</v>
      </c>
      <c r="AU138" s="17" t="s">
        <v>84</v>
      </c>
    </row>
    <row r="139" spans="1:31" s="2" customFormat="1" ht="6.95" customHeight="1">
      <c r="A139" s="29"/>
      <c r="B139" s="44"/>
      <c r="C139" s="45"/>
      <c r="D139" s="45"/>
      <c r="E139" s="45"/>
      <c r="F139" s="45"/>
      <c r="G139" s="45"/>
      <c r="H139" s="45"/>
      <c r="I139" s="45"/>
      <c r="J139" s="45"/>
      <c r="K139" s="45"/>
      <c r="L139" s="30"/>
      <c r="M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</sheetData>
  <autoFilter ref="C121:K13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Petrlík</dc:creator>
  <cp:keywords/>
  <dc:description/>
  <cp:lastModifiedBy>Ivan Petrlík</cp:lastModifiedBy>
  <dcterms:created xsi:type="dcterms:W3CDTF">2023-12-06T10:36:08Z</dcterms:created>
  <dcterms:modified xsi:type="dcterms:W3CDTF">2024-05-23T12:50:42Z</dcterms:modified>
  <cp:category/>
  <cp:version/>
  <cp:contentType/>
  <cp:contentStatus/>
</cp:coreProperties>
</file>