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onery\Tonery 2024\Tonery 026\1 výzva\"/>
    </mc:Choice>
  </mc:AlternateContent>
  <xr:revisionPtr revIDLastSave="0" documentId="13_ncr:1_{D2BF7E67-482D-4DF5-9969-FE511BA535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nery" sheetId="1" r:id="rId1"/>
  </sheets>
  <definedNames>
    <definedName name="_xlnm.Print_Area" localSheetId="0">Tonery!$B$1:$U$18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S11" i="1"/>
  <c r="R15" i="1"/>
  <c r="O12" i="1"/>
  <c r="O13" i="1"/>
  <c r="O14" i="1"/>
  <c r="O15" i="1"/>
  <c r="R13" i="1"/>
  <c r="S13" i="1"/>
  <c r="R14" i="1"/>
  <c r="S14" i="1"/>
  <c r="H12" i="1"/>
  <c r="H13" i="1"/>
  <c r="H14" i="1"/>
  <c r="H15" i="1"/>
  <c r="O11" i="1"/>
  <c r="R11" i="1"/>
  <c r="H11" i="1"/>
  <c r="O10" i="1"/>
  <c r="R10" i="1"/>
  <c r="S10" i="1"/>
  <c r="H10" i="1"/>
  <c r="R9" i="1"/>
  <c r="S9" i="1"/>
  <c r="O9" i="1"/>
  <c r="H9" i="1"/>
  <c r="S15" i="1" l="1"/>
  <c r="S12" i="1"/>
  <c r="H7" i="1"/>
  <c r="H8" i="1"/>
  <c r="S8" i="1" l="1"/>
  <c r="R8" i="1"/>
  <c r="O8" i="1"/>
  <c r="O7" i="1" l="1"/>
  <c r="P18" i="1" s="1"/>
  <c r="S7" i="1" l="1"/>
  <c r="R7" i="1"/>
  <c r="Q18" i="1" s="1"/>
</calcChain>
</file>

<file path=xl/sharedStrings.xml><?xml version="1.0" encoding="utf-8"?>
<sst xmlns="http://schemas.openxmlformats.org/spreadsheetml/2006/main" count="80" uniqueCount="57">
  <si>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</si>
  <si>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</si>
  <si>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</si>
  <si>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</si>
  <si>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</si>
  <si>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</si>
  <si>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</si>
  <si>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</si>
  <si>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</si>
  <si>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</si>
  <si>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</si>
  <si>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CELKOVÁ MAXIMÁLNÍ CENA za celou VZ 
v Kč BEZ DPH</t>
  </si>
  <si>
    <t>CELKOVÁ NABÍDKOVÁ CENA v Kč bez DPH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</si>
  <si>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</si>
  <si>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</si>
  <si>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</si>
  <si>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</si>
  <si>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</si>
  <si>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</si>
  <si>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</si>
  <si>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</si>
  <si>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</si>
  <si>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</si>
  <si>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</si>
  <si>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</si>
  <si>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</si>
  <si>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</si>
  <si>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t>Samostatná faktura</t>
  </si>
  <si>
    <t>Pokud financováno z projektových prostředků, pak ŘEŠITEL uvede: NÁZEV A ČÍSLO DOTAČNÍHO PROJEKTU</t>
  </si>
  <si>
    <t>21 dní</t>
  </si>
  <si>
    <t>Příloha č. 2 Kupní smlouvy - technická specifikace
Tonery (II.) 026 - 2024 (originální)</t>
  </si>
  <si>
    <t>ks</t>
  </si>
  <si>
    <t>Optický válec Brother DCP-L2552DN</t>
  </si>
  <si>
    <t>Optický válec Brother DCP-L2512D</t>
  </si>
  <si>
    <t>PS-E - Milan Panuška,
Tel.: 723 801 815</t>
  </si>
  <si>
    <t>Univerzitní 20,
301 00 Plzeň,
Provoz a služby - Provoz a opravy energetických zařízení,
místnost UI 112</t>
  </si>
  <si>
    <t>SKM - Jiří Fürbach,
Tel.: 724 743 227</t>
  </si>
  <si>
    <t>Máchova 16, 
301 00 Plzeň,
VŠ kolej</t>
  </si>
  <si>
    <t>DFEL - Bc. Martina Nováková,
Tel.: 37763 4011</t>
  </si>
  <si>
    <t>Univerzitní 26, 
301 00 Plzeň,
Fakulta elektrotechnická - Děkanát,
2NP - místnost EU 211</t>
  </si>
  <si>
    <t>SKM - Ilona Polívková,
Tel.: 725 549 941</t>
  </si>
  <si>
    <t>Máchova 14,
301 00 Plzeň,
VŠ kolej</t>
  </si>
  <si>
    <t>NE</t>
  </si>
  <si>
    <r>
      <t xml:space="preserve">Toner do tiskárny HP color laser Jet ProMFP M182n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</si>
  <si>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>Originál toner. Výtěžnost 1 050 stran.</t>
  </si>
  <si>
    <r>
      <t>Toner do tiskárny HP color laser Jet ProMFP M182n -</t>
    </r>
    <r>
      <rPr>
        <b/>
        <sz val="11"/>
        <color theme="1"/>
        <rFont val="Calibri"/>
        <family val="2"/>
        <charset val="238"/>
        <scheme val="minor"/>
      </rPr>
      <t xml:space="preserve"> azurový</t>
    </r>
  </si>
  <si>
    <t>Originál toner. Výtěžnost 850 stran.</t>
  </si>
  <si>
    <r>
      <t xml:space="preserve">Toner do tiskárny HP color laser Jet ProMFP M182n - </t>
    </r>
    <r>
      <rPr>
        <b/>
        <sz val="11"/>
        <color theme="1"/>
        <rFont val="Calibri"/>
        <family val="2"/>
        <charset val="238"/>
        <scheme val="minor"/>
      </rPr>
      <t>žlutý</t>
    </r>
  </si>
  <si>
    <t>Originální toner. Výtěžnost 1 600 stran.</t>
  </si>
  <si>
    <r>
      <t>Toner do kopírky TA 4006ci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</si>
  <si>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r>
      <t>Toner do tiskárny Brother DCP-L2552DN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</si>
  <si>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t>Originální toner. Výtěžnost 3 000 stran.</t>
  </si>
  <si>
    <t>Originální válec. Výtěžnost 12 000 stran.</t>
  </si>
  <si>
    <r>
      <t xml:space="preserve">Toner do tiskárny Brother DCP-L2512D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</si>
  <si>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>Toner do tiskárny HP Laser Jet Pro MFP M227 fdw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</si>
  <si>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r>
      <t xml:space="preserve">Originální toner. Výtěžnost </t>
    </r>
    <r>
      <rPr>
        <sz val="11"/>
        <color rgb="FFFF0000"/>
        <rFont val="Calibri"/>
        <family val="2"/>
        <charset val="238"/>
        <scheme val="minor"/>
      </rPr>
      <t xml:space="preserve">30 000 </t>
    </r>
    <r>
      <rPr>
        <sz val="11"/>
        <color theme="1"/>
        <rFont val="Calibri"/>
        <family val="2"/>
        <charset val="238"/>
        <scheme val="minor"/>
      </rPr>
      <t>stran.</t>
    </r>
  </si>
  <si>
    <r>
      <t>Originální toner. Výtěžnost</t>
    </r>
    <r>
      <rPr>
        <sz val="11"/>
        <color rgb="FFFF0000"/>
        <rFont val="Calibri"/>
        <family val="2"/>
        <charset val="238"/>
        <scheme val="minor"/>
      </rPr>
      <t xml:space="preserve"> 3 000</t>
    </r>
    <r>
      <rPr>
        <sz val="11"/>
        <color theme="1"/>
        <rFont val="Calibri"/>
        <family val="2"/>
        <charset val="238"/>
        <scheme val="minor"/>
      </rPr>
      <t xml:space="preserve">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</si>
</sst>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67">
    <xf numFmtId="0" fontId="0" fillId="0" borderId="0" xfId="0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7" fillId="0" borderId="0" xfId="0" applyFont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top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23" fillId="6" borderId="4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6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left" vertical="center" wrapText="1" inden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left" vertical="center" wrapText="1" indent="1"/>
    </xf>
    <xf numFmtId="0" fontId="0" fillId="4" borderId="22" xfId="0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0" fillId="4" borderId="24" xfId="0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 inden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left" vertical="center" wrapText="1" indent="1"/>
    </xf>
    <xf numFmtId="0" fontId="0" fillId="4" borderId="18" xfId="0" applyFill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0" fillId="4" borderId="15" xfId="0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2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center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4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0" fillId="0" borderId="3" xfId="0" applyNumberFormat="1" applyFont="1" applyBorder="1" applyAlignment="1" applyProtection="1">
      <alignment horizontal="center" vertical="center"/>
    </xf>
    <xf numFmtId="164" fontId="10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24" fillId="0" borderId="0" xfId="0" applyFont="1" applyProtection="1"/>
    <xf numFmtId="0" fontId="24" fillId="0" borderId="0" xfId="0" applyFont="1" applyAlignment="1" applyProtection="1">
      <alignment horizontal="center"/>
    </xf>
    <xf numFmtId="0" fontId="17" fillId="5" borderId="11" xfId="0" applyFont="1" applyFill="1" applyBorder="1" applyAlignment="1" applyProtection="1">
      <alignment horizontal="left" vertical="center" wrapText="1" indent="1"/>
      <protection locked="0"/>
    </xf>
    <xf numFmtId="0" fontId="17" fillId="5" borderId="9" xfId="0" applyFont="1" applyFill="1" applyBorder="1" applyAlignment="1" applyProtection="1">
      <alignment horizontal="left" vertical="center" wrapText="1" indent="1"/>
      <protection locked="0"/>
    </xf>
    <xf numFmtId="0" fontId="17" fillId="5" borderId="13" xfId="0" applyFont="1" applyFill="1" applyBorder="1" applyAlignment="1" applyProtection="1">
      <alignment horizontal="left" vertical="center" wrapText="1" indent="1"/>
      <protection locked="0"/>
    </xf>
    <xf numFmtId="0" fontId="17" fillId="5" borderId="22" xfId="0" applyFont="1" applyFill="1" applyBorder="1" applyAlignment="1" applyProtection="1">
      <alignment horizontal="left" vertical="center" wrapText="1" indent="1"/>
      <protection locked="0"/>
    </xf>
    <xf numFmtId="0" fontId="17" fillId="5" borderId="24" xfId="0" applyFont="1" applyFill="1" applyBorder="1" applyAlignment="1" applyProtection="1">
      <alignment horizontal="left" vertical="center" wrapText="1" indent="1"/>
      <protection locked="0"/>
    </xf>
    <xf numFmtId="0" fontId="17" fillId="5" borderId="18" xfId="0" applyFont="1" applyFill="1" applyBorder="1" applyAlignment="1" applyProtection="1">
      <alignment horizontal="left" vertical="center" wrapText="1" indent="1"/>
      <protection locked="0"/>
    </xf>
    <xf numFmtId="0" fontId="17" fillId="5" borderId="15" xfId="0" applyFont="1" applyFill="1" applyBorder="1" applyAlignment="1" applyProtection="1">
      <alignment horizontal="left" vertical="center" wrapText="1" indent="1"/>
      <protection locked="0"/>
    </xf>
    <xf numFmtId="164" fontId="1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5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5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5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5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5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65"/>
  <sheetViews>
    <sheetView tabSelected="1" zoomScaleNormal="100" workbookViewId="0">
      <selection activeCell="B17" sqref="B17:G17"/>
    </sheetView>
  </sheetViews>
  <sheetFormatPr defaultRowHeight="15" x14ac:dyDescent="0.25"/>
  <cols>
    <col min="1" max="1" width="1.42578125" style="6" bestFit="1" customWidth="1"/>
    <col min="2" max="2" width="5.7109375" style="6" bestFit="1" customWidth="1"/>
    <col min="3" max="3" width="62.85546875" style="5" customWidth="1"/>
    <col min="4" max="4" width="11.7109375" style="150" customWidth="1"/>
    <col min="5" max="5" width="11.28515625" style="4" customWidth="1"/>
    <col min="6" max="6" width="54.28515625" style="5" customWidth="1"/>
    <col min="7" max="7" width="27.85546875" style="5" customWidth="1"/>
    <col min="8" max="8" width="19.28515625" style="5" customWidth="1"/>
    <col min="9" max="9" width="24.85546875" style="5" customWidth="1"/>
    <col min="10" max="10" width="16.85546875" style="5" customWidth="1"/>
    <col min="11" max="11" width="32.5703125" style="6" hidden="1" customWidth="1"/>
    <col min="12" max="12" width="31.85546875" style="6" customWidth="1"/>
    <col min="13" max="13" width="34.7109375" style="6" customWidth="1"/>
    <col min="14" max="14" width="25.7109375" style="5" customWidth="1"/>
    <col min="15" max="15" width="16.42578125" style="5" hidden="1" customWidth="1"/>
    <col min="16" max="16" width="21.5703125" style="6" customWidth="1"/>
    <col min="17" max="17" width="23.7109375" style="6" customWidth="1"/>
    <col min="18" max="18" width="20.7109375" style="6" bestFit="1" customWidth="1"/>
    <col min="19" max="19" width="19.7109375" style="6" bestFit="1" customWidth="1"/>
    <col min="20" max="20" width="11.5703125" style="6" hidden="1" customWidth="1"/>
    <col min="21" max="21" width="35.85546875" style="7" customWidth="1"/>
    <col min="22" max="16384" width="9.140625" style="6"/>
  </cols>
  <sheetData>
    <row r="1" spans="2:21" ht="43.15" customHeight="1" x14ac:dyDescent="0.25">
      <c r="B1" s="1" t="s">
        <v>30</v>
      </c>
      <c r="C1" s="2"/>
      <c r="D1" s="3"/>
    </row>
    <row r="2" spans="2:21" ht="18.75" customHeight="1" x14ac:dyDescent="0.25">
      <c r="B2" s="8"/>
      <c r="C2" s="6"/>
      <c r="D2" s="8"/>
      <c r="E2" s="9"/>
      <c r="F2" s="10"/>
      <c r="G2" s="11"/>
      <c r="H2" s="11"/>
      <c r="I2" s="11"/>
      <c r="J2" s="12"/>
      <c r="N2" s="10"/>
      <c r="O2" s="10"/>
      <c r="P2" s="13"/>
      <c r="Q2" s="13"/>
      <c r="S2" s="13"/>
      <c r="T2" s="14"/>
      <c r="U2" s="15"/>
    </row>
    <row r="3" spans="2:21" ht="18.75" customHeight="1" x14ac:dyDescent="0.25">
      <c r="B3" s="16"/>
      <c r="C3" s="17" t="s">
        <v>0</v>
      </c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7"/>
      <c r="P3" s="20"/>
      <c r="Q3" s="20"/>
      <c r="R3" s="20"/>
      <c r="S3" s="20"/>
    </row>
    <row r="4" spans="2:21" ht="18" customHeight="1" thickBot="1" x14ac:dyDescent="0.3">
      <c r="B4" s="21"/>
      <c r="C4" s="22" t="s">
        <v>1</v>
      </c>
      <c r="D4" s="18"/>
      <c r="E4" s="18"/>
      <c r="F4" s="18"/>
      <c r="G4" s="18"/>
      <c r="H4" s="18"/>
      <c r="I4" s="13"/>
      <c r="J4" s="13"/>
      <c r="K4" s="13"/>
      <c r="L4" s="13"/>
      <c r="M4" s="13"/>
      <c r="N4" s="10"/>
      <c r="O4" s="10"/>
      <c r="P4" s="13"/>
      <c r="Q4" s="13"/>
      <c r="S4" s="13"/>
    </row>
    <row r="5" spans="2:21" ht="34.5" customHeight="1" thickBot="1" x14ac:dyDescent="0.3">
      <c r="B5" s="23"/>
      <c r="C5" s="24"/>
      <c r="D5" s="25"/>
      <c r="E5" s="25"/>
      <c r="F5" s="10"/>
      <c r="G5" s="26" t="s">
        <v>2</v>
      </c>
      <c r="H5" s="27"/>
      <c r="I5" s="10"/>
      <c r="J5" s="10"/>
      <c r="N5" s="28"/>
      <c r="O5" s="28"/>
      <c r="Q5" s="26" t="s">
        <v>2</v>
      </c>
      <c r="U5" s="12"/>
    </row>
    <row r="6" spans="2:21" ht="79.900000000000006" customHeight="1" thickTop="1" thickBot="1" x14ac:dyDescent="0.3">
      <c r="B6" s="29" t="s">
        <v>3</v>
      </c>
      <c r="C6" s="30" t="s">
        <v>16</v>
      </c>
      <c r="D6" s="31" t="s">
        <v>4</v>
      </c>
      <c r="E6" s="30" t="s">
        <v>17</v>
      </c>
      <c r="F6" s="30" t="s">
        <v>18</v>
      </c>
      <c r="G6" s="32" t="s">
        <v>5</v>
      </c>
      <c r="H6" s="30" t="s">
        <v>13</v>
      </c>
      <c r="I6" s="30" t="s">
        <v>19</v>
      </c>
      <c r="J6" s="30" t="s">
        <v>20</v>
      </c>
      <c r="K6" s="31" t="s">
        <v>28</v>
      </c>
      <c r="L6" s="33" t="s">
        <v>21</v>
      </c>
      <c r="M6" s="30" t="s">
        <v>24</v>
      </c>
      <c r="N6" s="30" t="s">
        <v>22</v>
      </c>
      <c r="O6" s="30" t="s">
        <v>23</v>
      </c>
      <c r="P6" s="31" t="s">
        <v>6</v>
      </c>
      <c r="Q6" s="34" t="s">
        <v>7</v>
      </c>
      <c r="R6" s="35" t="s">
        <v>8</v>
      </c>
      <c r="S6" s="35" t="s">
        <v>9</v>
      </c>
      <c r="T6" s="30" t="s">
        <v>25</v>
      </c>
      <c r="U6" s="30" t="s">
        <v>26</v>
      </c>
    </row>
    <row r="7" spans="2:21" ht="41.25" customHeight="1" thickTop="1" x14ac:dyDescent="0.25">
      <c r="B7" s="36">
        <v>1</v>
      </c>
      <c r="C7" s="37" t="s">
        <v>43</v>
      </c>
      <c r="D7" s="38">
        <v>1</v>
      </c>
      <c r="E7" s="39" t="s">
        <v>31</v>
      </c>
      <c r="F7" s="37" t="s">
        <v>44</v>
      </c>
      <c r="G7" s="153"/>
      <c r="H7" s="40" t="str">
        <f t="shared" ref="H7:H15" si="0">IF(P7&gt;1999,"ANO","NE")</f>
        <v>NE</v>
      </c>
      <c r="I7" s="41" t="s">
        <v>27</v>
      </c>
      <c r="J7" s="42" t="s">
        <v>42</v>
      </c>
      <c r="K7" s="43"/>
      <c r="L7" s="44" t="s">
        <v>34</v>
      </c>
      <c r="M7" s="44" t="s">
        <v>35</v>
      </c>
      <c r="N7" s="45" t="s">
        <v>29</v>
      </c>
      <c r="O7" s="46">
        <f>D7*P7</f>
        <v>1200</v>
      </c>
      <c r="P7" s="47">
        <v>1200</v>
      </c>
      <c r="Q7" s="160"/>
      <c r="R7" s="48">
        <f>D7*Q7</f>
        <v>0</v>
      </c>
      <c r="S7" s="49" t="str">
        <f t="shared" ref="S7" si="1">IF(ISNUMBER(Q7), IF(Q7&gt;P7,"NEVYHOVUJE","VYHOVUJE")," ")</f>
        <v xml:space="preserve"> </v>
      </c>
      <c r="T7" s="50"/>
      <c r="U7" s="50" t="s">
        <v>10</v>
      </c>
    </row>
    <row r="8" spans="2:21" ht="41.25" customHeight="1" x14ac:dyDescent="0.25">
      <c r="B8" s="51">
        <v>2</v>
      </c>
      <c r="C8" s="52" t="s">
        <v>45</v>
      </c>
      <c r="D8" s="53">
        <v>1</v>
      </c>
      <c r="E8" s="54" t="s">
        <v>31</v>
      </c>
      <c r="F8" s="52" t="s">
        <v>46</v>
      </c>
      <c r="G8" s="154"/>
      <c r="H8" s="55" t="str">
        <f t="shared" si="0"/>
        <v>NE</v>
      </c>
      <c r="I8" s="56"/>
      <c r="J8" s="57"/>
      <c r="K8" s="58"/>
      <c r="L8" s="57"/>
      <c r="M8" s="57"/>
      <c r="N8" s="59"/>
      <c r="O8" s="60">
        <f t="shared" ref="O8:O15" si="2">D8*P8</f>
        <v>1200</v>
      </c>
      <c r="P8" s="61">
        <v>1200</v>
      </c>
      <c r="Q8" s="161"/>
      <c r="R8" s="62">
        <f t="shared" ref="R8" si="3">D8*Q8</f>
        <v>0</v>
      </c>
      <c r="S8" s="63" t="str">
        <f t="shared" ref="S8" si="4">IF(ISNUMBER(Q8), IF(Q8&gt;P8,"NEVYHOVUJE","VYHOVUJE")," ")</f>
        <v xml:space="preserve"> </v>
      </c>
      <c r="T8" s="64"/>
      <c r="U8" s="64"/>
    </row>
    <row r="9" spans="2:21" ht="41.25" customHeight="1" thickBot="1" x14ac:dyDescent="0.3">
      <c r="B9" s="65">
        <v>3</v>
      </c>
      <c r="C9" s="66" t="s">
        <v>47</v>
      </c>
      <c r="D9" s="67">
        <v>1</v>
      </c>
      <c r="E9" s="68" t="s">
        <v>31</v>
      </c>
      <c r="F9" s="66" t="s">
        <v>46</v>
      </c>
      <c r="G9" s="155"/>
      <c r="H9" s="69" t="str">
        <f t="shared" si="0"/>
        <v>NE</v>
      </c>
      <c r="I9" s="70"/>
      <c r="J9" s="71"/>
      <c r="K9" s="72"/>
      <c r="L9" s="71"/>
      <c r="M9" s="71"/>
      <c r="N9" s="73"/>
      <c r="O9" s="74">
        <f t="shared" si="2"/>
        <v>1200</v>
      </c>
      <c r="P9" s="75">
        <v>1200</v>
      </c>
      <c r="Q9" s="162"/>
      <c r="R9" s="76">
        <f t="shared" ref="R9" si="5">D9*Q9</f>
        <v>0</v>
      </c>
      <c r="S9" s="77" t="str">
        <f t="shared" ref="S9" si="6">IF(ISNUMBER(Q9), IF(Q9&gt;P9,"NEVYHOVUJE","VYHOVUJE")," ")</f>
        <v xml:space="preserve"> </v>
      </c>
      <c r="T9" s="64"/>
      <c r="U9" s="64"/>
    </row>
    <row r="10" spans="2:21" ht="42.75" customHeight="1" x14ac:dyDescent="0.25">
      <c r="B10" s="78">
        <v>4</v>
      </c>
      <c r="C10" s="79" t="s">
        <v>49</v>
      </c>
      <c r="D10" s="80">
        <v>3</v>
      </c>
      <c r="E10" s="81" t="s">
        <v>31</v>
      </c>
      <c r="F10" s="82" t="s">
        <v>55</v>
      </c>
      <c r="G10" s="156"/>
      <c r="H10" s="83" t="str">
        <f t="shared" si="0"/>
        <v>NE</v>
      </c>
      <c r="I10" s="84" t="s">
        <v>27</v>
      </c>
      <c r="J10" s="84" t="s">
        <v>42</v>
      </c>
      <c r="K10" s="85"/>
      <c r="L10" s="84" t="s">
        <v>38</v>
      </c>
      <c r="M10" s="84" t="s">
        <v>39</v>
      </c>
      <c r="N10" s="86" t="s">
        <v>29</v>
      </c>
      <c r="O10" s="87">
        <f t="shared" si="2"/>
        <v>5400</v>
      </c>
      <c r="P10" s="88">
        <v>1800</v>
      </c>
      <c r="Q10" s="163"/>
      <c r="R10" s="89">
        <f t="shared" ref="R10" si="7">D10*Q10</f>
        <v>0</v>
      </c>
      <c r="S10" s="90" t="str">
        <f t="shared" ref="S10" si="8">IF(ISNUMBER(Q10), IF(Q10&gt;P10,"NEVYHOVUJE","VYHOVUJE")," ")</f>
        <v xml:space="preserve"> </v>
      </c>
      <c r="T10" s="91"/>
      <c r="U10" s="91" t="s">
        <v>10</v>
      </c>
    </row>
    <row r="11" spans="2:21" ht="42.75" customHeight="1" thickBot="1" x14ac:dyDescent="0.3">
      <c r="B11" s="92">
        <v>5</v>
      </c>
      <c r="C11" s="93" t="s">
        <v>54</v>
      </c>
      <c r="D11" s="94">
        <v>2</v>
      </c>
      <c r="E11" s="95" t="s">
        <v>31</v>
      </c>
      <c r="F11" s="96" t="s">
        <v>48</v>
      </c>
      <c r="G11" s="157"/>
      <c r="H11" s="97" t="str">
        <f t="shared" si="0"/>
        <v>NE</v>
      </c>
      <c r="I11" s="98"/>
      <c r="J11" s="98"/>
      <c r="K11" s="72"/>
      <c r="L11" s="70"/>
      <c r="M11" s="70"/>
      <c r="N11" s="73"/>
      <c r="O11" s="99">
        <f t="shared" si="2"/>
        <v>3400</v>
      </c>
      <c r="P11" s="100">
        <v>1700</v>
      </c>
      <c r="Q11" s="164"/>
      <c r="R11" s="101">
        <f t="shared" ref="R11" si="9">D11*Q11</f>
        <v>0</v>
      </c>
      <c r="S11" s="102" t="str">
        <f t="shared" ref="S11" si="10">IF(ISNUMBER(Q11), IF(Q11&gt;P11,"NEVYHOVUJE","VYHOVUJE")," ")</f>
        <v xml:space="preserve"> </v>
      </c>
      <c r="T11" s="103"/>
      <c r="U11" s="103"/>
    </row>
    <row r="12" spans="2:21" ht="41.25" customHeight="1" x14ac:dyDescent="0.25">
      <c r="B12" s="78">
        <v>6</v>
      </c>
      <c r="C12" s="104" t="s">
        <v>50</v>
      </c>
      <c r="D12" s="80">
        <v>3</v>
      </c>
      <c r="E12" s="81" t="s">
        <v>31</v>
      </c>
      <c r="F12" s="104" t="s">
        <v>51</v>
      </c>
      <c r="G12" s="156"/>
      <c r="H12" s="83" t="str">
        <f t="shared" si="0"/>
        <v>NE</v>
      </c>
      <c r="I12" s="84" t="s">
        <v>27</v>
      </c>
      <c r="J12" s="84" t="s">
        <v>42</v>
      </c>
      <c r="K12" s="85"/>
      <c r="L12" s="84" t="s">
        <v>36</v>
      </c>
      <c r="M12" s="84" t="s">
        <v>37</v>
      </c>
      <c r="N12" s="86" t="s">
        <v>29</v>
      </c>
      <c r="O12" s="87">
        <f t="shared" si="2"/>
        <v>5457</v>
      </c>
      <c r="P12" s="88">
        <v>1819</v>
      </c>
      <c r="Q12" s="163"/>
      <c r="R12" s="89">
        <f t="shared" ref="R12:R15" si="11">D12*Q12</f>
        <v>0</v>
      </c>
      <c r="S12" s="90" t="str">
        <f t="shared" ref="S12:S15" si="12">IF(ISNUMBER(Q12), IF(Q12&gt;P12,"NEVYHOVUJE","VYHOVUJE")," ")</f>
        <v xml:space="preserve"> </v>
      </c>
      <c r="T12" s="91"/>
      <c r="U12" s="91" t="s">
        <v>10</v>
      </c>
    </row>
    <row r="13" spans="2:21" ht="41.25" customHeight="1" thickBot="1" x14ac:dyDescent="0.3">
      <c r="B13" s="92">
        <v>7</v>
      </c>
      <c r="C13" s="96" t="s">
        <v>32</v>
      </c>
      <c r="D13" s="94">
        <v>1</v>
      </c>
      <c r="E13" s="95" t="s">
        <v>31</v>
      </c>
      <c r="F13" s="96" t="s">
        <v>52</v>
      </c>
      <c r="G13" s="157"/>
      <c r="H13" s="97" t="str">
        <f t="shared" si="0"/>
        <v>NE</v>
      </c>
      <c r="I13" s="98"/>
      <c r="J13" s="98"/>
      <c r="K13" s="72"/>
      <c r="L13" s="98"/>
      <c r="M13" s="70"/>
      <c r="N13" s="73"/>
      <c r="O13" s="99">
        <f t="shared" si="2"/>
        <v>1937</v>
      </c>
      <c r="P13" s="100">
        <v>1937</v>
      </c>
      <c r="Q13" s="164"/>
      <c r="R13" s="101">
        <f t="shared" si="11"/>
        <v>0</v>
      </c>
      <c r="S13" s="102" t="str">
        <f t="shared" si="12"/>
        <v xml:space="preserve"> </v>
      </c>
      <c r="T13" s="103"/>
      <c r="U13" s="103"/>
    </row>
    <row r="14" spans="2:21" ht="36.75" customHeight="1" x14ac:dyDescent="0.25">
      <c r="B14" s="105">
        <v>8</v>
      </c>
      <c r="C14" s="106" t="s">
        <v>53</v>
      </c>
      <c r="D14" s="107">
        <v>3</v>
      </c>
      <c r="E14" s="108" t="s">
        <v>31</v>
      </c>
      <c r="F14" s="109" t="s">
        <v>56</v>
      </c>
      <c r="G14" s="158"/>
      <c r="H14" s="110" t="str">
        <f t="shared" si="0"/>
        <v>NE</v>
      </c>
      <c r="I14" s="84" t="s">
        <v>27</v>
      </c>
      <c r="J14" s="84" t="s">
        <v>42</v>
      </c>
      <c r="K14" s="85"/>
      <c r="L14" s="84" t="s">
        <v>40</v>
      </c>
      <c r="M14" s="84" t="s">
        <v>41</v>
      </c>
      <c r="N14" s="86" t="s">
        <v>29</v>
      </c>
      <c r="O14" s="111">
        <f t="shared" si="2"/>
        <v>5457</v>
      </c>
      <c r="P14" s="112">
        <v>1819</v>
      </c>
      <c r="Q14" s="165"/>
      <c r="R14" s="113">
        <f t="shared" si="11"/>
        <v>0</v>
      </c>
      <c r="S14" s="114" t="str">
        <f t="shared" si="12"/>
        <v xml:space="preserve"> </v>
      </c>
      <c r="T14" s="64"/>
      <c r="U14" s="64" t="s">
        <v>10</v>
      </c>
    </row>
    <row r="15" spans="2:21" ht="36.75" customHeight="1" thickBot="1" x14ac:dyDescent="0.3">
      <c r="B15" s="115">
        <v>9</v>
      </c>
      <c r="C15" s="116" t="s">
        <v>33</v>
      </c>
      <c r="D15" s="117">
        <v>3</v>
      </c>
      <c r="E15" s="118" t="s">
        <v>31</v>
      </c>
      <c r="F15" s="119" t="s">
        <v>52</v>
      </c>
      <c r="G15" s="159"/>
      <c r="H15" s="120" t="str">
        <f t="shared" si="0"/>
        <v>NE</v>
      </c>
      <c r="I15" s="121"/>
      <c r="J15" s="121"/>
      <c r="K15" s="122"/>
      <c r="L15" s="121"/>
      <c r="M15" s="123"/>
      <c r="N15" s="124"/>
      <c r="O15" s="125">
        <f t="shared" si="2"/>
        <v>5595</v>
      </c>
      <c r="P15" s="126">
        <v>1865</v>
      </c>
      <c r="Q15" s="166"/>
      <c r="R15" s="127">
        <f t="shared" si="11"/>
        <v>0</v>
      </c>
      <c r="S15" s="128" t="str">
        <f t="shared" si="12"/>
        <v xml:space="preserve"> </v>
      </c>
      <c r="T15" s="129"/>
      <c r="U15" s="129"/>
    </row>
    <row r="16" spans="2:21" ht="16.5" thickTop="1" thickBot="1" x14ac:dyDescent="0.3">
      <c r="C16" s="6"/>
      <c r="D16" s="6"/>
      <c r="E16" s="6"/>
      <c r="F16" s="6"/>
      <c r="G16" s="6"/>
      <c r="H16" s="6"/>
      <c r="I16" s="6"/>
      <c r="J16" s="6"/>
      <c r="N16" s="6"/>
      <c r="O16" s="6"/>
      <c r="R16" s="130"/>
    </row>
    <row r="17" spans="2:21" ht="60.75" customHeight="1" thickTop="1" thickBot="1" x14ac:dyDescent="0.3">
      <c r="B17" s="131" t="s">
        <v>14</v>
      </c>
      <c r="C17" s="132"/>
      <c r="D17" s="132"/>
      <c r="E17" s="132"/>
      <c r="F17" s="132"/>
      <c r="G17" s="132"/>
      <c r="H17" s="133"/>
      <c r="I17" s="134"/>
      <c r="J17" s="134"/>
      <c r="K17" s="134"/>
      <c r="L17" s="12"/>
      <c r="M17" s="12"/>
      <c r="N17" s="135"/>
      <c r="O17" s="135"/>
      <c r="P17" s="136" t="s">
        <v>11</v>
      </c>
      <c r="Q17" s="137" t="s">
        <v>12</v>
      </c>
      <c r="R17" s="138"/>
      <c r="S17" s="139"/>
      <c r="T17" s="28"/>
      <c r="U17" s="140"/>
    </row>
    <row r="18" spans="2:21" ht="33.75" customHeight="1" thickTop="1" thickBot="1" x14ac:dyDescent="0.3">
      <c r="B18" s="141" t="s">
        <v>15</v>
      </c>
      <c r="C18" s="142"/>
      <c r="D18" s="142"/>
      <c r="E18" s="142"/>
      <c r="F18" s="142"/>
      <c r="G18" s="142"/>
      <c r="H18" s="143"/>
      <c r="I18" s="144"/>
      <c r="L18" s="8"/>
      <c r="M18" s="8"/>
      <c r="N18" s="145"/>
      <c r="O18" s="145"/>
      <c r="P18" s="146">
        <f>SUM(O7:O15)</f>
        <v>30846</v>
      </c>
      <c r="Q18" s="147">
        <f>SUM(R7:R15)</f>
        <v>0</v>
      </c>
      <c r="R18" s="148"/>
      <c r="S18" s="149"/>
    </row>
    <row r="19" spans="2:21" ht="14.25" customHeight="1" thickTop="1" x14ac:dyDescent="0.25"/>
    <row r="20" spans="2:21" ht="14.25" customHeight="1" x14ac:dyDescent="0.25">
      <c r="B20" s="151"/>
    </row>
    <row r="21" spans="2:21" ht="14.25" customHeight="1" x14ac:dyDescent="0.25">
      <c r="B21" s="152"/>
      <c r="C21" s="151"/>
    </row>
    <row r="22" spans="2:21" ht="14.25" customHeight="1" x14ac:dyDescent="0.25"/>
    <row r="23" spans="2:21" ht="14.25" customHeight="1" x14ac:dyDescent="0.25"/>
    <row r="24" spans="2:21" ht="14.25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heetProtection algorithmName="SHA-512" hashValue="iz0Y4AFXOrcEUntNh4hNVzYr+azt7Je0AsxMtVOqnIgB39Qi6uSTLCKE3sZQszjGa/YA0qlqUAhRLEkjxbe0JQ==" saltValue="ynu2hXPlM7aC91QEFVeRUQ==" spinCount="100000" sheet="1" objects="1" scenarios="1"/>
  <mergeCells count="38">
    <mergeCell ref="K10:K11"/>
    <mergeCell ref="K12:K13"/>
    <mergeCell ref="T14:T15"/>
    <mergeCell ref="T12:T13"/>
    <mergeCell ref="T10:T11"/>
    <mergeCell ref="L14:L15"/>
    <mergeCell ref="M14:M15"/>
    <mergeCell ref="N14:N15"/>
    <mergeCell ref="T7:T9"/>
    <mergeCell ref="L7:L9"/>
    <mergeCell ref="M7:M9"/>
    <mergeCell ref="N7:N9"/>
    <mergeCell ref="L12:L13"/>
    <mergeCell ref="M12:M13"/>
    <mergeCell ref="N12:N13"/>
    <mergeCell ref="L10:L11"/>
    <mergeCell ref="M10:M11"/>
    <mergeCell ref="N10:N11"/>
    <mergeCell ref="U12:U13"/>
    <mergeCell ref="U14:U15"/>
    <mergeCell ref="U7:U9"/>
    <mergeCell ref="U10:U11"/>
    <mergeCell ref="B1:C1"/>
    <mergeCell ref="B18:G18"/>
    <mergeCell ref="Q18:S18"/>
    <mergeCell ref="B17:G17"/>
    <mergeCell ref="Q17:S17"/>
    <mergeCell ref="G3:N3"/>
    <mergeCell ref="I14:I15"/>
    <mergeCell ref="J14:J15"/>
    <mergeCell ref="K14:K15"/>
    <mergeCell ref="I12:I13"/>
    <mergeCell ref="J12:J13"/>
    <mergeCell ref="I10:I11"/>
    <mergeCell ref="I7:I9"/>
    <mergeCell ref="J7:J9"/>
    <mergeCell ref="J10:J11"/>
    <mergeCell ref="K7:K9"/>
  </mergeCells>
  <conditionalFormatting sqref="B7:B15">
    <cfRule type="cellIs" dxfId="11" priority="56" operator="greaterThanOrEqual">
      <formula>1</formula>
    </cfRule>
    <cfRule type="containsBlanks" dxfId="10" priority="61">
      <formula>LEN(TRIM(B7))=0</formula>
    </cfRule>
  </conditionalFormatting>
  <conditionalFormatting sqref="D7:D15">
    <cfRule type="containsBlanks" dxfId="9" priority="2">
      <formula>LEN(TRIM(D7))=0</formula>
    </cfRule>
  </conditionalFormatting>
  <conditionalFormatting sqref="G7:G15 Q7:Q15">
    <cfRule type="notContainsBlanks" dxfId="8" priority="30">
      <formula>LEN(TRIM(G7))&gt;0</formula>
    </cfRule>
    <cfRule type="notContainsBlanks" dxfId="7" priority="31">
      <formula>LEN(TRIM(G7))&gt;0</formula>
    </cfRule>
    <cfRule type="containsBlanks" dxfId="6" priority="33">
      <formula>LEN(TRIM(G7))=0</formula>
    </cfRule>
  </conditionalFormatting>
  <conditionalFormatting sqref="G7:G15">
    <cfRule type="notContainsBlanks" dxfId="5" priority="29">
      <formula>LEN(TRIM(G7))&gt;0</formula>
    </cfRule>
  </conditionalFormatting>
  <conditionalFormatting sqref="H7:H15">
    <cfRule type="containsText" dxfId="4" priority="6" operator="containsText" text="ANO">
      <formula>NOT(ISERROR(SEARCH("ANO",H7)))</formula>
    </cfRule>
    <cfRule type="containsBlanks" dxfId="3" priority="7">
      <formula>LEN(TRIM(H7))=0</formula>
    </cfRule>
    <cfRule type="notContainsBlanks" dxfId="2" priority="8">
      <formula>LEN(TRIM(H7))&gt;0</formula>
    </cfRule>
  </conditionalFormatting>
  <conditionalFormatting sqref="S7:S15">
    <cfRule type="cellIs" dxfId="1" priority="52" operator="equal">
      <formula>"NEVYHOVUJE"</formula>
    </cfRule>
    <cfRule type="cellIs" dxfId="0" priority="53" operator="equal">
      <formula>"VYHOVUJE"</formula>
    </cfRule>
  </conditionalFormatting>
  <dataValidations count="2">
    <dataValidation type="list" showInputMessage="1" showErrorMessage="1" sqref="J7 H7:H15" xr:uid="{00000000-0002-0000-0000-000001000000}">
      <formula1>"ANO,NE"</formula1>
    </dataValidation>
    <dataValidation type="list" showInputMessage="1" showErrorMessage="1" sqref="E7:E15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2023-09-07T08:48:20Z</cp:lastPrinted>
  <dcterms:created xsi:type="dcterms:W3CDTF">2014-03-05T12:43:32Z</dcterms:created>
  <dcterms:modified xsi:type="dcterms:W3CDTF">2024-04-29T13:03:18Z</dcterms:modified>
</cp:coreProperties>
</file>