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P01241 - Architektonicko..." sheetId="2" r:id="rId2"/>
    <sheet name="PP01242 - Zdravotně - tec..." sheetId="3" r:id="rId3"/>
    <sheet name="PP012431 - Elektroinstala..." sheetId="4" r:id="rId4"/>
    <sheet name="PP012432 - Elektroinstala..." sheetId="5" r:id="rId5"/>
    <sheet name="PP01244 - Neinvestiční ná..." sheetId="6" r:id="rId6"/>
    <sheet name="PP0124VON - Vedlejší a os..." sheetId="7" r:id="rId7"/>
    <sheet name="Pokyny pro vyplnění" sheetId="8" r:id="rId8"/>
  </sheets>
  <definedNames>
    <definedName name="_xlnm.Print_Area" localSheetId="0">'Rekapitulace stavby'!$D$4:$AO$36,'Rekapitulace stavby'!$C$42:$AQ$62</definedName>
    <definedName name="_xlnm._FilterDatabase" localSheetId="1" hidden="1">'PP01241 - Architektonicko...'!$C$90:$K$771</definedName>
    <definedName name="_xlnm.Print_Area" localSheetId="1">'PP01241 - Architektonicko...'!$C$4:$J$39,'PP01241 - Architektonicko...'!$C$45:$J$72,'PP01241 - Architektonicko...'!$C$78:$K$771</definedName>
    <definedName name="_xlnm._FilterDatabase" localSheetId="2" hidden="1">'PP01242 - Zdravotně - tec...'!$C$82:$K$125</definedName>
    <definedName name="_xlnm.Print_Area" localSheetId="2">'PP01242 - Zdravotně - tec...'!$C$4:$J$39,'PP01242 - Zdravotně - tec...'!$C$45:$J$64,'PP01242 - Zdravotně - tec...'!$C$70:$K$125</definedName>
    <definedName name="_xlnm._FilterDatabase" localSheetId="3" hidden="1">'PP012431 - Elektroinstala...'!$C$93:$K$170</definedName>
    <definedName name="_xlnm.Print_Area" localSheetId="3">'PP012431 - Elektroinstala...'!$C$4:$J$41,'PP012431 - Elektroinstala...'!$C$47:$J$73,'PP012431 - Elektroinstala...'!$C$79:$K$170</definedName>
    <definedName name="_xlnm._FilterDatabase" localSheetId="4" hidden="1">'PP012432 - Elektroinstala...'!$C$93:$K$192</definedName>
    <definedName name="_xlnm.Print_Area" localSheetId="4">'PP012432 - Elektroinstala...'!$C$4:$J$41,'PP012432 - Elektroinstala...'!$C$47:$J$73,'PP012432 - Elektroinstala...'!$C$79:$K$192</definedName>
    <definedName name="_xlnm._FilterDatabase" localSheetId="5" hidden="1">'PP01244 - Neinvestiční ná...'!$C$83:$K$504</definedName>
    <definedName name="_xlnm.Print_Area" localSheetId="5">'PP01244 - Neinvestiční ná...'!$C$4:$J$39,'PP01244 - Neinvestiční ná...'!$C$45:$J$65,'PP01244 - Neinvestiční ná...'!$C$71:$K$504</definedName>
    <definedName name="_xlnm._FilterDatabase" localSheetId="6" hidden="1">'PP0124VON - Vedlejší a os...'!$C$84:$K$110</definedName>
    <definedName name="_xlnm.Print_Area" localSheetId="6">'PP0124VON - Vedlejší a os...'!$C$4:$J$39,'PP0124VON - Vedlejší a os...'!$C$45:$J$66,'PP0124VON - Vedlejší a os...'!$C$72:$K$110</definedName>
    <definedName name="_xlnm.Print_Area" localSheetId="7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'PP01241 - Architektonicko...'!$90:$90</definedName>
    <definedName name="_xlnm.Print_Titles" localSheetId="2">'PP01242 - Zdravotně - tec...'!$82:$82</definedName>
    <definedName name="_xlnm.Print_Titles" localSheetId="3">'PP012431 - Elektroinstala...'!$93:$93</definedName>
    <definedName name="_xlnm.Print_Titles" localSheetId="4">'PP012432 - Elektroinstala...'!$93:$93</definedName>
    <definedName name="_xlnm.Print_Titles" localSheetId="5">'PP01244 - Neinvestiční ná...'!$83:$83</definedName>
    <definedName name="_xlnm.Print_Titles" localSheetId="6">'PP0124VON - Vedlejší a os...'!$84:$84</definedName>
  </definedNames>
  <calcPr fullCalcOnLoad="1"/>
</workbook>
</file>

<file path=xl/sharedStrings.xml><?xml version="1.0" encoding="utf-8"?>
<sst xmlns="http://schemas.openxmlformats.org/spreadsheetml/2006/main" count="14365" uniqueCount="1478">
  <si>
    <t>Export Komplet</t>
  </si>
  <si>
    <t>VZ</t>
  </si>
  <si>
    <t>2.0</t>
  </si>
  <si>
    <t>ZAMOK</t>
  </si>
  <si>
    <t>False</t>
  </si>
  <si>
    <t>{925ae632-9ce7-4aff-91f6-01314ff4c65a}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</si>
  <si>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</si>
  <si>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</si>
  <si>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</si>
  <si>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</si>
  <si>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</si>
  <si>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</si>
  <si>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</si>
  <si>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</si>
  <si>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PP0124Z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</si>
  <si>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</si>
  <si>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</si>
  <si>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prostor budovy UL - 5np</t>
  </si>
  <si>
    <t>KSO:</t>
  </si>
  <si>
    <t/>
  </si>
  <si>
    <t>CC-CZ:</t>
  </si>
  <si>
    <t>Místo:</t>
  </si>
  <si>
    <t>Univerzitní ul., ZČU Plzeň - Bory</t>
  </si>
  <si>
    <t>Datum:</t>
  </si>
  <si>
    <t>14. 5. 2024</t>
  </si>
  <si>
    <t>Zadavatel:</t>
  </si>
  <si>
    <t>IČ:</t>
  </si>
  <si>
    <t>ZČU v Plzni, Univerzitní 2732/8, Plzeň 301 00</t>
  </si>
  <si>
    <t>DIČ:</t>
  </si>
  <si>
    <t>Uchazeč:</t>
  </si>
  <si>
    <t>Vyplň údaj</t>
  </si>
  <si>
    <t>Projektant:</t>
  </si>
  <si>
    <t>29115744</t>
  </si>
  <si>
    <t>PilsProjekt s.r.o., Částkova 74, 326 00 Plzeň</t>
  </si>
  <si>
    <t>CZ29115744</t>
  </si>
  <si>
    <t>True</t>
  </si>
  <si>
    <t>Zpracovatel:</t>
  </si>
  <si>
    <t>40533255</t>
  </si>
  <si>
    <t>Zdeněk Basl</t>
  </si>
  <si>
    <t>CZ6204140789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</si>
  <si>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</si>
  <si>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</si>
  <si>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</si>
  <si>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</si>
  <si>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</si>
  <si>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</si>
  <si>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</si>
  <si>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</si>
  <si>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</si>
  <si>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</si>
  <si>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</si>
  <si>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</si>
  <si>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</si>
  <si>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</si>
  <si>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</si>
  <si>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</si>
  <si>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</si>
  <si>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</si>
  <si>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</si>
  <si>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</si>
  <si>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</si>
  <si>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</si>
  <si>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</si>
  <si>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</si>
  <si>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</si>
  <si>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</si>
  <si>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</si>
  <si>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</si>
  <si>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</si>
  <si>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</si>
  <si>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</si>
  <si>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</si>
  <si>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</si>
  <si>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</si>
  <si>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</si>
  <si>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</si>
  <si>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</si>
  <si>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</si>
  <si>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</si>
  <si>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</si>
  <si>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</si>
  <si>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PP01241</t>
  </si>
  <si>
    <t>Architektonicko - stavební řešení</t>
  </si>
  <si>
    <t>STA</t>
  </si>
  <si>
    <t>1</t>
  </si>
  <si>
    <t>{9b47af5a-dbd6-4fda-bd97-ae92ff616792}</t>
  </si>
  <si>
    <t>2</t>
  </si>
  <si>
    <t>PP01242</t>
  </si>
  <si>
    <t>Zdravotně - technické instalace</t>
  </si>
  <si>
    <t>{30aae8e5-3119-4fef-a29b-c4a3f52db604}</t>
  </si>
  <si>
    <t>PP01243</t>
  </si>
  <si>
    <t>Elektroinstalace</t>
  </si>
  <si>
    <t>{65e1c0bd-d18c-40cf-833c-ab4651648afe}</t>
  </si>
  <si>
    <t>PP012431</t>
  </si>
  <si>
    <t>Elektroinstalace - materiál</t>
  </si>
  <si>
    <t>Soupis</t>
  </si>
  <si>
    <t>{5c35a093-bd77-4019-b945-46655ac67e76}</t>
  </si>
  <si>
    <t>PP012432</t>
  </si>
  <si>
    <t>Elektroinstalace - montáž</t>
  </si>
  <si>
    <t>{5f3cecb0-3cb2-4ba6-8ab7-1a52fb7d9a5e}</t>
  </si>
  <si>
    <t>PP01244</t>
  </si>
  <si>
    <t>Neinvestiční náklady</t>
  </si>
  <si>
    <t>{fdbead69-9d15-46eb-b072-ad94b527a25a}</t>
  </si>
  <si>
    <t>PP0124VON</t>
  </si>
  <si>
    <t>Vedlejší a ostatní náklady</t>
  </si>
  <si>
    <t>VON</t>
  </si>
  <si>
    <t>{ed158831-5620-415d-bf1b-22bfcdbf63bd}</t>
  </si>
  <si>
    <t>KRYCÍ LIST SOUPISU PRACÍ</t>
  </si>
  <si>
    <t>Objekt:</t>
  </si>
  <si>
    <t>PP01241 - Architektonicko - stavební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</si>
  <si>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</si>
  <si>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</si>
  <si>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</si>
  <si>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</si>
  <si>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</si>
  <si>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</si>
  <si>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</si>
  <si>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</si>
  <si>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</si>
  <si>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</si>
  <si>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</si>
  <si>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</si>
  <si>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</si>
  <si>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</si>
  <si>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</si>
  <si>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</si>
  <si>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</si>
  <si>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</si>
  <si>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</si>
  <si>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</si>
  <si>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</si>
  <si>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</si>
  <si>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</si>
  <si>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</si>
  <si>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</si>
  <si>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</si>
  <si>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</si>
  <si>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</si>
  <si>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</si>
  <si>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</si>
  <si>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</si>
  <si>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</si>
  <si>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</si>
  <si>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</si>
  <si>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</si>
  <si>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611325421</t>
  </si>
  <si>
    <t>Oprava vápenocementové omítky vnitřních ploch štukové dvouvrstvé, tloušťky do 20 mm a tloušťky štuku do 3 mm stropů, v rozsahu opravované plochy do 10%</t>
  </si>
  <si>
    <t>m2</t>
  </si>
  <si>
    <t>CS ÚRS 2024 01</t>
  </si>
  <si>
    <t>4</t>
  </si>
  <si>
    <t>393415707</t>
  </si>
  <si>
    <t>Online PSC</t>
  </si>
  <si>
    <t>https://podminky.urs.cz/item/CS_URS_2024_01/611325421</t>
  </si>
  <si>
    <t>VV</t>
  </si>
  <si>
    <t>uvažováno na 50% plochy</t>
  </si>
  <si>
    <t>m502-strop</t>
  </si>
  <si>
    <t>7*7*0,5</t>
  </si>
  <si>
    <t>m504-strop</t>
  </si>
  <si>
    <t>m506-strop</t>
  </si>
  <si>
    <t>m508-strop</t>
  </si>
  <si>
    <t>m510-strop</t>
  </si>
  <si>
    <t>m512-strop</t>
  </si>
  <si>
    <t>m503-strop</t>
  </si>
  <si>
    <t>7*7,7*0,5</t>
  </si>
  <si>
    <t>m505-strop</t>
  </si>
  <si>
    <t>m507-strop</t>
  </si>
  <si>
    <t>2,8*7,7*0,5</t>
  </si>
  <si>
    <t>m509-strop</t>
  </si>
  <si>
    <t>m511-strop</t>
  </si>
  <si>
    <t>m507a-strop</t>
  </si>
  <si>
    <t>4,1*7,7*0,5</t>
  </si>
  <si>
    <t>Součet</t>
  </si>
  <si>
    <t>612131121</t>
  </si>
  <si>
    <t>Podkladní a spojovací vrstva vnitřních omítaných ploch penetrace disperzní nanášená ručně stěn</t>
  </si>
  <si>
    <t>572995537</t>
  </si>
  <si>
    <t>https://podminky.urs.cz/item/CS_URS_2024_01/612131121</t>
  </si>
  <si>
    <t>m511-obvodová stěna bez oken-pod perlinku</t>
  </si>
  <si>
    <t>3</t>
  </si>
  <si>
    <t>612142001</t>
  </si>
  <si>
    <t>Pletivo vnitřních ploch v ploše nebo pruzích, na plném podkladu sklovláknité vtlačené do tmelu včetně tmelu stěn</t>
  </si>
  <si>
    <t>-2056140379</t>
  </si>
  <si>
    <t>https://podminky.urs.cz/item/CS_URS_2024_01/612142001</t>
  </si>
  <si>
    <t>m511-obvodová stěna bez oken</t>
  </si>
  <si>
    <t>612325421</t>
  </si>
  <si>
    <t>Oprava vápenocementové omítky vnitřních ploch štukové dvouvrstvé, tloušťky do 20 mm a tloušťky štuku do 3 mm stěn, v rozsahu opravované plochy do 10%</t>
  </si>
  <si>
    <t>197597342</t>
  </si>
  <si>
    <t>https://podminky.urs.cz/item/CS_URS_2024_01/612325421</t>
  </si>
  <si>
    <t>m500-chodba-stěny-nad nátěrem</t>
  </si>
  <si>
    <t>2*(43,4+3,099)*(2,55-1,6)*0,5</t>
  </si>
  <si>
    <t>m502-stěny</t>
  </si>
  <si>
    <t>(2*(7+7)*3,1-7*2,2-1,6*2)*0,5</t>
  </si>
  <si>
    <t>m504-stěny</t>
  </si>
  <si>
    <t>(2*(7+7+0,7+0,4)*3,1-7*2,2-1,6*2)*0,5</t>
  </si>
  <si>
    <t>m506-stěny</t>
  </si>
  <si>
    <t>(2*(7+7+0,3+0,3)*3,1-7*2,2-1,6*2)*0,5</t>
  </si>
  <si>
    <t>m508-stěny</t>
  </si>
  <si>
    <t>m510-stěny</t>
  </si>
  <si>
    <t>(2*(7+7+0,6)*3,1-7*2,2-1,6*2)*0,5</t>
  </si>
  <si>
    <t>m512-stěny</t>
  </si>
  <si>
    <t>m503-stěny</t>
  </si>
  <si>
    <t>(2*(7+7,7+0,6)*3,1-7*2,2-1,6*2)*0,5</t>
  </si>
  <si>
    <t>m505-stěny</t>
  </si>
  <si>
    <t>m507-stěny</t>
  </si>
  <si>
    <t>(2*(2,8+7,7)*3,1-2,8*2,2-1,6*2)*0,5</t>
  </si>
  <si>
    <t>m509-stěny</t>
  </si>
  <si>
    <t>(2*(7+7,7+0,6)*3,1-6,6*2,2-1,6*2)*0,5</t>
  </si>
  <si>
    <t>m511-stěny</t>
  </si>
  <si>
    <t>m507a-stěny stávající</t>
  </si>
  <si>
    <t>(2*(4,1+7,7)*3,1-4,1*2,2)*0,5</t>
  </si>
  <si>
    <t>5</t>
  </si>
  <si>
    <t>619991001</t>
  </si>
  <si>
    <t>Zakrytí vnitřních ploch před znečištěním fólií včetně pozdějšího odkrytí podlah</t>
  </si>
  <si>
    <t>-259220285</t>
  </si>
  <si>
    <t>https://podminky.urs.cz/item/CS_URS_2024_01/619991001</t>
  </si>
  <si>
    <t>m500</t>
  </si>
  <si>
    <t>43,4*3,099</t>
  </si>
  <si>
    <t>m502</t>
  </si>
  <si>
    <t>7*7</t>
  </si>
  <si>
    <t>m504</t>
  </si>
  <si>
    <t>m506</t>
  </si>
  <si>
    <t>m508</t>
  </si>
  <si>
    <t>m510</t>
  </si>
  <si>
    <t>m512</t>
  </si>
  <si>
    <t>m503</t>
  </si>
  <si>
    <t>7*7,7</t>
  </si>
  <si>
    <t>m505</t>
  </si>
  <si>
    <t>m507</t>
  </si>
  <si>
    <t>2,8*7,7</t>
  </si>
  <si>
    <t>m509</t>
  </si>
  <si>
    <t>m511</t>
  </si>
  <si>
    <t>m507a</t>
  </si>
  <si>
    <t>4,1*7,7</t>
  </si>
  <si>
    <t>619995001</t>
  </si>
  <si>
    <t>Začištění omítek (s dodáním hmot) kolem oken, dveří, podlah, obkladů apod.</t>
  </si>
  <si>
    <t>m</t>
  </si>
  <si>
    <t>-1891956378</t>
  </si>
  <si>
    <t>https://podminky.urs.cz/item/CS_URS_2024_01/619995001</t>
  </si>
  <si>
    <t>m507a-1-obklad</t>
  </si>
  <si>
    <t>3,61+0,6*2</t>
  </si>
  <si>
    <t>7</t>
  </si>
  <si>
    <t>629991011</t>
  </si>
  <si>
    <t>Zakrytí vnějších ploch před znečištěním včetně pozdějšího odkrytí výplní otvorů a svislých ploch fólií přilepenou lepící páskou</t>
  </si>
  <si>
    <t>-383680583</t>
  </si>
  <si>
    <t>https://podminky.urs.cz/item/CS_URS_2024_01/629991011</t>
  </si>
  <si>
    <t>7*2,2</t>
  </si>
  <si>
    <t>2,8*2,2</t>
  </si>
  <si>
    <t>6,6*2,2</t>
  </si>
  <si>
    <t>m507a-stěny</t>
  </si>
  <si>
    <t>4,1*2,2</t>
  </si>
  <si>
    <t>9</t>
  </si>
  <si>
    <t>Ostatní konstrukce a práce, bourání</t>
  </si>
  <si>
    <t>8</t>
  </si>
  <si>
    <t>949101111</t>
  </si>
  <si>
    <t>Lešení pomocné pracovní pro objekty pozemních staveb pro zatížení do 150 kg/m2, o výšce lešeňové podlahy do 1,9 m</t>
  </si>
  <si>
    <t>-16236174</t>
  </si>
  <si>
    <t>https://podminky.urs.cz/item/CS_URS_2024_01/949101111</t>
  </si>
  <si>
    <t>952901111</t>
  </si>
  <si>
    <t>Vyčištění budov nebo objektů před předáním do užívání budov bytové nebo občanské výstavby, světlé výšky podlaží do 4 m</t>
  </si>
  <si>
    <t>409811567</t>
  </si>
  <si>
    <t>https://podminky.urs.cz/item/CS_URS_2024_01/952901111</t>
  </si>
  <si>
    <t>závěrečný úklid</t>
  </si>
  <si>
    <t>43,826*18,273-7,352*8+7,4*8-2,8*2,4-1,2*1,6</t>
  </si>
  <si>
    <t>10</t>
  </si>
  <si>
    <t>953961111</t>
  </si>
  <si>
    <t>Kotva chemická s vyvrtáním otvoru do betonu, železobetonu nebo tvrdého kamene tmel, velikost M 8, hloubka 80 mm</t>
  </si>
  <si>
    <t>kus</t>
  </si>
  <si>
    <t>-893114026</t>
  </si>
  <si>
    <t>https://podminky.urs.cz/item/CS_URS_2024_01/953961111</t>
  </si>
  <si>
    <t>zákryty z laminátových desek-jekl 40/20/3-konzole tvaru L-dl cca 960mm, platle 10/100/3mm-2ks na konzolu-1xstěna 1x strop-1 konzole vč platlí 3,1kg</t>
  </si>
  <si>
    <t>strop-2 kotvy na platli</t>
  </si>
  <si>
    <t>m503-7ks konzolí</t>
  </si>
  <si>
    <t>2*7</t>
  </si>
  <si>
    <t>m505-7ks konzolí</t>
  </si>
  <si>
    <t>m507-3ks konzolí</t>
  </si>
  <si>
    <t>2*3</t>
  </si>
  <si>
    <t>m507a-1-3ks konzolí</t>
  </si>
  <si>
    <t>m509-7ks konzolí</t>
  </si>
  <si>
    <t>m511-6ks konzolí</t>
  </si>
  <si>
    <t>2*6</t>
  </si>
  <si>
    <t>11</t>
  </si>
  <si>
    <t>953962211</t>
  </si>
  <si>
    <t>Kotva chemická s vyvrtáním otvoru do zdiva z děrovaných cihel tmel se síťovým pouzdrem, hloubka 80 mm, velikost M 8</t>
  </si>
  <si>
    <t>776148590</t>
  </si>
  <si>
    <t>https://podminky.urs.cz/item/CS_URS_2024_01/953962211</t>
  </si>
  <si>
    <t>stěny-2 kotvy na platli</t>
  </si>
  <si>
    <t>953965111</t>
  </si>
  <si>
    <t>Kotva chemická s vyvrtáním otvoru kotevní šrouby pro chemické kotvy, velikost M 8, délka 110 mm</t>
  </si>
  <si>
    <t>-1149355430</t>
  </si>
  <si>
    <t>https://podminky.urs.cz/item/CS_URS_2024_01/953965111</t>
  </si>
  <si>
    <t>4 šrouby na konzolu</t>
  </si>
  <si>
    <t>4*7</t>
  </si>
  <si>
    <t>4*3</t>
  </si>
  <si>
    <t>4*6</t>
  </si>
  <si>
    <t>13</t>
  </si>
  <si>
    <t>978011111</t>
  </si>
  <si>
    <t>Otlučení vápenných nebo vápenocementových omítek vnitřních ploch stropů, v rozsahu do 5 %</t>
  </si>
  <si>
    <t>1187444613</t>
  </si>
  <si>
    <t>https://podminky.urs.cz/item/CS_URS_2024_01/978011111</t>
  </si>
  <si>
    <t>14</t>
  </si>
  <si>
    <t>978013111</t>
  </si>
  <si>
    <t>Otlučení vápenných nebo vápenocementových omítek vnitřních ploch stěn s vyškrabáním spar, s očištěním zdiva, v rozsahu do 5 %</t>
  </si>
  <si>
    <t>1713993893</t>
  </si>
  <si>
    <t>https://podminky.urs.cz/item/CS_URS_2024_01/978013111</t>
  </si>
  <si>
    <t>997</t>
  </si>
  <si>
    <t>Přesun sutě</t>
  </si>
  <si>
    <t>15</t>
  </si>
  <si>
    <t>997013214</t>
  </si>
  <si>
    <t>Vnitrostaveništní doprava suti a vybouraných hmot vodorovně do 50 m s naložením ručně pro budovy a haly výšky přes 12 do 15 m</t>
  </si>
  <si>
    <t>t</t>
  </si>
  <si>
    <t>1092871153</t>
  </si>
  <si>
    <t>https://podminky.urs.cz/item/CS_URS_2024_01/997013214</t>
  </si>
  <si>
    <t>16</t>
  </si>
  <si>
    <t>997013501</t>
  </si>
  <si>
    <t>Odvoz suti a vybouraných hmot na skládku nebo meziskládku se složením, na vzdálenost do 1 km</t>
  </si>
  <si>
    <t>-899357257</t>
  </si>
  <si>
    <t>https://podminky.urs.cz/item/CS_URS_2024_01/997013501</t>
  </si>
  <si>
    <t>17</t>
  </si>
  <si>
    <t>997013509</t>
  </si>
  <si>
    <t>Odvoz suti a vybouraných hmot na skládku nebo meziskládku se složením, na vzdálenost Příplatek k ceně za každý další započatý 1 km přes 1 km</t>
  </si>
  <si>
    <t>-844145633</t>
  </si>
  <si>
    <t>https://podminky.urs.cz/item/CS_URS_2024_01/997013509</t>
  </si>
  <si>
    <t>3,377*9 'Přepočtené koeficientem množství</t>
  </si>
  <si>
    <t>18</t>
  </si>
  <si>
    <t>997013631</t>
  </si>
  <si>
    <t>Poplatek za uložení stavebního odpadu na skládce (skládkovné) směsného stavebního a demoličního zatříděného do Katalogu odpadů pod kódem 17 09 04</t>
  </si>
  <si>
    <t>836807729</t>
  </si>
  <si>
    <t>https://podminky.urs.cz/item/CS_URS_2024_01/997013631</t>
  </si>
  <si>
    <t>998</t>
  </si>
  <si>
    <t>Přesun hmot</t>
  </si>
  <si>
    <t>19</t>
  </si>
  <si>
    <t>998018003</t>
  </si>
  <si>
    <t>Přesun hmot pro budovy občanské výstavby, bydlení, výrobu a služby ruční (bez užití mechanizace) vodorovná dopravní vzdálenost do 100 m pro budovy s jakoukoliv nosnou konstrukcí výšky přes 12 do 24 m</t>
  </si>
  <si>
    <t>2015521769</t>
  </si>
  <si>
    <t>https://podminky.urs.cz/item/CS_URS_2024_01/998018003</t>
  </si>
  <si>
    <t>PSV</t>
  </si>
  <si>
    <t>Práce a dodávky PSV</t>
  </si>
  <si>
    <t>763</t>
  </si>
  <si>
    <t>Konstrukce suché výstavby</t>
  </si>
  <si>
    <t>20</t>
  </si>
  <si>
    <t>763111313</t>
  </si>
  <si>
    <t>Příčka ze sádrokartonových desek s nosnou konstrukcí z jednoduchých ocelových profilů UW, CW jednoduše opláštěná deskou standardní A tl. 12,5 mm, příčka tl. 100 mm, profil 75, bez izolace, EI do 30</t>
  </si>
  <si>
    <t>-1094630797</t>
  </si>
  <si>
    <t>https://podminky.urs.cz/item/CS_URS_2024_01/763111313</t>
  </si>
  <si>
    <t>m507a-1/m507a-2-dělící příčka sdk</t>
  </si>
  <si>
    <t>4,1*3,1</t>
  </si>
  <si>
    <t>763111719</t>
  </si>
  <si>
    <t>Příčka ze sádrokartonových desek ostatní konstrukce a práce na příčkách ze sádrokartonových desek úprava styku příčky a podhledu (oboustranně) akrylátovým tmelem</t>
  </si>
  <si>
    <t>1301720595</t>
  </si>
  <si>
    <t>https://podminky.urs.cz/item/CS_URS_2024_01/763111719</t>
  </si>
  <si>
    <t>4,1+3,1*2</t>
  </si>
  <si>
    <t>22</t>
  </si>
  <si>
    <t>763111720</t>
  </si>
  <si>
    <t>Příčka ze sádrokartonových desek ostatní konstrukce a práce na příčkách ze sádrokartonových desek vyztužení příčky pro osazení skříněk, polic atd.</t>
  </si>
  <si>
    <t>-366682413</t>
  </si>
  <si>
    <t>https://podminky.urs.cz/item/CS_URS_2024_01/763111720</t>
  </si>
  <si>
    <t>4,1*2</t>
  </si>
  <si>
    <t>23</t>
  </si>
  <si>
    <t>763164531</t>
  </si>
  <si>
    <t>Obklad konstrukcí sádrokartonovými deskami včetně ochranných úhelníků ve tvaru L rozvinuté šíře přes 0,4 do 0,8 m, opláštěný deskou standardní A, tl. 12,5 mm</t>
  </si>
  <si>
    <t>394572098</t>
  </si>
  <si>
    <t>https://podminky.urs.cz/item/CS_URS_2024_01/763164531</t>
  </si>
  <si>
    <t>m509-stávající potrubí na stěně sousedící s m511</t>
  </si>
  <si>
    <t>24</t>
  </si>
  <si>
    <t>763181311</t>
  </si>
  <si>
    <t>Výplně otvorů konstrukcí ze sádrokartonových desek montáž zárubně kovové s konstrukcí jednokřídlové</t>
  </si>
  <si>
    <t>-1150961612</t>
  </si>
  <si>
    <t>https://podminky.urs.cz/item/CS_URS_2024_01/763181311</t>
  </si>
  <si>
    <t>25</t>
  </si>
  <si>
    <t>M</t>
  </si>
  <si>
    <t>55331590</t>
  </si>
  <si>
    <t>zárubeň jednokřídlá ocelová pro sádrokartonové příčky tl stěny 75-100mm rozměru 800/1970, 2100mm</t>
  </si>
  <si>
    <t xml:space="preserve">CS ÚRS 2024 01 </t>
  </si>
  <si>
    <t>32</t>
  </si>
  <si>
    <t>1628825348</t>
  </si>
  <si>
    <t>P</t>
  </si>
  <si>
    <t>Poznámka k položce:
S, SH, SP</t>
  </si>
  <si>
    <t>26</t>
  </si>
  <si>
    <t>763181421</t>
  </si>
  <si>
    <t>Výplně otvorů konstrukcí ze sádrokartonových desek ztužující výplň otvoru pro dveře s UA a UW profilem, výšky příčky přes 2,80 do 3,25 m</t>
  </si>
  <si>
    <t>1394665849</t>
  </si>
  <si>
    <t>https://podminky.urs.cz/item/CS_URS_2024_01/763181421</t>
  </si>
  <si>
    <t>27</t>
  </si>
  <si>
    <t>998763513</t>
  </si>
  <si>
    <t>Přesun hmot pro konstrukce montované z desek sádrokartonových, sádrovláknitých, cementovláknitých nebo cementových stanovený procentní sazbou (%) z ceny vodorovná dopravní vzdálenost do 50 m ruční (bez užití mechanizace) v objektech výšky přes 12 do 24 m</t>
  </si>
  <si>
    <t>%</t>
  </si>
  <si>
    <t>-1581334495</t>
  </si>
  <si>
    <t>https://podminky.urs.cz/item/CS_URS_2024_01/998763513</t>
  </si>
  <si>
    <t>766</t>
  </si>
  <si>
    <t>Konstrukce truhlářské</t>
  </si>
  <si>
    <t>28</t>
  </si>
  <si>
    <t>766100001</t>
  </si>
  <si>
    <t>D+M Kuchyňská linka dl 2,3m - dolní i horní skříňky - lamino bílé, pracovní deska kuchyňská - antracit, bez spotřebičů</t>
  </si>
  <si>
    <t>ks</t>
  </si>
  <si>
    <t>-1572323413</t>
  </si>
  <si>
    <t>m507a-1</t>
  </si>
  <si>
    <t>29</t>
  </si>
  <si>
    <t>766492100</t>
  </si>
  <si>
    <t>Ostatní práce při obkládání montáž dřevěného obložení ostění</t>
  </si>
  <si>
    <t>1049947066</t>
  </si>
  <si>
    <t>https://podminky.urs.cz/item/CS_URS_2024_01/766492100</t>
  </si>
  <si>
    <t>zákryty z laminátových desek-tvar L-dl cca 960mm</t>
  </si>
  <si>
    <t>(3,4+2,29)*0,96</t>
  </si>
  <si>
    <t>2,61*0,96</t>
  </si>
  <si>
    <t>2,29*0,96</t>
  </si>
  <si>
    <t>(3,4+2,3)*0,96</t>
  </si>
  <si>
    <t>(3,85+1)*0,96</t>
  </si>
  <si>
    <t>30</t>
  </si>
  <si>
    <t>60722279</t>
  </si>
  <si>
    <t>deska dřevotřísková laminovaná 2070x2800mm tl 10mm</t>
  </si>
  <si>
    <t>-1630229246</t>
  </si>
  <si>
    <t>25,756*1,1 'Přepočtené koeficientem množství</t>
  </si>
  <si>
    <t>31</t>
  </si>
  <si>
    <t>766660001</t>
  </si>
  <si>
    <t>Montáž dveřních křídel dřevěných nebo plastových otevíravých do ocelové zárubně povrchově upravených jednokřídlových, šířky do 800 mm</t>
  </si>
  <si>
    <t>2126479250</t>
  </si>
  <si>
    <t>https://podminky.urs.cz/item/CS_URS_2024_01/766660001</t>
  </si>
  <si>
    <t>m507a-1/m507a-2-dělící příčka sdk-dveře</t>
  </si>
  <si>
    <t>61162074</t>
  </si>
  <si>
    <t>dveře jednokřídlé voštinové povrch laminátový plné 800x1970-2100mm</t>
  </si>
  <si>
    <t>887630328</t>
  </si>
  <si>
    <t>33</t>
  </si>
  <si>
    <t>766660720</t>
  </si>
  <si>
    <t>Montáž dveřních doplňků větrací mřížky s vyříznutím otvoru</t>
  </si>
  <si>
    <t>16495934</t>
  </si>
  <si>
    <t>https://podminky.urs.cz/item/CS_URS_2024_01/766660720</t>
  </si>
  <si>
    <t>34</t>
  </si>
  <si>
    <t>562456012-01</t>
  </si>
  <si>
    <t>mřížka větrací plast VM 500x90 do dveří</t>
  </si>
  <si>
    <t>-1655810351</t>
  </si>
  <si>
    <t>35</t>
  </si>
  <si>
    <t>766660729</t>
  </si>
  <si>
    <t>Montáž dveřních doplňků dveřního kování interiérového štítku s klikou</t>
  </si>
  <si>
    <t>956611142</t>
  </si>
  <si>
    <t>https://podminky.urs.cz/item/CS_URS_2024_01/766660729</t>
  </si>
  <si>
    <t>36</t>
  </si>
  <si>
    <t>54914123</t>
  </si>
  <si>
    <t>kování rozetové klika/klika</t>
  </si>
  <si>
    <t>-1483922050</t>
  </si>
  <si>
    <t>37</t>
  </si>
  <si>
    <t>766691812</t>
  </si>
  <si>
    <t>Demontáž parapetních desek šířky přes 300 mm</t>
  </si>
  <si>
    <t>-45026987</t>
  </si>
  <si>
    <t>https://podminky.urs.cz/item/CS_URS_2024_01/766691812</t>
  </si>
  <si>
    <t>m502-tabule,police</t>
  </si>
  <si>
    <t>6*4</t>
  </si>
  <si>
    <t>m504-police</t>
  </si>
  <si>
    <t>m506-tabule</t>
  </si>
  <si>
    <t>m508-tabule</t>
  </si>
  <si>
    <t>m510-tabule</t>
  </si>
  <si>
    <t>m507-police</t>
  </si>
  <si>
    <t>7,5*2</t>
  </si>
  <si>
    <t>m509-police</t>
  </si>
  <si>
    <t>7,5</t>
  </si>
  <si>
    <t>m511-tabule</t>
  </si>
  <si>
    <t>m507a-2-police</t>
  </si>
  <si>
    <t>4,5*2</t>
  </si>
  <si>
    <t>38</t>
  </si>
  <si>
    <t>766691914</t>
  </si>
  <si>
    <t>Ostatní práce vyvěšení nebo zavěšení křídel dřevěných dveřních, plochy do 2 m2</t>
  </si>
  <si>
    <t>1092666589</t>
  </si>
  <si>
    <t>https://podminky.urs.cz/item/CS_URS_2024_01/766691914</t>
  </si>
  <si>
    <t>m500-chodba-zárubně-nátěr-vyvěšení</t>
  </si>
  <si>
    <t>2*12+2*2</t>
  </si>
  <si>
    <t>m507/507a-1-zárubně-nátěr-vyvěšení</t>
  </si>
  <si>
    <t>m500-chodba-zárubně-nátěr-zavěšení</t>
  </si>
  <si>
    <t>m507/507a-1-zárubně-nátěr-zavěšení</t>
  </si>
  <si>
    <t>39</t>
  </si>
  <si>
    <t>766692315</t>
  </si>
  <si>
    <t>Montáž ostatních truhlářských konstrukcí záclonových krytů z tvrdého dřeva nebo dýhovaných bez olištování, délky přes 3600 mm</t>
  </si>
  <si>
    <t>490087218</t>
  </si>
  <si>
    <t>https://podminky.urs.cz/item/CS_URS_2024_01/766692315</t>
  </si>
  <si>
    <t>m509-garnýž</t>
  </si>
  <si>
    <t>40</t>
  </si>
  <si>
    <t>611000001-01</t>
  </si>
  <si>
    <t>garnýž dřevěná z masívu včetně zakončovacích rohů přes 4m</t>
  </si>
  <si>
    <t>-1446324887</t>
  </si>
  <si>
    <t>6,6</t>
  </si>
  <si>
    <t>41</t>
  </si>
  <si>
    <t>611000002-01</t>
  </si>
  <si>
    <t>Trubka do garnýže průměr 19mm</t>
  </si>
  <si>
    <t>1733731556</t>
  </si>
  <si>
    <t>6,6*1,05 'Přepočtené koeficientem množství</t>
  </si>
  <si>
    <t>42</t>
  </si>
  <si>
    <t>766694116</t>
  </si>
  <si>
    <t>Montáž ostatních truhlářských konstrukcí parapetních desek dřevěných nebo plastových šířky do 300 mm</t>
  </si>
  <si>
    <t>-205978735</t>
  </si>
  <si>
    <t>https://podminky.urs.cz/item/CS_URS_2024_01/766694116</t>
  </si>
  <si>
    <t>m509-stínění oken-boky</t>
  </si>
  <si>
    <t>2,2*2</t>
  </si>
  <si>
    <t>43</t>
  </si>
  <si>
    <t>-441763559</t>
  </si>
  <si>
    <t>2,2*2*0,15</t>
  </si>
  <si>
    <t>0,66*1,2 'Přepočtené koeficientem množství</t>
  </si>
  <si>
    <t>44</t>
  </si>
  <si>
    <t>998766313</t>
  </si>
  <si>
    <t>Přesun hmot pro konstrukce truhlářské stanovený procentní sazbou (%) z ceny vodorovná dopravní vzdálenost do 50 m ruční (bez užití mechanizace) v objektech výšky přes 12 do 24 m</t>
  </si>
  <si>
    <t>1553730881</t>
  </si>
  <si>
    <t>https://podminky.urs.cz/item/CS_URS_2024_01/998766313</t>
  </si>
  <si>
    <t>767</t>
  </si>
  <si>
    <t>Konstrukce zámečnické</t>
  </si>
  <si>
    <t>45</t>
  </si>
  <si>
    <t>767583341</t>
  </si>
  <si>
    <t>Montáž kovových podhledů lamelových šířky 150, plochy do 10 m2</t>
  </si>
  <si>
    <t>-67352034</t>
  </si>
  <si>
    <t>https://podminky.urs.cz/item/CS_URS_2024_01/767583341</t>
  </si>
  <si>
    <t>m500-chodba-oprava podhledu</t>
  </si>
  <si>
    <t>46</t>
  </si>
  <si>
    <t>19418020</t>
  </si>
  <si>
    <t>lamela fasádní tl plechu 1,0mm, šířky do 150mm, délky 1000mm z AL plechu</t>
  </si>
  <si>
    <t>414220436</t>
  </si>
  <si>
    <t>3*1,2 'Přepočtené koeficientem množství</t>
  </si>
  <si>
    <t>47</t>
  </si>
  <si>
    <t>767995111</t>
  </si>
  <si>
    <t>Montáž ostatních atypických zámečnických konstrukcí hmotnosti do 5 kg</t>
  </si>
  <si>
    <t>kg</t>
  </si>
  <si>
    <t>-1676024191</t>
  </si>
  <si>
    <t>https://podminky.urs.cz/item/CS_URS_2024_01/767995111</t>
  </si>
  <si>
    <t>3,1*7</t>
  </si>
  <si>
    <t>3,1*3</t>
  </si>
  <si>
    <t>3,1*6</t>
  </si>
  <si>
    <t>48</t>
  </si>
  <si>
    <t>14550124</t>
  </si>
  <si>
    <t>profil ocelový svařovaný jakost S235 průřez obdelníkový 40x20x3mm</t>
  </si>
  <si>
    <t>80115425</t>
  </si>
  <si>
    <t>Poznámka k položce:
Hmotnost: 2,73 kg/m</t>
  </si>
  <si>
    <t>zákryty z laminátových desek-jekl 40/20/3-konzole tvaru L-dl cca 960mm, platle 10/100/3mm-2ks na konzolu-1xstěna 1x strop-1 konzole vč platlí 2,75kg</t>
  </si>
  <si>
    <t>2,62*7*0,001</t>
  </si>
  <si>
    <t>2,62*3*0,001</t>
  </si>
  <si>
    <t>2,62*6*0,001</t>
  </si>
  <si>
    <t>0,086*1,1 'Přepočtené koeficientem množství</t>
  </si>
  <si>
    <t>49</t>
  </si>
  <si>
    <t>13611210</t>
  </si>
  <si>
    <t>plech ocelový hladký jakost S235JR tl 3mm tabule</t>
  </si>
  <si>
    <t>-118557238</t>
  </si>
  <si>
    <t>Poznámka k položce:
Hmotnost 23,55 kg/m2</t>
  </si>
  <si>
    <t>0,48*7*0,001</t>
  </si>
  <si>
    <t>0,48*3*0,001</t>
  </si>
  <si>
    <t>0,48*6*0,001</t>
  </si>
  <si>
    <t>0,014*1,1 'Přepočtené koeficientem množství</t>
  </si>
  <si>
    <t>50</t>
  </si>
  <si>
    <t>998767313</t>
  </si>
  <si>
    <t>Přesun hmot pro zámečnické konstrukce stanovený procentní sazbou (%) z ceny vodorovná dopravní vzdálenost do 50 m ruční (bez užití mechanizace) v objektech výšky přes 12 do 24 m</t>
  </si>
  <si>
    <t>-1442913765</t>
  </si>
  <si>
    <t>https://podminky.urs.cz/item/CS_URS_2024_01/998767313</t>
  </si>
  <si>
    <t>781</t>
  </si>
  <si>
    <t>Dokončovací práce - obklady</t>
  </si>
  <si>
    <t>51</t>
  </si>
  <si>
    <t>781121011</t>
  </si>
  <si>
    <t>Příprava podkladu před provedením obkladu nátěr penetrační na stěnu</t>
  </si>
  <si>
    <t>1370823049</t>
  </si>
  <si>
    <t>https://podminky.urs.cz/item/CS_URS_2024_01/781121011</t>
  </si>
  <si>
    <t>3,61*0,6</t>
  </si>
  <si>
    <t>52</t>
  </si>
  <si>
    <t>781151031</t>
  </si>
  <si>
    <t>Příprava podkladu před provedením obkladu celoplošné vyrovnání podkladu stěrkou, tloušťky 3 mm</t>
  </si>
  <si>
    <t>-117804564</t>
  </si>
  <si>
    <t>https://podminky.urs.cz/item/CS_URS_2024_01/781151031</t>
  </si>
  <si>
    <t>53</t>
  </si>
  <si>
    <t>781472317</t>
  </si>
  <si>
    <t>Montáž keramických obkladů stěn lepených cementovým flexibilním rychletuhnoucím lepidlem hladkých přes 12 do 19 ks/m2</t>
  </si>
  <si>
    <t>1671363294</t>
  </si>
  <si>
    <t>https://podminky.urs.cz/item/CS_URS_2024_01/781472317</t>
  </si>
  <si>
    <t>54</t>
  </si>
  <si>
    <t>59761701</t>
  </si>
  <si>
    <t>obklad keramický nemrazuvzdorný povrch hladký/lesklý tl do 10mm přes 12 do 19ks/m2</t>
  </si>
  <si>
    <t>-361509550</t>
  </si>
  <si>
    <t>2,166*1,1 'Přepočtené koeficientem množství</t>
  </si>
  <si>
    <t>55</t>
  </si>
  <si>
    <t>781472391</t>
  </si>
  <si>
    <t>Montáž keramických obkladů stěn lepených cementovým flexibilním rychletuhnoucím lepidlem Příplatek k cenám za plochu do 10 m2 jednotlivě</t>
  </si>
  <si>
    <t>787595867</t>
  </si>
  <si>
    <t>https://podminky.urs.cz/item/CS_URS_2024_01/781472391</t>
  </si>
  <si>
    <t>56</t>
  </si>
  <si>
    <t>781495115</t>
  </si>
  <si>
    <t>Obklad - dokončující práce ostatní práce spárování silikonem</t>
  </si>
  <si>
    <t>2002723998</t>
  </si>
  <si>
    <t>https://podminky.urs.cz/item/CS_URS_2024_01/781495115</t>
  </si>
  <si>
    <t>0,6*2</t>
  </si>
  <si>
    <t>57</t>
  </si>
  <si>
    <t>781495142</t>
  </si>
  <si>
    <t>Obklad - dokončující práce průnik obkladem kruhový, bez izolace přes DN 30 do DN 90</t>
  </si>
  <si>
    <t>1990617917</t>
  </si>
  <si>
    <t>https://podminky.urs.cz/item/CS_URS_2024_01/781495142</t>
  </si>
  <si>
    <t>m507a-1-obklad-odhad</t>
  </si>
  <si>
    <t>58</t>
  </si>
  <si>
    <t>998781313</t>
  </si>
  <si>
    <t>Přesun hmot pro obklady keramické stanovený procentní sazbou (%) z ceny vodorovná dopravní vzdálenost do 50 m ruční (bez užití mechanizace) v objektech výšky přes 12 do 24 m</t>
  </si>
  <si>
    <t>718670804</t>
  </si>
  <si>
    <t>https://podminky.urs.cz/item/CS_URS_2024_01/998781313</t>
  </si>
  <si>
    <t>783</t>
  </si>
  <si>
    <t>Dokončovací práce - nátěry</t>
  </si>
  <si>
    <t>59</t>
  </si>
  <si>
    <t>783301311</t>
  </si>
  <si>
    <t>Příprava podkladu zámečnických konstrukcí před provedením nátěru odmaštění odmašťovačem vodou ředitelným</t>
  </si>
  <si>
    <t>-2027759400</t>
  </si>
  <si>
    <t>https://podminky.urs.cz/item/CS_URS_2024_01/783301311</t>
  </si>
  <si>
    <t>zákryty z laminátových desek-jekl 40/20/3-konzole tvaru L-dl cca 960mm, platle 10/100/3mm-2ks na konzolu-1xstěna 1x strop-1 konzole vč platlí 0,155m2</t>
  </si>
  <si>
    <t>0,155*7</t>
  </si>
  <si>
    <t>0,155*3</t>
  </si>
  <si>
    <t>0,155*6</t>
  </si>
  <si>
    <t>m507a-1/m507a-2-dělící příčka sdk-zárubeň š 80</t>
  </si>
  <si>
    <t>4,8*0,25</t>
  </si>
  <si>
    <t>60</t>
  </si>
  <si>
    <t>783306805</t>
  </si>
  <si>
    <t>Odstranění nátěrů ze zámečnických konstrukcí opálením s obroušením</t>
  </si>
  <si>
    <t>-1830523684</t>
  </si>
  <si>
    <t>https://podminky.urs.cz/item/CS_URS_2024_01/783306805</t>
  </si>
  <si>
    <t>m500-chodba-zárubně</t>
  </si>
  <si>
    <t>(5,6*12+6,1*2)*0,25</t>
  </si>
  <si>
    <t>m507/507a-1-zárubně</t>
  </si>
  <si>
    <t>61</t>
  </si>
  <si>
    <t>783314101</t>
  </si>
  <si>
    <t>Základní nátěr zámečnických konstrukcí jednonásobný syntetický</t>
  </si>
  <si>
    <t>-855024440</t>
  </si>
  <si>
    <t>https://podminky.urs.cz/item/CS_URS_2024_01/783314101</t>
  </si>
  <si>
    <t>62</t>
  </si>
  <si>
    <t>783315101</t>
  </si>
  <si>
    <t>Mezinátěr zámečnických konstrukcí jednonásobný syntetický standardní</t>
  </si>
  <si>
    <t>-925816974</t>
  </si>
  <si>
    <t>https://podminky.urs.cz/item/CS_URS_2024_01/783315101</t>
  </si>
  <si>
    <t>63</t>
  </si>
  <si>
    <t>783317101</t>
  </si>
  <si>
    <t>Krycí nátěr (email) zámečnických konstrukcí jednonásobný syntetický standardní</t>
  </si>
  <si>
    <t>-1041217792</t>
  </si>
  <si>
    <t>https://podminky.urs.cz/item/CS_URS_2024_01/783317101</t>
  </si>
  <si>
    <t>64</t>
  </si>
  <si>
    <t>783801403</t>
  </si>
  <si>
    <t>Příprava podkladu omítek před provedením nátěru oprášení</t>
  </si>
  <si>
    <t>-1589809988</t>
  </si>
  <si>
    <t>https://podminky.urs.cz/item/CS_URS_2024_01/783801403</t>
  </si>
  <si>
    <t>m500-chodba-nátěr</t>
  </si>
  <si>
    <t>2*(43,4+3,099)*1,6</t>
  </si>
  <si>
    <t>odpočet otvorů</t>
  </si>
  <si>
    <t>-1,6*1,6*16-2,1*1,6*2</t>
  </si>
  <si>
    <t>65</t>
  </si>
  <si>
    <t>783806801</t>
  </si>
  <si>
    <t>Odstranění nátěrů z omítek obroušením</t>
  </si>
  <si>
    <t>734018106</t>
  </si>
  <si>
    <t>https://podminky.urs.cz/item/CS_URS_2024_01/783806801</t>
  </si>
  <si>
    <t>66</t>
  </si>
  <si>
    <t>783813131</t>
  </si>
  <si>
    <t>Penetrační nátěr omítek hladkých omítek hladkých, zrnitých tenkovrstvých nebo štukových stupně členitosti 1 a 2 syntetický</t>
  </si>
  <si>
    <t>852521630</t>
  </si>
  <si>
    <t>https://podminky.urs.cz/item/CS_URS_2024_01/783813131</t>
  </si>
  <si>
    <t>67</t>
  </si>
  <si>
    <t>783817421</t>
  </si>
  <si>
    <t>Krycí (ochranný ) nátěr omítek dvojnásobný hladkých omítek hladkých, zrnitých tenkovrstvých nebo štukových stupně členitosti 1 a 2 syntetický</t>
  </si>
  <si>
    <t>1626433055</t>
  </si>
  <si>
    <t>https://podminky.urs.cz/item/CS_URS_2024_01/783817421</t>
  </si>
  <si>
    <t>786</t>
  </si>
  <si>
    <t>Dokončovací práce - čalounické úpravy</t>
  </si>
  <si>
    <t>68</t>
  </si>
  <si>
    <t>786100001</t>
  </si>
  <si>
    <t xml:space="preserve">D+M Vnitřní látkové stínění oken vč. úchytů, mechanické ovládání – 100% stínění: zatemňovací látkové závěsy na okna černé, materiál polyester, látka s PVC zátěrem, 170g/m2 </t>
  </si>
  <si>
    <t>1636458811</t>
  </si>
  <si>
    <t>m509-stínění oken</t>
  </si>
  <si>
    <t>69</t>
  </si>
  <si>
    <t>786623045-01</t>
  </si>
  <si>
    <t>Demontáž žaluziové schránky venkovní žaluzie osazené do okenního nebo dveřního otvoru dl přes 4000 mm</t>
  </si>
  <si>
    <t>1928681105</t>
  </si>
  <si>
    <t>m502-garnýž</t>
  </si>
  <si>
    <t>m504-garnýž</t>
  </si>
  <si>
    <t>m506-garnýž</t>
  </si>
  <si>
    <t>m508-garnýž</t>
  </si>
  <si>
    <t>m510-garnýž</t>
  </si>
  <si>
    <t>m512-garnýž</t>
  </si>
  <si>
    <t>m505-garnýž</t>
  </si>
  <si>
    <t>m511-garnýž</t>
  </si>
  <si>
    <t>70</t>
  </si>
  <si>
    <t>786626121</t>
  </si>
  <si>
    <t>Montáž zastiňujících žaluzií lamelových vnitřních nebo do oken dvojitých kovových</t>
  </si>
  <si>
    <t>-1077612282</t>
  </si>
  <si>
    <t>https://podminky.urs.cz/item/CS_URS_2024_01/786626121</t>
  </si>
  <si>
    <t>m503,505,509-žaluzie vnitřní</t>
  </si>
  <si>
    <t>(6,9+6,9+6,5)*2</t>
  </si>
  <si>
    <t>71</t>
  </si>
  <si>
    <t>55346200</t>
  </si>
  <si>
    <t>žaluzie horizontální interiérové</t>
  </si>
  <si>
    <t>1032315309</t>
  </si>
  <si>
    <t>72</t>
  </si>
  <si>
    <t>998786313</t>
  </si>
  <si>
    <t>Přesun hmot pro stínění a čalounické úpravy stanovený procentní sazbou (%) z ceny vodorovná dopravní vzdálenost do 50 m ruční (bez užití mechanizace) v objektech výšky (hloubky) přes 12 do 24 m</t>
  </si>
  <si>
    <t>842759683</t>
  </si>
  <si>
    <t>https://podminky.urs.cz/item/CS_URS_2024_01/998786313</t>
  </si>
  <si>
    <t>PP01242 - Zdravotně - technické instalace</t>
  </si>
  <si>
    <t>M.Volf</t>
  </si>
  <si>
    <t xml:space="preserve">    725 - Zdravotechnika - zařizovací předměty</t>
  </si>
  <si>
    <t>997013114</t>
  </si>
  <si>
    <t>Vnitrostaveništní doprava suti a vybouraných hmot vodorovně do 50 m s naložením základní pro budovy a haly výšky přes 12 do 15 m</t>
  </si>
  <si>
    <t>794122524</t>
  </si>
  <si>
    <t>https://podminky.urs.cz/item/CS_URS_2024_01/997013114</t>
  </si>
  <si>
    <t>-317459694</t>
  </si>
  <si>
    <t>-1834889196</t>
  </si>
  <si>
    <t>-1078355066</t>
  </si>
  <si>
    <t>725</t>
  </si>
  <si>
    <t>Zdravotechnika - zařizovací předměty</t>
  </si>
  <si>
    <t>725110814</t>
  </si>
  <si>
    <t>Demontáž klozetů kombi</t>
  </si>
  <si>
    <t>soubor</t>
  </si>
  <si>
    <t>-1703004084</t>
  </si>
  <si>
    <t>https://podminky.urs.cz/item/CS_URS_2024_01/725110814</t>
  </si>
  <si>
    <t>725112182</t>
  </si>
  <si>
    <t>Zařízení záchodů kombi klozety s úspornou armaturou odpad svislý</t>
  </si>
  <si>
    <t>-184853991</t>
  </si>
  <si>
    <t>https://podminky.urs.cz/item/CS_URS_2024_01/725112182</t>
  </si>
  <si>
    <t>R6000287235</t>
  </si>
  <si>
    <t>Zásobník na role toaletního papíru uzamykatelný na papír formát JUMBO 28</t>
  </si>
  <si>
    <t>1606870696</t>
  </si>
  <si>
    <t>Poznámka k položce:
typ nutno konzultovat s provozovatelem</t>
  </si>
  <si>
    <t>725210821</t>
  </si>
  <si>
    <t>Demontáž umyvadel bez výtokových armatur umyvadel</t>
  </si>
  <si>
    <t>-1475285705</t>
  </si>
  <si>
    <t>https://podminky.urs.cz/item/CS_URS_2024_01/725210821</t>
  </si>
  <si>
    <t>725211601</t>
  </si>
  <si>
    <t>Umyvadla keramická bílá bez výtokových armatur připevněná na stěnu šrouby bez sloupu nebo krytu na sifon, šířka umyvadla 500 mm</t>
  </si>
  <si>
    <t>1650223167</t>
  </si>
  <si>
    <t>https://podminky.urs.cz/item/CS_URS_2024_01/725211601</t>
  </si>
  <si>
    <t>725230811</t>
  </si>
  <si>
    <t>Demontáž bidetů diturvitových</t>
  </si>
  <si>
    <t>887983041</t>
  </si>
  <si>
    <t>https://podminky.urs.cz/item/CS_URS_2024_01/725230811</t>
  </si>
  <si>
    <t>725231201</t>
  </si>
  <si>
    <t>Bidety bez výtokových armatur se zápachovou uzávěrkou keramické klasické</t>
  </si>
  <si>
    <t>-929779236</t>
  </si>
  <si>
    <t>https://podminky.urs.cz/item/CS_URS_2024_01/725231201</t>
  </si>
  <si>
    <t>725813111</t>
  </si>
  <si>
    <t>Ventily rohové bez připojovací trubičky nebo flexi hadičky G 1/2"</t>
  </si>
  <si>
    <t>-1038032451</t>
  </si>
  <si>
    <t>https://podminky.urs.cz/item/CS_URS_2024_01/725813111</t>
  </si>
  <si>
    <t>725820801</t>
  </si>
  <si>
    <t>Demontáž baterií nástěnných do G 3/4</t>
  </si>
  <si>
    <t>-1372237861</t>
  </si>
  <si>
    <t>https://podminky.urs.cz/item/CS_URS_2024_01/725820801</t>
  </si>
  <si>
    <t>725822631</t>
  </si>
  <si>
    <t>Baterie umyvadlové stojánkové klasické bez výpusti s otáčivým ústím 150 mm</t>
  </si>
  <si>
    <t>-1774995267</t>
  </si>
  <si>
    <t>https://podminky.urs.cz/item/CS_URS_2024_01/725822631</t>
  </si>
  <si>
    <t>725823111</t>
  </si>
  <si>
    <t>Baterie bidetové stojánkové pákové bez výpusti</t>
  </si>
  <si>
    <t>1239003126</t>
  </si>
  <si>
    <t>https://podminky.urs.cz/item/CS_URS_2024_01/725823111</t>
  </si>
  <si>
    <t>725860811</t>
  </si>
  <si>
    <t>Demontáž zápachových uzávěrek pro zařizovací předměty jednoduchých</t>
  </si>
  <si>
    <t>303106444</t>
  </si>
  <si>
    <t>https://podminky.urs.cz/item/CS_URS_2024_01/725860811</t>
  </si>
  <si>
    <t>725861102</t>
  </si>
  <si>
    <t>Zápachové uzávěrky zařizovacích předmětů pro umyvadla DN 40</t>
  </si>
  <si>
    <t>966405587</t>
  </si>
  <si>
    <t>https://podminky.urs.cz/item/CS_URS_2024_01/725861102</t>
  </si>
  <si>
    <t>725863311</t>
  </si>
  <si>
    <t>Zápachové uzávěrky zařizovacích předmětů pro bidety DN 40</t>
  </si>
  <si>
    <t>-1919506738</t>
  </si>
  <si>
    <t>https://podminky.urs.cz/item/CS_URS_2024_01/725863311</t>
  </si>
  <si>
    <t>998725103</t>
  </si>
  <si>
    <t>Přesun hmot pro zařizovací předměty stanovený z hmotnosti přesunovaného materiálu vodorovná dopravní vzdálenost do 50 m základní v objektech výšky přes 12 do 24 m</t>
  </si>
  <si>
    <t>622494243</t>
  </si>
  <si>
    <t>https://podminky.urs.cz/item/CS_URS_2024_01/998725103</t>
  </si>
  <si>
    <t>PP01243 - Elektroinstalace</t>
  </si>
  <si>
    <t>Soupis:</t>
  </si>
  <si>
    <t>PP012431 - Elektroinstalace - materiál</t>
  </si>
  <si>
    <t>ing. Ivan Kobza</t>
  </si>
  <si>
    <t>D1 - materiál - rozvaděče</t>
  </si>
  <si>
    <t>D2 - materiál - spínače</t>
  </si>
  <si>
    <t xml:space="preserve">D3 - materiál - zásuvky </t>
  </si>
  <si>
    <t>D4 - materiál - montážní materiál</t>
  </si>
  <si>
    <t>D5 - materiál - protipožární přepážky</t>
  </si>
  <si>
    <t>D6 - materiál - svítidla  a  jejich příslušenství</t>
  </si>
  <si>
    <t>D7 - materiál - kabely a vodiče</t>
  </si>
  <si>
    <t>D8 - materiál - datová sítˇ LAN + slaboporudé rozvody</t>
  </si>
  <si>
    <t>D9 - materiál - ostatní</t>
  </si>
  <si>
    <t>D1</t>
  </si>
  <si>
    <t>materiál - rozvaděče</t>
  </si>
  <si>
    <t>345128100</t>
  </si>
  <si>
    <t>RL05A - podružný oceloplechový skříňový rozvaděč,rozměr  600x2000x200mm, IP30,In 125A, Ics 10kA, č.výkresu projektové doklumentace 1.4.3-3</t>
  </si>
  <si>
    <t>materiál</t>
  </si>
  <si>
    <t>345128101</t>
  </si>
  <si>
    <t>RL05B - podružný oceloplechový skříňový rozvaděč,rozměr  600x2000x200mm, IP30,In 125A, Ics 10kA, č.výkresu projektové doklumentace 1.4.3-4</t>
  </si>
  <si>
    <t>345128102</t>
  </si>
  <si>
    <t>RS1 - podružný plastový nástěnný rozvaděč, rozměr 407x246x104mm, IP40,In 32A, Ics 32A, číslo výkresu projetové dokumentace 1.4.3-5</t>
  </si>
  <si>
    <t>345128103</t>
  </si>
  <si>
    <t>RS2 - podružný plastový nástěnný rozvaděč, rozměr 407x246x104mm, IP40,In 32A, Ics 32A, číslo výkresu projetové dokumentace 1.4.3-6</t>
  </si>
  <si>
    <t>345128104</t>
  </si>
  <si>
    <t>RS3 - podružný plastový nástěnný rozvaděč, rozměr 407x246x104mm, IP40,In 32A, Ics 32A, číslo výkresu projetové dokumentace 1.4.3-7</t>
  </si>
  <si>
    <t>345128105</t>
  </si>
  <si>
    <t>RS4 - podružný plastový nástěnný rozvaděč, rozměr 424x352x104mm, IP40, In 40, Ics 6kA</t>
  </si>
  <si>
    <t>D2</t>
  </si>
  <si>
    <t>materiál - spínače</t>
  </si>
  <si>
    <t>345355146</t>
  </si>
  <si>
    <t>Spínač jednopólový pod omítku, 10A/250V, řaz.1 IP20</t>
  </si>
  <si>
    <t>345355211</t>
  </si>
  <si>
    <t>Kryt spínače bílý</t>
  </si>
  <si>
    <t>345355104</t>
  </si>
  <si>
    <t>Rámeček jednonásobný bílý</t>
  </si>
  <si>
    <t>345355148</t>
  </si>
  <si>
    <t>Přepínač sériový pod omítku, 10A/250V, řaz.5 IP20</t>
  </si>
  <si>
    <t>345355216</t>
  </si>
  <si>
    <t>Kryt spínače bílý - dělený</t>
  </si>
  <si>
    <t>345355151</t>
  </si>
  <si>
    <t>Přepínač střídavý pod omítku, 10A/250V, řaz.6 IP20</t>
  </si>
  <si>
    <t>345355201</t>
  </si>
  <si>
    <t>Kompletní žaluziový spínač - místní ovládání - s blokováním</t>
  </si>
  <si>
    <t>D3</t>
  </si>
  <si>
    <t xml:space="preserve">materiál - zásuvky </t>
  </si>
  <si>
    <t>358111232</t>
  </si>
  <si>
    <t>Zásuvka 16A/230V  jednonásobná IP20 pod omítku bílá</t>
  </si>
  <si>
    <t>345355105</t>
  </si>
  <si>
    <t>Rámeček trojnásobný bílý</t>
  </si>
  <si>
    <t>358111236</t>
  </si>
  <si>
    <t>Zásuvka 16A/230V  jednonásobná IP20 do parapetního kanálu karmínová (45x45 )</t>
  </si>
  <si>
    <t>358111230</t>
  </si>
  <si>
    <t>Zásuvka 16A/230V  jednonásobná IP20 do parapetního kanálu bílá (45x45 )</t>
  </si>
  <si>
    <t>358111279</t>
  </si>
  <si>
    <t>Zásuvka 16A/230V  jednonásobná IP20 do parapetního kanálu s přpěťovou ochranou typ 3 a signalizací karmínová (45x45)</t>
  </si>
  <si>
    <t>345355119</t>
  </si>
  <si>
    <t>Rámeček trojnásobný, karmínový pro přístroje 45x45</t>
  </si>
  <si>
    <t>345355120</t>
  </si>
  <si>
    <t>Rámeček čtyřnásobný, karmínový pro přístroje 45x45</t>
  </si>
  <si>
    <t>345355118</t>
  </si>
  <si>
    <t>Rámeček dvojnásobný, bílý pro přístroje 45x45</t>
  </si>
  <si>
    <t>345128222</t>
  </si>
  <si>
    <t>Zásuvková skříň 6xzásuvka 16A/230V s  proudovým chráničem a jističi IP44</t>
  </si>
  <si>
    <t>D4</t>
  </si>
  <si>
    <t>materiál - montážní materiál</t>
  </si>
  <si>
    <t>345711232</t>
  </si>
  <si>
    <t>Krabice přístrojová pod omítku</t>
  </si>
  <si>
    <t>345711241</t>
  </si>
  <si>
    <t>Krabice odbočná pod omítku</t>
  </si>
  <si>
    <t>345711264</t>
  </si>
  <si>
    <t>Krabice rozvodná pod omítku</t>
  </si>
  <si>
    <t>345711268</t>
  </si>
  <si>
    <t>Krabice přístrojová do parapetního kanálu</t>
  </si>
  <si>
    <t>345711299</t>
  </si>
  <si>
    <t>Krabice rozvodná 6455-11</t>
  </si>
  <si>
    <t>202851210</t>
  </si>
  <si>
    <t>Drátěný kabelový žlab 50/50 FeZn</t>
  </si>
  <si>
    <t>202851219</t>
  </si>
  <si>
    <t>Nosník kabelového žlab 50 FeZn</t>
  </si>
  <si>
    <t>736104104</t>
  </si>
  <si>
    <t>Požárně odolný zákryt drátěného kabelového žlabu</t>
  </si>
  <si>
    <t>202851211</t>
  </si>
  <si>
    <t>Drátěný kabelový žlab 100/50 FeZn</t>
  </si>
  <si>
    <t>202851220</t>
  </si>
  <si>
    <t>Nosník kabelového žlab 100 FeZn</t>
  </si>
  <si>
    <t>211126000</t>
  </si>
  <si>
    <t>Ocelová nosná konstrukce všeobecně kg</t>
  </si>
  <si>
    <t>74</t>
  </si>
  <si>
    <t>314324118</t>
  </si>
  <si>
    <t>Hmoždinky univerzální 10x60</t>
  </si>
  <si>
    <t>76</t>
  </si>
  <si>
    <t>223314308</t>
  </si>
  <si>
    <t>Parapetní kanál  PVC 140x110 včetně příslušenství</t>
  </si>
  <si>
    <t>78</t>
  </si>
  <si>
    <t>223314384</t>
  </si>
  <si>
    <t>Stínící přepážka kovová do parapetního žlabu</t>
  </si>
  <si>
    <t>80</t>
  </si>
  <si>
    <t>D5</t>
  </si>
  <si>
    <t>materiál - protipožární přepážky</t>
  </si>
  <si>
    <t>246122186</t>
  </si>
  <si>
    <t>Požární prostupy stěnou</t>
  </si>
  <si>
    <t>82</t>
  </si>
  <si>
    <t>246122191</t>
  </si>
  <si>
    <t>Požární prostupy stropem</t>
  </si>
  <si>
    <t>84</t>
  </si>
  <si>
    <t>D6</t>
  </si>
  <si>
    <t>materiál - svítidla  a  jejich příslušenství</t>
  </si>
  <si>
    <t>348531000</t>
  </si>
  <si>
    <t>A - přisazené LED svítidlo s opálovým krytem 19W, 2650lm, IP40</t>
  </si>
  <si>
    <t>86</t>
  </si>
  <si>
    <t>348531001</t>
  </si>
  <si>
    <t>B - přisazené LED svítidlo s mikroprizmatickým krytem 28W 4200lm, IP40</t>
  </si>
  <si>
    <t>88</t>
  </si>
  <si>
    <t>348531002</t>
  </si>
  <si>
    <t>C - přisazené LED svítidlo s leštěnou Al mřížkou 58W, 7100lm, IP40</t>
  </si>
  <si>
    <t>90</t>
  </si>
  <si>
    <t>348531003</t>
  </si>
  <si>
    <t>D - přisazené LED svítidlo s leštěnou Al mřížkou 41W, 5400lm, IP40</t>
  </si>
  <si>
    <t>92</t>
  </si>
  <si>
    <t>348531005</t>
  </si>
  <si>
    <t>E - přisazené LED svítidlo s mikroprizmatickým krytem 28W1 4200lm, IP40 krytem 34W, 38000lm, IP40</t>
  </si>
  <si>
    <t>94</t>
  </si>
  <si>
    <t>348531006</t>
  </si>
  <si>
    <t>F - nástěnné LED svítidlo 15W, 1500lm, IP20</t>
  </si>
  <si>
    <t>96</t>
  </si>
  <si>
    <t>R0001</t>
  </si>
  <si>
    <t>Příplatek za ekolikvidaci svítidla a světelného zdroje</t>
  </si>
  <si>
    <t>98</t>
  </si>
  <si>
    <t>D7</t>
  </si>
  <si>
    <t>materiál - kabely a vodiče</t>
  </si>
  <si>
    <t>341110367</t>
  </si>
  <si>
    <t>Kabel silový Cu, PVC izolace 450V/2,5kV, -40ºC - +70ºC, CYKYJ 3x1,5 mm2 odolnost proti šíření plamene dle ČSN EN 60332-1</t>
  </si>
  <si>
    <t>100</t>
  </si>
  <si>
    <t>341110370</t>
  </si>
  <si>
    <t>Kabel silový Cu, PVC izolace 450V/2,5kV, -40ºC - +70ºC, CYKYJ 3x2,5 mm2 odolnost proti šíření plamene dle ČSN EN 60332-1</t>
  </si>
  <si>
    <t>102</t>
  </si>
  <si>
    <t>341110944</t>
  </si>
  <si>
    <t>Kabel silový Cu, PVC izolace 450V/2,5kV, -40ºC - +70ºC, CYKY J 5x1,5 mm2 odolnost proti šíření plamene dle ČSN EN 60332-1</t>
  </si>
  <si>
    <t>104</t>
  </si>
  <si>
    <t>341110981</t>
  </si>
  <si>
    <t>Kabel silový Cu, PVC izolace 450V/2,5kV, -40ºC - +70ºC, CYKYJ  5x4 mm2 odolnost proti šíření plamene dle ČSN EN 60332-1</t>
  </si>
  <si>
    <t>106</t>
  </si>
  <si>
    <t>341110982</t>
  </si>
  <si>
    <t>Kabel silový Cu, PVC izolace 450V/2,5kV, -40ºC - +70ºC, CYKYJ  5x6 mm2 odolnost proti šíření plamene dle ČSN EN 60332-1</t>
  </si>
  <si>
    <t>108</t>
  </si>
  <si>
    <t>341110982.1</t>
  </si>
  <si>
    <t>Kabel silový Cu, PVC izolace 450V/2,5kV, -40ºC - +70ºC, CYKYJ  5x10 mm2 odolnost proti šíření plamene dle ČSN EN 60332-1</t>
  </si>
  <si>
    <t>110</t>
  </si>
  <si>
    <t>341122100</t>
  </si>
  <si>
    <t>Vodič CYA 6 zž - PVC izolovaný jednožilový vodič pro vnitřní vedení</t>
  </si>
  <si>
    <t>112</t>
  </si>
  <si>
    <t>341122102</t>
  </si>
  <si>
    <t>Vodič CYA 25 zž - PVC izolovaný jednožilový vodič pro vnitřní vedení</t>
  </si>
  <si>
    <t>114</t>
  </si>
  <si>
    <t>D8</t>
  </si>
  <si>
    <t>materiál - datová sítˇ LAN + slaboporudé rozvody</t>
  </si>
  <si>
    <t>343126000</t>
  </si>
  <si>
    <t>Doplnění datového rozvaděče umístěného v  místnosti  č.402 o 2x patech panel, 2x vyvazovací panel, 1x switch 48 port dle specifikace v části projektu D.1.4.3.11</t>
  </si>
  <si>
    <t>116</t>
  </si>
  <si>
    <t>345218939</t>
  </si>
  <si>
    <t>Elektroinstalační trubka ohebná PVC 2323</t>
  </si>
  <si>
    <t>118</t>
  </si>
  <si>
    <t>341564099</t>
  </si>
  <si>
    <t>Protahovací drát do trubek AY 2,5</t>
  </si>
  <si>
    <t>120</t>
  </si>
  <si>
    <t>122</t>
  </si>
  <si>
    <t>124</t>
  </si>
  <si>
    <t>341572306</t>
  </si>
  <si>
    <t>Kabel UTP cat 5e</t>
  </si>
  <si>
    <t>126</t>
  </si>
  <si>
    <t>343126128</t>
  </si>
  <si>
    <t>Zásuvka 2xRJ45 do parapetního kanálu cat 5e</t>
  </si>
  <si>
    <t>128</t>
  </si>
  <si>
    <t>341100000</t>
  </si>
  <si>
    <t>WIFI - viz. specifikace v části projektu D.1.4.3.10</t>
  </si>
  <si>
    <t>130</t>
  </si>
  <si>
    <t>341572328</t>
  </si>
  <si>
    <t>Kabely HDMI  včetně ukončení</t>
  </si>
  <si>
    <t>132</t>
  </si>
  <si>
    <t>D9</t>
  </si>
  <si>
    <t>materiál - ostatní</t>
  </si>
  <si>
    <t>341000000</t>
  </si>
  <si>
    <t>Drobný jednicový materiál, jehož podíl na celkových materiálových nákladech je malý, a proto se nespecifikuje, jako: vývodky spojky vodičové do průžezu 16 mm2. sponky, příchytky, drát vázací a svařovací, spojovací materiál,nýty, elektrody…   5% z nosného materiálu</t>
  </si>
  <si>
    <t>134</t>
  </si>
  <si>
    <t>PP012432 - Elektroinstalace - montáž</t>
  </si>
  <si>
    <t>Demontáže povrchových elektroinstalací provede objednatel na vlastní náklady</t>
  </si>
  <si>
    <t>D1 - montáž - rozvaděče</t>
  </si>
  <si>
    <t>D2 - montáž - spínače</t>
  </si>
  <si>
    <t xml:space="preserve">D3 - montáž - zásuvky </t>
  </si>
  <si>
    <t>D4 - montáž - montážní materiál</t>
  </si>
  <si>
    <t>D5 - montáž - protipožární přepážky</t>
  </si>
  <si>
    <t>D6 - montáž - svítidla  a  jejich příslušenství</t>
  </si>
  <si>
    <t>D7 - montáž - kabely a vodiče</t>
  </si>
  <si>
    <t>D8 - montáž - datová sítˇ LAN + slaboporudé rozvody</t>
  </si>
  <si>
    <t>D9 - montáž - ostatní</t>
  </si>
  <si>
    <t>montáž - rozvaděče</t>
  </si>
  <si>
    <t>741210201</t>
  </si>
  <si>
    <t>Montáž rozváděčů skříňových nebo panelových bez zapojení vodičů dělitelných, hmotnosti jednoho pole do 100 kg</t>
  </si>
  <si>
    <t>https://podminky.urs.cz/item/CS_URS_2024_01/741210201</t>
  </si>
  <si>
    <t>741210001</t>
  </si>
  <si>
    <t>Montáž rozvodnic oceloplechových nebo plastových bez zapojení vodičů běžných, hmotnosti do 20 kg</t>
  </si>
  <si>
    <t>https://podminky.urs.cz/item/CS_URS_2024_01/741210001</t>
  </si>
  <si>
    <t>montáž - spínače</t>
  </si>
  <si>
    <t>741310201</t>
  </si>
  <si>
    <t>Montáž spínačů jedno nebo dvoupólových polozapuštěných nebo zapuštěných,šroubové připojení, vypínačů řazení 1 - jednopólových</t>
  </si>
  <si>
    <t>https://podminky.urs.cz/item/CS_URS_2024_01/741310201</t>
  </si>
  <si>
    <t>741310231</t>
  </si>
  <si>
    <t>Montáž spínačů jedno nebo dvoupólových polozapuštěných nebo zapuštěných, šroubové připojení, přepínačů řazení 5 - sériových</t>
  </si>
  <si>
    <t>https://podminky.urs.cz/item/CS_URS_2024_01/741310231</t>
  </si>
  <si>
    <t>741310233</t>
  </si>
  <si>
    <t>Montáž spínačů jedno nebo dvoupólových polozapuštěných nebo zapuštěných, šroubové připojení, přepínačů řazení 6 - střídavých</t>
  </si>
  <si>
    <t>https://podminky.urs.cz/item/CS_URS_2024_01/741310233</t>
  </si>
  <si>
    <t>741310221</t>
  </si>
  <si>
    <t>Montáž spínačů jedno nebo dvoupólových polozapuštěných nebo zapuštěných se zapojením vodičů šroubové připojení, pro prostředí normální spínačů, řazení 2-pro žaluzie</t>
  </si>
  <si>
    <t>https://podminky.urs.cz/item/CS_URS_2024_01/741310221</t>
  </si>
  <si>
    <t xml:space="preserve">montáž - zásuvky </t>
  </si>
  <si>
    <t>741313042</t>
  </si>
  <si>
    <t>Montáž zásuvek domovních se zapojením vodičů šroubové připojení polozapuštěných nebo zapuštěných 10/16 A, provedení 2P + PE pro průběžnou montáž</t>
  </si>
  <si>
    <t>https://podminky.urs.cz/item/CS_URS_2024_01/741313042</t>
  </si>
  <si>
    <t>montáž - montážní materiál</t>
  </si>
  <si>
    <t>741112061</t>
  </si>
  <si>
    <t>Montáž krabic elektroinstalačních bez napojení na trubky a lišty, demontáže a montáže víčka a přístroje přístrojových zapuštěných plastových kruhových</t>
  </si>
  <si>
    <t>https://podminky.urs.cz/item/CS_URS_2024_01/741112061</t>
  </si>
  <si>
    <t>741112001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</si>
  <si>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</si>
  <si>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https://podminky.urs.cz/item/CS_URS_2024_01/741112001</t>
  </si>
  <si>
    <t>741112101</t>
  </si>
  <si>
    <t>Montáž rozvodek se zapojením na svorkovnici zapuštěných plastových kruhových</t>
  </si>
  <si>
    <t>https://podminky.urs.cz/item/CS_URS_2024_01/741112101</t>
  </si>
  <si>
    <t>741112111</t>
  </si>
  <si>
    <t>Montáž rozvodek se zapojením vodičů na svorkovnici nástěnných plastových čtyřhranných pro vodiče do o 4 mm2</t>
  </si>
  <si>
    <t>https://podminky.urs.cz/item/CS_URS_2024_01/741112111</t>
  </si>
  <si>
    <t>741910411</t>
  </si>
  <si>
    <t>Montáž žlabů bez stojiny a výložníků kovových s podpěrkami a příslušenstvím bez víka, šířky do 50 mm</t>
  </si>
  <si>
    <t>https://podminky.urs.cz/item/CS_URS_2024_01/741910411</t>
  </si>
  <si>
    <t>HZS.001</t>
  </si>
  <si>
    <t>Montáž požárně odolného zákry drátěného kabelového žlabu 50/50</t>
  </si>
  <si>
    <t>hod</t>
  </si>
  <si>
    <t>HZS</t>
  </si>
  <si>
    <t>741910412</t>
  </si>
  <si>
    <t>Montáž žlabů bez stojiny a výložníků kovových s podpěrkami a příslušenstvím bez víka, šířky do 100 mm</t>
  </si>
  <si>
    <t>https://podminky.urs.cz/item/CS_URS_2024_01/741910412</t>
  </si>
  <si>
    <t>741910502</t>
  </si>
  <si>
    <t>Montáž se zhotovením konstrukce pro rozvodny z profilů tenkostěnných</t>
  </si>
  <si>
    <t>https://podminky.urs.cz/item/CS_URS_2024_01/741910502</t>
  </si>
  <si>
    <t>460932111</t>
  </si>
  <si>
    <t>Osazení kotevních prvků hmoždinek včetně vyvrtání otvorů, pro upevnění elektroinstalací ve stěnách cihelných, vnějšího průměru do 8 mm</t>
  </si>
  <si>
    <t>https://podminky.urs.cz/item/CS_URS_2024_01/460932111</t>
  </si>
  <si>
    <t>741110513</t>
  </si>
  <si>
    <t>Montáž lišt a kanálků elektroinstalačních se spojkami, ohyby a rohy a s nasunutím do krabic vkládacích s víčkem, šířky do přes 120 do 180 mm</t>
  </si>
  <si>
    <t>https://podminky.urs.cz/item/CS_URS_2024_01/741110513</t>
  </si>
  <si>
    <t>741110541</t>
  </si>
  <si>
    <t>Montáž lišt a kanálků elektroinstalačních se spojkami, ohyby a rohy a s nasunutím do krabic doplňkových prvků přepážky podélné oddělovací</t>
  </si>
  <si>
    <t>https://podminky.urs.cz/item/CS_URS_2024_01/741110541</t>
  </si>
  <si>
    <t>montáž - protipožární přepážky</t>
  </si>
  <si>
    <t>741920051</t>
  </si>
  <si>
    <t>Montáž a zhotovení ohnivzdorných konstrukcí pro elektrozařízení přepážek z desek nebo vyztužených omítek silikátových s výplní ve stěnovém průchodu, tl. do 150 mm</t>
  </si>
  <si>
    <t>https://podminky.urs.cz/item/CS_URS_2024_01/741920051</t>
  </si>
  <si>
    <t>741920061</t>
  </si>
  <si>
    <t>Montáž a zhotovení ohnivzdorných konstrukcí pro elektrozařízení přepážek z desek nebo vyztužených omítek silikátových s výplní ve stropním průchodu, do 200 mm</t>
  </si>
  <si>
    <t>https://podminky.urs.cz/item/CS_URS_2024_01/741920061</t>
  </si>
  <si>
    <t>montáž - svítidla  a  jejich příslušenství</t>
  </si>
  <si>
    <t>741372062</t>
  </si>
  <si>
    <t>Montáž svítidel s integrovaným zdrojem LED se zapojením vodičů interiérových přisazených stropních hranatých nebo kruhových, plochy od 0,09 do 0,36 m2</t>
  </si>
  <si>
    <t>https://podminky.urs.cz/item/CS_URS_2024_01/741372062</t>
  </si>
  <si>
    <t>741372061</t>
  </si>
  <si>
    <t>Montáž svítidel s integrovaným zdrojem LED se zapojením vodičů interiérových přisazených stropních hranatých nebo kruhových, plochy do 0,09 m2</t>
  </si>
  <si>
    <t>https://podminky.urs.cz/item/CS_URS_2024_01/741372061</t>
  </si>
  <si>
    <t>montáž - kabely a vodiče</t>
  </si>
  <si>
    <t>741122611</t>
  </si>
  <si>
    <t>Montáž kabelů měděných bez ukončení uložených pevně plných kulatých nebo bezhalogenových (např.CYKY) počtu a průřezu žil 3x1,5 až 6 mm2</t>
  </si>
  <si>
    <t>https://podminky.urs.cz/item/CS_URS_2024_01/741122611</t>
  </si>
  <si>
    <t>741122641</t>
  </si>
  <si>
    <t>Montáž kabelů měděných bez ukončení uložených pevně plných kulatých nebo bezhalogenových (např.CYKY) počtu a průřezu žil 5x1,5 až 2,5 mm2</t>
  </si>
  <si>
    <t>https://podminky.urs.cz/item/CS_URS_2024_01/741122641</t>
  </si>
  <si>
    <t>741122642</t>
  </si>
  <si>
    <t>Montáž kabelů měděných bez ukončení uložených pevně plných kulatých nebo bezhalogenových (např.CYKY) počtu a průřezu žil 5x4 až 6 mm2</t>
  </si>
  <si>
    <t>https://podminky.urs.cz/item/CS_URS_2024_01/741122642</t>
  </si>
  <si>
    <t>741122643</t>
  </si>
  <si>
    <t>Montáž kabelů měděných bez ukončení uložených pevně plných kulatých nebo bezhalogenových (např. CYKY) počtu a průřezu žil 5x10 mm2</t>
  </si>
  <si>
    <t>https://podminky.urs.cz/item/CS_URS_2024_01/741122643</t>
  </si>
  <si>
    <t>741120301</t>
  </si>
  <si>
    <t>Montáž vodičů izolovaných měděných bez ukončení uložených pevně plných a laněných s PVC pláštěm, bezhalogenových, ohniodolných (např. CY, CHAH-V) průřezu žíly 0,55 až 16 mm2</t>
  </si>
  <si>
    <t>https://podminky.urs.cz/item/CS_URS_2024_01/741120301</t>
  </si>
  <si>
    <t>741120303</t>
  </si>
  <si>
    <t>Montáž vodičů izolovaných měděných bez ukončení uložených pevně plných a laněných s PVC pláštěm, bezhalogenových, ohniodolných (např. CY, CHAH-V) průřezu žíly 25 až 35 mm2</t>
  </si>
  <si>
    <t>https://podminky.urs.cz/item/CS_URS_2024_01/741120303</t>
  </si>
  <si>
    <t>montáž - datová sítˇ LAN + slaboporudé rozvody</t>
  </si>
  <si>
    <t>HZS.002</t>
  </si>
  <si>
    <t>Doplnění stávajícího rozvaděč v místnosti 402</t>
  </si>
  <si>
    <t>741110042</t>
  </si>
  <si>
    <t>Montáž trubek elektroinstalačních s nasunutím nebo našroubováním do krabic plastových ohebných, uložených pod omítku, vnější Ø přes 16 do 23 mm</t>
  </si>
  <si>
    <t>https://podminky.urs.cz/item/CS_URS_2024_01/741110042</t>
  </si>
  <si>
    <t>741121101</t>
  </si>
  <si>
    <t>Montáž izolovaných vodičů hliníkových bez ukončení uložených v trubkách nebo lištách zatažených plných a laněných (např. AY, AYY) průřezu žíly 16 až 35 mm2</t>
  </si>
  <si>
    <t>https://podminky.urs.cz/item/CS_URS_2024_01/741121101</t>
  </si>
  <si>
    <t>742121001</t>
  </si>
  <si>
    <t>Montáž kabelů sdělovacích pro vnitřní rozvody počtu žil do 15</t>
  </si>
  <si>
    <t>https://podminky.urs.cz/item/CS_URS_2024_01/742121001</t>
  </si>
  <si>
    <t>742330044</t>
  </si>
  <si>
    <t>Montáž strukturované kabeláže zásuvek datových pod omítku, do nábytku, do parapetního žlabu nebo podlahové krabice 1 až 6 pozic</t>
  </si>
  <si>
    <t>https://podminky.urs.cz/item/CS_URS_2024_01/742330044</t>
  </si>
  <si>
    <t>742330051</t>
  </si>
  <si>
    <t>Montáž strukturované kabeláže zásuvek datových popis portu zásuvky</t>
  </si>
  <si>
    <t>https://podminky.urs.cz/item/CS_URS_2024_01/742330051</t>
  </si>
  <si>
    <t>742330101</t>
  </si>
  <si>
    <t>Montáž strukturované kabeláže měření segmentu metalického s vyhotovením protokolu</t>
  </si>
  <si>
    <t>https://podminky.urs.cz/item/CS_URS_2024_01/742330101</t>
  </si>
  <si>
    <t>HZS.003</t>
  </si>
  <si>
    <t>Montáž kompletní WIFI - 6 ks</t>
  </si>
  <si>
    <t>HZS.004</t>
  </si>
  <si>
    <t>Montáž kabelů HDMI včetně jejich ukončení</t>
  </si>
  <si>
    <t>montáž - ostatní</t>
  </si>
  <si>
    <t>HZS.005</t>
  </si>
  <si>
    <t>Uvedení do provozu a zaškolení obsluhy</t>
  </si>
  <si>
    <t>HZS.006</t>
  </si>
  <si>
    <t>Dokumentace skutečného provedení</t>
  </si>
  <si>
    <t>HZS.007</t>
  </si>
  <si>
    <t>Práce nezahrnuté v cenících 21_M, 46 -M, PSV 800-741, PSV 800-742 a zapsané v montážním deníku a potvrzené investorem</t>
  </si>
  <si>
    <t>HZS.008</t>
  </si>
  <si>
    <t>Koordinace profesí</t>
  </si>
  <si>
    <t>HZS.009</t>
  </si>
  <si>
    <t>Podíl prací jiných profesí než elektro ( zednické, zámečnické…práce)</t>
  </si>
  <si>
    <t>HZS.010</t>
  </si>
  <si>
    <t>Ukončení kabelů smršťovací záklopkou nebo páskou se zapojením bez letování na přístroji nebo svorkovnici v rozvaděči</t>
  </si>
  <si>
    <t>HZS.011</t>
  </si>
  <si>
    <t>Ukončení slaboproudých kabelů včetně protokolu</t>
  </si>
  <si>
    <t>HZS.012</t>
  </si>
  <si>
    <t>Demontáže a úpravy pro elektro</t>
  </si>
  <si>
    <t>Poznámka k položce:
Demontáže povrchových elektroinstalací provede objednatel na vlastní náklady</t>
  </si>
  <si>
    <t>741810003</t>
  </si>
  <si>
    <t>Zkoušky a prohlídky elektrických rozvodů a zařízení celková prohlídka a vyhotovení revizní zprávy pro objem montážních prací přes 500 do 1000 tis. Kč</t>
  </si>
  <si>
    <t>https://podminky.urs.cz/item/CS_URS_2024_01/741810003</t>
  </si>
  <si>
    <t>741820102</t>
  </si>
  <si>
    <t>Měření osvětlovacího zařízení intenzity osvětlení na pracovišti do 50 svítidel</t>
  </si>
  <si>
    <t>https://podminky.urs.cz/item/CS_URS_2024_01/741820102</t>
  </si>
  <si>
    <t>PP01244 - Neinvestiční náklady</t>
  </si>
  <si>
    <t xml:space="preserve">    776 - Podlahy povlakové</t>
  </si>
  <si>
    <t xml:space="preserve">    784 - Dokončovací práce - malby a tapety</t>
  </si>
  <si>
    <t>1674987715</t>
  </si>
  <si>
    <t>m502-kryt radiátoru</t>
  </si>
  <si>
    <t>m504-kryt radiátoru</t>
  </si>
  <si>
    <t>m506-kryt radiátoru</t>
  </si>
  <si>
    <t>m508-kryt radiátoru</t>
  </si>
  <si>
    <t>m510-kryt radiátoru</t>
  </si>
  <si>
    <t>m512-kryt radiátoru</t>
  </si>
  <si>
    <t>m503-kryt radiátoru</t>
  </si>
  <si>
    <t>m505-kryt radiátoru</t>
  </si>
  <si>
    <t>m507-kryt radiátoru</t>
  </si>
  <si>
    <t>2,8</t>
  </si>
  <si>
    <t>m509-kryt radiátoru</t>
  </si>
  <si>
    <t>m511-kryt radiátoru</t>
  </si>
  <si>
    <t>766694126</t>
  </si>
  <si>
    <t>Montáž ostatních truhlářských konstrukcí parapetních desek dřevěných nebo plastových šířky přes 300 mm</t>
  </si>
  <si>
    <t>-491382801</t>
  </si>
  <si>
    <t>https://podminky.urs.cz/item/CS_URS_2024_01/766694126</t>
  </si>
  <si>
    <t>1657143158</t>
  </si>
  <si>
    <t>776</t>
  </si>
  <si>
    <t>Podlahy povlakové</t>
  </si>
  <si>
    <t>776111116</t>
  </si>
  <si>
    <t>Příprava podkladu povlakových podlah a stěn broušení podlah stávajícího podkladu pro odstranění lepidla (po starých krytinách)</t>
  </si>
  <si>
    <t>1494694750</t>
  </si>
  <si>
    <t>https://podminky.urs.cz/item/CS_URS_2024_01/776111116</t>
  </si>
  <si>
    <t>776111311</t>
  </si>
  <si>
    <t>Příprava podkladu povlakových podlah a stěn vysátí podlah</t>
  </si>
  <si>
    <t>-674405022</t>
  </si>
  <si>
    <t>https://podminky.urs.cz/item/CS_URS_2024_01/776111311</t>
  </si>
  <si>
    <t>m507a-1,m507a-2</t>
  </si>
  <si>
    <t>4,1*(2,86+4,744)</t>
  </si>
  <si>
    <t>776121321</t>
  </si>
  <si>
    <t>Příprava podkladu povlakových podlah a stěn penetrace neředěná podlah</t>
  </si>
  <si>
    <t>-1841729648</t>
  </si>
  <si>
    <t>https://podminky.urs.cz/item/CS_URS_2024_01/776121321</t>
  </si>
  <si>
    <t>776141121</t>
  </si>
  <si>
    <t>Příprava podkladu povlakových podlah a stěn vyrovnání samonivelační stěrkou podlah min.pevnosti 30 MPa, tloušťky do 3 mm</t>
  </si>
  <si>
    <t>1874200633</t>
  </si>
  <si>
    <t>https://podminky.urs.cz/item/CS_URS_2024_01/776141121</t>
  </si>
  <si>
    <t>776201812</t>
  </si>
  <si>
    <t>Demontáž povlakových podlahovin lepených ručně s podložkou</t>
  </si>
  <si>
    <t>1562688382</t>
  </si>
  <si>
    <t>https://podminky.urs.cz/item/CS_URS_2024_01/776201812</t>
  </si>
  <si>
    <t>776221111</t>
  </si>
  <si>
    <t>Montáž podlahovin z PVC lepením standardním lepidlem z pásů</t>
  </si>
  <si>
    <t>34162239</t>
  </si>
  <si>
    <t>https://podminky.urs.cz/item/CS_URS_2024_01/776221111</t>
  </si>
  <si>
    <t>284122851-01</t>
  </si>
  <si>
    <t>krytina podlahová v rolích heterogenní tl 2,25mm (nášlap 0,7mm), oblast použití: 34-43</t>
  </si>
  <si>
    <t>1932365926</t>
  </si>
  <si>
    <t>31,176*1,1 'Přepočtené koeficientem množství</t>
  </si>
  <si>
    <t>776223111</t>
  </si>
  <si>
    <t>Montáž podlahovin z PVC spoj podlah svařováním za tepla (včetně frézování)</t>
  </si>
  <si>
    <t>74610556</t>
  </si>
  <si>
    <t>https://podminky.urs.cz/item/CS_URS_2024_01/776223111</t>
  </si>
  <si>
    <t>4,1*(2,86+4,744)/2+2*(4,1*2+2,86+4,744)</t>
  </si>
  <si>
    <t>776410811</t>
  </si>
  <si>
    <t>Demontáž soklíků nebo lišt pryžových nebo plastových</t>
  </si>
  <si>
    <t>-968109675</t>
  </si>
  <si>
    <t>https://podminky.urs.cz/item/CS_URS_2024_01/776410811</t>
  </si>
  <si>
    <t>2*(4,1+7,7)</t>
  </si>
  <si>
    <t>776411111</t>
  </si>
  <si>
    <t>Montáž soklíků lepením obvodových, výšky do 80 mm</t>
  </si>
  <si>
    <t>-194226065</t>
  </si>
  <si>
    <t>https://podminky.urs.cz/item/CS_URS_2024_01/776411111</t>
  </si>
  <si>
    <t>2*(4,1*2+2,86+4,744)</t>
  </si>
  <si>
    <t>28411003</t>
  </si>
  <si>
    <t>lišta soklová PVC 30x30mm</t>
  </si>
  <si>
    <t>2146258392</t>
  </si>
  <si>
    <t>31,608*1,02 'Přepočtené koeficientem množství</t>
  </si>
  <si>
    <t>998776313</t>
  </si>
  <si>
    <t>Přesun hmot pro podlahy povlakové stanovený procentní sazbou (%) z ceny vodorovná dopravní vzdálenost do 50 m ruční (bez užití mechanizace) v objektech výšky přes 12 do 24 m</t>
  </si>
  <si>
    <t>317605335</t>
  </si>
  <si>
    <t>https://podminky.urs.cz/item/CS_URS_2024_01/998776313</t>
  </si>
  <si>
    <t>783106801</t>
  </si>
  <si>
    <t>Odstranění nátěrů z truhlářských konstrukcí obroušením</t>
  </si>
  <si>
    <t>-423196938</t>
  </si>
  <si>
    <t>https://podminky.urs.cz/item/CS_URS_2024_01/783106801</t>
  </si>
  <si>
    <t>m502-kryt radiátoru-použít stávající-pohledová strana</t>
  </si>
  <si>
    <t>7*0,5</t>
  </si>
  <si>
    <t>m504-kryt radiátoru-použít stávající-pohledová strana</t>
  </si>
  <si>
    <t>m506-kryt radiátoru-použít stávající-pohledová strana</t>
  </si>
  <si>
    <t>m508-kryt radiátoru-použít stávající-pohledová strana</t>
  </si>
  <si>
    <t>m510-kryt radiátoru-použít stávající-pohledová strana</t>
  </si>
  <si>
    <t>m512-kryt radiátoru-použít stávající-pohledová strana</t>
  </si>
  <si>
    <t>m503-kryt radiátoru-použít stávající-pohledová strana</t>
  </si>
  <si>
    <t>m505-kryt radiátoru-použít stávající-pohledová strana</t>
  </si>
  <si>
    <t>m507-kryt radiátoru-použít stávající-pohledová strana</t>
  </si>
  <si>
    <t>2,8*0,5</t>
  </si>
  <si>
    <t>m509-kryt radiátoru-použít stávající-pohledová strana</t>
  </si>
  <si>
    <t>6,6*0,5</t>
  </si>
  <si>
    <t>m511-kryt radiátoru-použít stávající-pohledová strana</t>
  </si>
  <si>
    <t>783113101</t>
  </si>
  <si>
    <t>Napouštěcí nátěr truhlářských konstrukcí jednonásobný syntetický</t>
  </si>
  <si>
    <t>-2028840651</t>
  </si>
  <si>
    <t>https://podminky.urs.cz/item/CS_URS_2024_01/783113101</t>
  </si>
  <si>
    <t>783118101</t>
  </si>
  <si>
    <t>Lazurovací nátěr truhlářských konstrukcí jednonásobný syntetický</t>
  </si>
  <si>
    <t>-956554438</t>
  </si>
  <si>
    <t>https://podminky.urs.cz/item/CS_URS_2024_01/783118101</t>
  </si>
  <si>
    <t>m502-kryt radiátoru-použít stávající-pohledová strana-2x</t>
  </si>
  <si>
    <t>7*0,5*2</t>
  </si>
  <si>
    <t>m504-kryt radiátoru-použít stávající-pohledová strana-2x</t>
  </si>
  <si>
    <t>m506-kryt radiátoru-použít stávající-pohledová strana-2x</t>
  </si>
  <si>
    <t>m508-kryt radiátoru-použít stávající-pohledová strana-2x</t>
  </si>
  <si>
    <t>m510-kryt radiátoru-použít stávající-pohledová strana-2x</t>
  </si>
  <si>
    <t>m512-kryt radiátoru-použít stávající-pohledová strana-2x</t>
  </si>
  <si>
    <t>m503-kryt radiátoru-použít stávající-pohledová strana-2x</t>
  </si>
  <si>
    <t>m505-kryt radiátoru-použít stávající-pohledová strana-2x</t>
  </si>
  <si>
    <t>m507-kryt radiátoru-použít stávající-pohledová strana-2x</t>
  </si>
  <si>
    <t>2,8*0,5*2</t>
  </si>
  <si>
    <t>m509-kryt radiátoru-použít stávající-pohledová strana-2x</t>
  </si>
  <si>
    <t>6,6*0,5*2</t>
  </si>
  <si>
    <t>m511-kryt radiátoru-použít stávající-pohledová strana-2x</t>
  </si>
  <si>
    <t>784</t>
  </si>
  <si>
    <t>Dokončovací práce - malby a tapety</t>
  </si>
  <si>
    <t>784121001</t>
  </si>
  <si>
    <t>Oškrabání malby v místnostech výšky do 3,80 m</t>
  </si>
  <si>
    <t>-2145489356</t>
  </si>
  <si>
    <t>https://podminky.urs.cz/item/CS_URS_2024_01/784121001</t>
  </si>
  <si>
    <t>m500-chodba-nad nátěrem</t>
  </si>
  <si>
    <t>2*(43,4+3,099)*0,95</t>
  </si>
  <si>
    <t>2*(7+7)*3,1-7*2,2</t>
  </si>
  <si>
    <t>2*(7+7+0,7+0,4)*3,1-7*2,2</t>
  </si>
  <si>
    <t>2*(7+7+0,3+0,3)*3,1-7*2,2</t>
  </si>
  <si>
    <t>2*(7+7+0,6)*3,1-7*2,2</t>
  </si>
  <si>
    <t>2*(7+7,7+0,6)*3,1-7*2,2</t>
  </si>
  <si>
    <t>2*(2,8+7,7)*3,1-2,8*2,2</t>
  </si>
  <si>
    <t>2*(7+7,7+0,6)*3,1-6,6*2,2</t>
  </si>
  <si>
    <t>m514,514a-lokální bílení</t>
  </si>
  <si>
    <t>m516,516a-+lokální bílení</t>
  </si>
  <si>
    <t>2*(4,1+7,7)*3,1-4,1*2,2</t>
  </si>
  <si>
    <t>784121011</t>
  </si>
  <si>
    <t>Rozmývání podkladu po oškrabání malby v místnostech výšky do 3,80 m</t>
  </si>
  <si>
    <t>76872713</t>
  </si>
  <si>
    <t>https://podminky.urs.cz/item/CS_URS_2024_01/784121011</t>
  </si>
  <si>
    <t>784181001</t>
  </si>
  <si>
    <t>Pačokování jednonásobné v místnostech výšky do 3,80 m</t>
  </si>
  <si>
    <t>89220919</t>
  </si>
  <si>
    <t>https://podminky.urs.cz/item/CS_URS_2024_01/784181001</t>
  </si>
  <si>
    <t>4,1*3,1*2</t>
  </si>
  <si>
    <t>784211131</t>
  </si>
  <si>
    <t>Malby z malířských směsí oděruvzdorných za mokra dvojnásobné, bílé za mokra oděruvzdorné minimálně v místnostech výšky do 3,80 m</t>
  </si>
  <si>
    <t>-1972530488</t>
  </si>
  <si>
    <t>https://podminky.urs.cz/item/CS_URS_2024_01/784211131</t>
  </si>
  <si>
    <t>PP0124VON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</si>
  <si>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</si>
  <si>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</si>
  <si>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</si>
  <si>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</si>
  <si>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</si>
  <si>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</si>
  <si>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</si>
  <si>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</si>
  <si>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</si>
  <si>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</si>
  <si>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</si>
  <si>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</si>
  <si>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</si>
  <si>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-1899477074</t>
  </si>
  <si>
    <t>https://podminky.urs.cz/item/CS_URS_2024_01/013254000</t>
  </si>
  <si>
    <t xml:space="preserve">Poznámka k položce:
v tištěné a digitální verzi v počtu požadovaném v zadávací dokumentaci </t>
  </si>
  <si>
    <t>013294000</t>
  </si>
  <si>
    <t>Dodavatelská a dílenská dokumentace</t>
  </si>
  <si>
    <t>1635582589</t>
  </si>
  <si>
    <t>https://podminky.urs.cz/item/CS_URS_2024_01/013294000</t>
  </si>
  <si>
    <t>Poznámka k položce:
zahrnuje náklady na veškerou výrobní a dílenskou dokumentaci potřebnou k provedení stavby apod.</t>
  </si>
  <si>
    <t>VRN3</t>
  </si>
  <si>
    <t>Zařízení staveniště</t>
  </si>
  <si>
    <t>030001000</t>
  </si>
  <si>
    <t>-676432640</t>
  </si>
  <si>
    <t>https://podminky.urs.cz/item/CS_URS_2024_01/030001000</t>
  </si>
  <si>
    <t>Poznámka k položce:
zahrnuje náklady na: pořízení, dovoz, montáž, údržbu, demontáž a odvoz veškerých mobilních stavebních buněk (kancelář, šatny, příruční sklad, umývárna) a k tomu odpovídajících mobilních WC, zřízení a demontáž odběrných míst staveništních energií vč. podružného měření a vlastních odběrů, energie pro ZS, event. zřízení a odstranění dočasného zpevnění ploch, ohrazení, resp. oddělení staveniště, osvětlení staveniště,  střežení staveniště, provizorní zajištění výkopů proti pádu, zřízení a odstranění dočasného napojení na inženýrské sítě, ekologickou likvidaci odpadů, zřízení a odstranění provizorní plochy pro malou mechanizaci cca 50 m2 zabezpečenou před případným únikem ropných látek, zřízení a odstranění případných dočasných nájezdových ploch, vyčištění staveniště a dotčených ploch stavbou, ostatní ZS - viz ZOV a dle uvážení zhotovitele</t>
  </si>
  <si>
    <t>VRN4</t>
  </si>
  <si>
    <t>Inženýrská činnost</t>
  </si>
  <si>
    <t>045203000</t>
  </si>
  <si>
    <t>Kompletační činnost</t>
  </si>
  <si>
    <t>-553148489</t>
  </si>
  <si>
    <t>https://podminky.urs.cz/item/CS_URS_2024_01/045203000</t>
  </si>
  <si>
    <t>Poznámka k položce:
zajištění a příprava veškerých dokladů a vyjádření potřebných ke kolaudaci stavby, resp. požadovaných SÚ</t>
  </si>
  <si>
    <t>045303000</t>
  </si>
  <si>
    <t>Koordinační činnost</t>
  </si>
  <si>
    <t>1046578476</t>
  </si>
  <si>
    <t>https://podminky.urs.cz/item/CS_URS_2024_01/045303000</t>
  </si>
  <si>
    <t>VRN5</t>
  </si>
  <si>
    <t>Finanční náklady</t>
  </si>
  <si>
    <t>051002000</t>
  </si>
  <si>
    <t>Pojistné</t>
  </si>
  <si>
    <t>-439524944</t>
  </si>
  <si>
    <t>https://podminky.urs.cz/item/CS_URS_2024_01/051002000</t>
  </si>
  <si>
    <t>Poznámka k položce:
poplatky za pojištění stavby požadované v zadávací dokumentaci</t>
  </si>
  <si>
    <t>VRN6</t>
  </si>
  <si>
    <t>Územní vlivy</t>
  </si>
  <si>
    <t>065002000</t>
  </si>
  <si>
    <t>Mimostaveništní doprava materiálů</t>
  </si>
  <si>
    <t>131552344</t>
  </si>
  <si>
    <t>https://podminky.urs.cz/item/CS_URS_2024_01/065002000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</si>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</sst>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9086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3" fillId="5" borderId="22" xfId="0" applyFont="1" applyFill="1" applyBorder="1" applyAlignment="1" applyProtection="1">
      <alignment horizontal="center" vertical="center"/>
      <protection/>
    </xf>
    <xf numFmtId="0" fontId="39" fillId="5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2" borderId="19" xfId="0" applyFont="1" applyFill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1325421" TargetMode="External" /><Relationship Id="rId2" Type="http://schemas.openxmlformats.org/officeDocument/2006/relationships/hyperlink" Target="https://podminky.urs.cz/item/CS_URS_2024_01/612131121" TargetMode="External" /><Relationship Id="rId3" Type="http://schemas.openxmlformats.org/officeDocument/2006/relationships/hyperlink" Target="https://podminky.urs.cz/item/CS_URS_2024_01/612142001" TargetMode="External" /><Relationship Id="rId4" Type="http://schemas.openxmlformats.org/officeDocument/2006/relationships/hyperlink" Target="https://podminky.urs.cz/item/CS_URS_2024_01/612325421" TargetMode="External" /><Relationship Id="rId5" Type="http://schemas.openxmlformats.org/officeDocument/2006/relationships/hyperlink" Target="https://podminky.urs.cz/item/CS_URS_2024_01/619991001" TargetMode="External" /><Relationship Id="rId6" Type="http://schemas.openxmlformats.org/officeDocument/2006/relationships/hyperlink" Target="https://podminky.urs.cz/item/CS_URS_2024_01/619995001" TargetMode="External" /><Relationship Id="rId7" Type="http://schemas.openxmlformats.org/officeDocument/2006/relationships/hyperlink" Target="https://podminky.urs.cz/item/CS_URS_2024_01/629991011" TargetMode="External" /><Relationship Id="rId8" Type="http://schemas.openxmlformats.org/officeDocument/2006/relationships/hyperlink" Target="https://podminky.urs.cz/item/CS_URS_2024_01/949101111" TargetMode="External" /><Relationship Id="rId9" Type="http://schemas.openxmlformats.org/officeDocument/2006/relationships/hyperlink" Target="https://podminky.urs.cz/item/CS_URS_2024_01/952901111" TargetMode="External" /><Relationship Id="rId10" Type="http://schemas.openxmlformats.org/officeDocument/2006/relationships/hyperlink" Target="https://podminky.urs.cz/item/CS_URS_2024_01/953961111" TargetMode="External" /><Relationship Id="rId11" Type="http://schemas.openxmlformats.org/officeDocument/2006/relationships/hyperlink" Target="https://podminky.urs.cz/item/CS_URS_2024_01/953962211" TargetMode="External" /><Relationship Id="rId12" Type="http://schemas.openxmlformats.org/officeDocument/2006/relationships/hyperlink" Target="https://podminky.urs.cz/item/CS_URS_2024_01/953965111" TargetMode="External" /><Relationship Id="rId13" Type="http://schemas.openxmlformats.org/officeDocument/2006/relationships/hyperlink" Target="https://podminky.urs.cz/item/CS_URS_2024_01/978011111" TargetMode="External" /><Relationship Id="rId14" Type="http://schemas.openxmlformats.org/officeDocument/2006/relationships/hyperlink" Target="https://podminky.urs.cz/item/CS_URS_2024_01/978013111" TargetMode="External" /><Relationship Id="rId15" Type="http://schemas.openxmlformats.org/officeDocument/2006/relationships/hyperlink" Target="https://podminky.urs.cz/item/CS_URS_2024_01/997013214" TargetMode="External" /><Relationship Id="rId16" Type="http://schemas.openxmlformats.org/officeDocument/2006/relationships/hyperlink" Target="https://podminky.urs.cz/item/CS_URS_2024_01/997013501" TargetMode="External" /><Relationship Id="rId17" Type="http://schemas.openxmlformats.org/officeDocument/2006/relationships/hyperlink" Target="https://podminky.urs.cz/item/CS_URS_2024_01/997013509" TargetMode="External" /><Relationship Id="rId18" Type="http://schemas.openxmlformats.org/officeDocument/2006/relationships/hyperlink" Target="https://podminky.urs.cz/item/CS_URS_2024_01/997013631" TargetMode="External" /><Relationship Id="rId19" Type="http://schemas.openxmlformats.org/officeDocument/2006/relationships/hyperlink" Target="https://podminky.urs.cz/item/CS_URS_2024_01/998018003" TargetMode="External" /><Relationship Id="rId20" Type="http://schemas.openxmlformats.org/officeDocument/2006/relationships/hyperlink" Target="https://podminky.urs.cz/item/CS_URS_2024_01/763111313" TargetMode="External" /><Relationship Id="rId21" Type="http://schemas.openxmlformats.org/officeDocument/2006/relationships/hyperlink" Target="https://podminky.urs.cz/item/CS_URS_2024_01/763111719" TargetMode="External" /><Relationship Id="rId22" Type="http://schemas.openxmlformats.org/officeDocument/2006/relationships/hyperlink" Target="https://podminky.urs.cz/item/CS_URS_2024_01/763111720" TargetMode="External" /><Relationship Id="rId23" Type="http://schemas.openxmlformats.org/officeDocument/2006/relationships/hyperlink" Target="https://podminky.urs.cz/item/CS_URS_2024_01/763164531" TargetMode="External" /><Relationship Id="rId24" Type="http://schemas.openxmlformats.org/officeDocument/2006/relationships/hyperlink" Target="https://podminky.urs.cz/item/CS_URS_2024_01/763181311" TargetMode="External" /><Relationship Id="rId25" Type="http://schemas.openxmlformats.org/officeDocument/2006/relationships/hyperlink" Target="https://podminky.urs.cz/item/CS_URS_2024_01/763181421" TargetMode="External" /><Relationship Id="rId26" Type="http://schemas.openxmlformats.org/officeDocument/2006/relationships/hyperlink" Target="https://podminky.urs.cz/item/CS_URS_2024_01/998763513" TargetMode="External" /><Relationship Id="rId27" Type="http://schemas.openxmlformats.org/officeDocument/2006/relationships/hyperlink" Target="https://podminky.urs.cz/item/CS_URS_2024_01/766492100" TargetMode="External" /><Relationship Id="rId28" Type="http://schemas.openxmlformats.org/officeDocument/2006/relationships/hyperlink" Target="https://podminky.urs.cz/item/CS_URS_2024_01/766660001" TargetMode="External" /><Relationship Id="rId29" Type="http://schemas.openxmlformats.org/officeDocument/2006/relationships/hyperlink" Target="https://podminky.urs.cz/item/CS_URS_2024_01/766660720" TargetMode="External" /><Relationship Id="rId30" Type="http://schemas.openxmlformats.org/officeDocument/2006/relationships/hyperlink" Target="https://podminky.urs.cz/item/CS_URS_2024_01/766660729" TargetMode="External" /><Relationship Id="rId31" Type="http://schemas.openxmlformats.org/officeDocument/2006/relationships/hyperlink" Target="https://podminky.urs.cz/item/CS_URS_2024_01/766691812" TargetMode="External" /><Relationship Id="rId32" Type="http://schemas.openxmlformats.org/officeDocument/2006/relationships/hyperlink" Target="https://podminky.urs.cz/item/CS_URS_2024_01/766691914" TargetMode="External" /><Relationship Id="rId33" Type="http://schemas.openxmlformats.org/officeDocument/2006/relationships/hyperlink" Target="https://podminky.urs.cz/item/CS_URS_2024_01/766692315" TargetMode="External" /><Relationship Id="rId34" Type="http://schemas.openxmlformats.org/officeDocument/2006/relationships/hyperlink" Target="https://podminky.urs.cz/item/CS_URS_2024_01/766694116" TargetMode="External" /><Relationship Id="rId35" Type="http://schemas.openxmlformats.org/officeDocument/2006/relationships/hyperlink" Target="https://podminky.urs.cz/item/CS_URS_2024_01/998766313" TargetMode="External" /><Relationship Id="rId36" Type="http://schemas.openxmlformats.org/officeDocument/2006/relationships/hyperlink" Target="https://podminky.urs.cz/item/CS_URS_2024_01/767583341" TargetMode="External" /><Relationship Id="rId37" Type="http://schemas.openxmlformats.org/officeDocument/2006/relationships/hyperlink" Target="https://podminky.urs.cz/item/CS_URS_2024_01/767995111" TargetMode="External" /><Relationship Id="rId38" Type="http://schemas.openxmlformats.org/officeDocument/2006/relationships/hyperlink" Target="https://podminky.urs.cz/item/CS_URS_2024_01/998767313" TargetMode="External" /><Relationship Id="rId39" Type="http://schemas.openxmlformats.org/officeDocument/2006/relationships/hyperlink" Target="https://podminky.urs.cz/item/CS_URS_2024_01/781121011" TargetMode="External" /><Relationship Id="rId40" Type="http://schemas.openxmlformats.org/officeDocument/2006/relationships/hyperlink" Target="https://podminky.urs.cz/item/CS_URS_2024_01/781151031" TargetMode="External" /><Relationship Id="rId41" Type="http://schemas.openxmlformats.org/officeDocument/2006/relationships/hyperlink" Target="https://podminky.urs.cz/item/CS_URS_2024_01/781472317" TargetMode="External" /><Relationship Id="rId42" Type="http://schemas.openxmlformats.org/officeDocument/2006/relationships/hyperlink" Target="https://podminky.urs.cz/item/CS_URS_2024_01/781472391" TargetMode="External" /><Relationship Id="rId43" Type="http://schemas.openxmlformats.org/officeDocument/2006/relationships/hyperlink" Target="https://podminky.urs.cz/item/CS_URS_2024_01/781495115" TargetMode="External" /><Relationship Id="rId44" Type="http://schemas.openxmlformats.org/officeDocument/2006/relationships/hyperlink" Target="https://podminky.urs.cz/item/CS_URS_2024_01/781495142" TargetMode="External" /><Relationship Id="rId45" Type="http://schemas.openxmlformats.org/officeDocument/2006/relationships/hyperlink" Target="https://podminky.urs.cz/item/CS_URS_2024_01/998781313" TargetMode="External" /><Relationship Id="rId46" Type="http://schemas.openxmlformats.org/officeDocument/2006/relationships/hyperlink" Target="https://podminky.urs.cz/item/CS_URS_2024_01/783301311" TargetMode="External" /><Relationship Id="rId47" Type="http://schemas.openxmlformats.org/officeDocument/2006/relationships/hyperlink" Target="https://podminky.urs.cz/item/CS_URS_2024_01/783306805" TargetMode="External" /><Relationship Id="rId48" Type="http://schemas.openxmlformats.org/officeDocument/2006/relationships/hyperlink" Target="https://podminky.urs.cz/item/CS_URS_2024_01/783314101" TargetMode="External" /><Relationship Id="rId49" Type="http://schemas.openxmlformats.org/officeDocument/2006/relationships/hyperlink" Target="https://podminky.urs.cz/item/CS_URS_2024_01/783315101" TargetMode="External" /><Relationship Id="rId50" Type="http://schemas.openxmlformats.org/officeDocument/2006/relationships/hyperlink" Target="https://podminky.urs.cz/item/CS_URS_2024_01/783317101" TargetMode="External" /><Relationship Id="rId51" Type="http://schemas.openxmlformats.org/officeDocument/2006/relationships/hyperlink" Target="https://podminky.urs.cz/item/CS_URS_2024_01/783801403" TargetMode="External" /><Relationship Id="rId52" Type="http://schemas.openxmlformats.org/officeDocument/2006/relationships/hyperlink" Target="https://podminky.urs.cz/item/CS_URS_2024_01/783806801" TargetMode="External" /><Relationship Id="rId53" Type="http://schemas.openxmlformats.org/officeDocument/2006/relationships/hyperlink" Target="https://podminky.urs.cz/item/CS_URS_2024_01/783813131" TargetMode="External" /><Relationship Id="rId54" Type="http://schemas.openxmlformats.org/officeDocument/2006/relationships/hyperlink" Target="https://podminky.urs.cz/item/CS_URS_2024_01/783817421" TargetMode="External" /><Relationship Id="rId55" Type="http://schemas.openxmlformats.org/officeDocument/2006/relationships/hyperlink" Target="https://podminky.urs.cz/item/CS_URS_2024_01/786626121" TargetMode="External" /><Relationship Id="rId56" Type="http://schemas.openxmlformats.org/officeDocument/2006/relationships/hyperlink" Target="https://podminky.urs.cz/item/CS_URS_2024_01/998786313" TargetMode="External" /><Relationship Id="rId5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97013114" TargetMode="External" /><Relationship Id="rId2" Type="http://schemas.openxmlformats.org/officeDocument/2006/relationships/hyperlink" Target="https://podminky.urs.cz/item/CS_URS_2024_01/997013501" TargetMode="External" /><Relationship Id="rId3" Type="http://schemas.openxmlformats.org/officeDocument/2006/relationships/hyperlink" Target="https://podminky.urs.cz/item/CS_URS_2024_01/997013509" TargetMode="External" /><Relationship Id="rId4" Type="http://schemas.openxmlformats.org/officeDocument/2006/relationships/hyperlink" Target="https://podminky.urs.cz/item/CS_URS_2024_01/997013631" TargetMode="External" /><Relationship Id="rId5" Type="http://schemas.openxmlformats.org/officeDocument/2006/relationships/hyperlink" Target="https://podminky.urs.cz/item/CS_URS_2024_01/725110814" TargetMode="External" /><Relationship Id="rId6" Type="http://schemas.openxmlformats.org/officeDocument/2006/relationships/hyperlink" Target="https://podminky.urs.cz/item/CS_URS_2024_01/725112182" TargetMode="External" /><Relationship Id="rId7" Type="http://schemas.openxmlformats.org/officeDocument/2006/relationships/hyperlink" Target="https://podminky.urs.cz/item/CS_URS_2024_01/725210821" TargetMode="External" /><Relationship Id="rId8" Type="http://schemas.openxmlformats.org/officeDocument/2006/relationships/hyperlink" Target="https://podminky.urs.cz/item/CS_URS_2024_01/725211601" TargetMode="External" /><Relationship Id="rId9" Type="http://schemas.openxmlformats.org/officeDocument/2006/relationships/hyperlink" Target="https://podminky.urs.cz/item/CS_URS_2024_01/725230811" TargetMode="External" /><Relationship Id="rId10" Type="http://schemas.openxmlformats.org/officeDocument/2006/relationships/hyperlink" Target="https://podminky.urs.cz/item/CS_URS_2024_01/725231201" TargetMode="External" /><Relationship Id="rId11" Type="http://schemas.openxmlformats.org/officeDocument/2006/relationships/hyperlink" Target="https://podminky.urs.cz/item/CS_URS_2024_01/725813111" TargetMode="External" /><Relationship Id="rId12" Type="http://schemas.openxmlformats.org/officeDocument/2006/relationships/hyperlink" Target="https://podminky.urs.cz/item/CS_URS_2024_01/725820801" TargetMode="External" /><Relationship Id="rId13" Type="http://schemas.openxmlformats.org/officeDocument/2006/relationships/hyperlink" Target="https://podminky.urs.cz/item/CS_URS_2024_01/725822631" TargetMode="External" /><Relationship Id="rId14" Type="http://schemas.openxmlformats.org/officeDocument/2006/relationships/hyperlink" Target="https://podminky.urs.cz/item/CS_URS_2024_01/725823111" TargetMode="External" /><Relationship Id="rId15" Type="http://schemas.openxmlformats.org/officeDocument/2006/relationships/hyperlink" Target="https://podminky.urs.cz/item/CS_URS_2024_01/725860811" TargetMode="External" /><Relationship Id="rId16" Type="http://schemas.openxmlformats.org/officeDocument/2006/relationships/hyperlink" Target="https://podminky.urs.cz/item/CS_URS_2024_01/725861102" TargetMode="External" /><Relationship Id="rId17" Type="http://schemas.openxmlformats.org/officeDocument/2006/relationships/hyperlink" Target="https://podminky.urs.cz/item/CS_URS_2024_01/725863311" TargetMode="External" /><Relationship Id="rId18" Type="http://schemas.openxmlformats.org/officeDocument/2006/relationships/hyperlink" Target="https://podminky.urs.cz/item/CS_URS_2024_01/998725103" TargetMode="External" /><Relationship Id="rId1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1210201" TargetMode="External" /><Relationship Id="rId2" Type="http://schemas.openxmlformats.org/officeDocument/2006/relationships/hyperlink" Target="https://podminky.urs.cz/item/CS_URS_2024_01/741210001" TargetMode="External" /><Relationship Id="rId3" Type="http://schemas.openxmlformats.org/officeDocument/2006/relationships/hyperlink" Target="https://podminky.urs.cz/item/CS_URS_2024_01/741310201" TargetMode="External" /><Relationship Id="rId4" Type="http://schemas.openxmlformats.org/officeDocument/2006/relationships/hyperlink" Target="https://podminky.urs.cz/item/CS_URS_2024_01/741310231" TargetMode="External" /><Relationship Id="rId5" Type="http://schemas.openxmlformats.org/officeDocument/2006/relationships/hyperlink" Target="https://podminky.urs.cz/item/CS_URS_2024_01/741310233" TargetMode="External" /><Relationship Id="rId6" Type="http://schemas.openxmlformats.org/officeDocument/2006/relationships/hyperlink" Target="https://podminky.urs.cz/item/CS_URS_2024_01/741310221" TargetMode="External" /><Relationship Id="rId7" Type="http://schemas.openxmlformats.org/officeDocument/2006/relationships/hyperlink" Target="https://podminky.urs.cz/item/CS_URS_2024_01/741313042" TargetMode="External" /><Relationship Id="rId8" Type="http://schemas.openxmlformats.org/officeDocument/2006/relationships/hyperlink" Target="https://podminky.urs.cz/item/CS_URS_2024_01/741210001" TargetMode="External" /><Relationship Id="rId9" Type="http://schemas.openxmlformats.org/officeDocument/2006/relationships/hyperlink" Target="https://podminky.urs.cz/item/CS_URS_2024_01/741112061" TargetMode="External" /><Relationship Id="rId10" Type="http://schemas.openxmlformats.org/officeDocument/2006/relationships/hyperlink" Target="https://podminky.urs.cz/item/CS_URS_2024_01/741112001" TargetMode="External" /><Relationship Id="rId11" Type="http://schemas.openxmlformats.org/officeDocument/2006/relationships/hyperlink" Target="https://podminky.urs.cz/item/CS_URS_2024_01/741112101" TargetMode="External" /><Relationship Id="rId12" Type="http://schemas.openxmlformats.org/officeDocument/2006/relationships/hyperlink" Target="https://podminky.urs.cz/item/CS_URS_2024_01/741112111" TargetMode="External" /><Relationship Id="rId13" Type="http://schemas.openxmlformats.org/officeDocument/2006/relationships/hyperlink" Target="https://podminky.urs.cz/item/CS_URS_2024_01/741910411" TargetMode="External" /><Relationship Id="rId14" Type="http://schemas.openxmlformats.org/officeDocument/2006/relationships/hyperlink" Target="https://podminky.urs.cz/item/CS_URS_2024_01/741910412" TargetMode="External" /><Relationship Id="rId15" Type="http://schemas.openxmlformats.org/officeDocument/2006/relationships/hyperlink" Target="https://podminky.urs.cz/item/CS_URS_2024_01/741910502" TargetMode="External" /><Relationship Id="rId16" Type="http://schemas.openxmlformats.org/officeDocument/2006/relationships/hyperlink" Target="https://podminky.urs.cz/item/CS_URS_2024_01/460932111" TargetMode="External" /><Relationship Id="rId17" Type="http://schemas.openxmlformats.org/officeDocument/2006/relationships/hyperlink" Target="https://podminky.urs.cz/item/CS_URS_2024_01/741110513" TargetMode="External" /><Relationship Id="rId18" Type="http://schemas.openxmlformats.org/officeDocument/2006/relationships/hyperlink" Target="https://podminky.urs.cz/item/CS_URS_2024_01/741110541" TargetMode="External" /><Relationship Id="rId19" Type="http://schemas.openxmlformats.org/officeDocument/2006/relationships/hyperlink" Target="https://podminky.urs.cz/item/CS_URS_2024_01/741920051" TargetMode="External" /><Relationship Id="rId20" Type="http://schemas.openxmlformats.org/officeDocument/2006/relationships/hyperlink" Target="https://podminky.urs.cz/item/CS_URS_2024_01/741920061" TargetMode="External" /><Relationship Id="rId21" Type="http://schemas.openxmlformats.org/officeDocument/2006/relationships/hyperlink" Target="https://podminky.urs.cz/item/CS_URS_2024_01/741372062" TargetMode="External" /><Relationship Id="rId22" Type="http://schemas.openxmlformats.org/officeDocument/2006/relationships/hyperlink" Target="https://podminky.urs.cz/item/CS_URS_2024_01/741372061" TargetMode="External" /><Relationship Id="rId23" Type="http://schemas.openxmlformats.org/officeDocument/2006/relationships/hyperlink" Target="https://podminky.urs.cz/item/CS_URS_2024_01/741122611" TargetMode="External" /><Relationship Id="rId24" Type="http://schemas.openxmlformats.org/officeDocument/2006/relationships/hyperlink" Target="https://podminky.urs.cz/item/CS_URS_2024_01/741122641" TargetMode="External" /><Relationship Id="rId25" Type="http://schemas.openxmlformats.org/officeDocument/2006/relationships/hyperlink" Target="https://podminky.urs.cz/item/CS_URS_2024_01/741122642" TargetMode="External" /><Relationship Id="rId26" Type="http://schemas.openxmlformats.org/officeDocument/2006/relationships/hyperlink" Target="https://podminky.urs.cz/item/CS_URS_2024_01/741122643" TargetMode="External" /><Relationship Id="rId27" Type="http://schemas.openxmlformats.org/officeDocument/2006/relationships/hyperlink" Target="https://podminky.urs.cz/item/CS_URS_2024_01/741120301" TargetMode="External" /><Relationship Id="rId28" Type="http://schemas.openxmlformats.org/officeDocument/2006/relationships/hyperlink" Target="https://podminky.urs.cz/item/CS_URS_2024_01/741120303" TargetMode="External" /><Relationship Id="rId29" Type="http://schemas.openxmlformats.org/officeDocument/2006/relationships/hyperlink" Target="https://podminky.urs.cz/item/CS_URS_2024_01/741110042" TargetMode="External" /><Relationship Id="rId30" Type="http://schemas.openxmlformats.org/officeDocument/2006/relationships/hyperlink" Target="https://podminky.urs.cz/item/CS_URS_2024_01/741121101" TargetMode="External" /><Relationship Id="rId31" Type="http://schemas.openxmlformats.org/officeDocument/2006/relationships/hyperlink" Target="https://podminky.urs.cz/item/CS_URS_2024_01/741112061" TargetMode="External" /><Relationship Id="rId32" Type="http://schemas.openxmlformats.org/officeDocument/2006/relationships/hyperlink" Target="https://podminky.urs.cz/item/CS_URS_2024_01/741112001" TargetMode="External" /><Relationship Id="rId33" Type="http://schemas.openxmlformats.org/officeDocument/2006/relationships/hyperlink" Target="https://podminky.urs.cz/item/CS_URS_2024_01/742121001" TargetMode="External" /><Relationship Id="rId34" Type="http://schemas.openxmlformats.org/officeDocument/2006/relationships/hyperlink" Target="https://podminky.urs.cz/item/CS_URS_2024_01/742330044" TargetMode="External" /><Relationship Id="rId35" Type="http://schemas.openxmlformats.org/officeDocument/2006/relationships/hyperlink" Target="https://podminky.urs.cz/item/CS_URS_2024_01/742330051" TargetMode="External" /><Relationship Id="rId36" Type="http://schemas.openxmlformats.org/officeDocument/2006/relationships/hyperlink" Target="https://podminky.urs.cz/item/CS_URS_2024_01/742330101" TargetMode="External" /><Relationship Id="rId37" Type="http://schemas.openxmlformats.org/officeDocument/2006/relationships/hyperlink" Target="https://podminky.urs.cz/item/CS_URS_2024_01/741810003" TargetMode="External" /><Relationship Id="rId38" Type="http://schemas.openxmlformats.org/officeDocument/2006/relationships/hyperlink" Target="https://podminky.urs.cz/item/CS_URS_2024_01/741820102" TargetMode="External" /><Relationship Id="rId3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66694126" TargetMode="External" /><Relationship Id="rId2" Type="http://schemas.openxmlformats.org/officeDocument/2006/relationships/hyperlink" Target="https://podminky.urs.cz/item/CS_URS_2024_01/998766313" TargetMode="External" /><Relationship Id="rId3" Type="http://schemas.openxmlformats.org/officeDocument/2006/relationships/hyperlink" Target="https://podminky.urs.cz/item/CS_URS_2024_01/776111116" TargetMode="External" /><Relationship Id="rId4" Type="http://schemas.openxmlformats.org/officeDocument/2006/relationships/hyperlink" Target="https://podminky.urs.cz/item/CS_URS_2024_01/776111311" TargetMode="External" /><Relationship Id="rId5" Type="http://schemas.openxmlformats.org/officeDocument/2006/relationships/hyperlink" Target="https://podminky.urs.cz/item/CS_URS_2024_01/776121321" TargetMode="External" /><Relationship Id="rId6" Type="http://schemas.openxmlformats.org/officeDocument/2006/relationships/hyperlink" Target="https://podminky.urs.cz/item/CS_URS_2024_01/776141121" TargetMode="External" /><Relationship Id="rId7" Type="http://schemas.openxmlformats.org/officeDocument/2006/relationships/hyperlink" Target="https://podminky.urs.cz/item/CS_URS_2024_01/776201812" TargetMode="External" /><Relationship Id="rId8" Type="http://schemas.openxmlformats.org/officeDocument/2006/relationships/hyperlink" Target="https://podminky.urs.cz/item/CS_URS_2024_01/776221111" TargetMode="External" /><Relationship Id="rId9" Type="http://schemas.openxmlformats.org/officeDocument/2006/relationships/hyperlink" Target="https://podminky.urs.cz/item/CS_URS_2024_01/776223111" TargetMode="External" /><Relationship Id="rId10" Type="http://schemas.openxmlformats.org/officeDocument/2006/relationships/hyperlink" Target="https://podminky.urs.cz/item/CS_URS_2024_01/776410811" TargetMode="External" /><Relationship Id="rId11" Type="http://schemas.openxmlformats.org/officeDocument/2006/relationships/hyperlink" Target="https://podminky.urs.cz/item/CS_URS_2024_01/776411111" TargetMode="External" /><Relationship Id="rId12" Type="http://schemas.openxmlformats.org/officeDocument/2006/relationships/hyperlink" Target="https://podminky.urs.cz/item/CS_URS_2024_01/998776313" TargetMode="External" /><Relationship Id="rId13" Type="http://schemas.openxmlformats.org/officeDocument/2006/relationships/hyperlink" Target="https://podminky.urs.cz/item/CS_URS_2024_01/783106801" TargetMode="External" /><Relationship Id="rId14" Type="http://schemas.openxmlformats.org/officeDocument/2006/relationships/hyperlink" Target="https://podminky.urs.cz/item/CS_URS_2024_01/783113101" TargetMode="External" /><Relationship Id="rId15" Type="http://schemas.openxmlformats.org/officeDocument/2006/relationships/hyperlink" Target="https://podminky.urs.cz/item/CS_URS_2024_01/783118101" TargetMode="External" /><Relationship Id="rId16" Type="http://schemas.openxmlformats.org/officeDocument/2006/relationships/hyperlink" Target="https://podminky.urs.cz/item/CS_URS_2024_01/784121001" TargetMode="External" /><Relationship Id="rId17" Type="http://schemas.openxmlformats.org/officeDocument/2006/relationships/hyperlink" Target="https://podminky.urs.cz/item/CS_URS_2024_01/784121011" TargetMode="External" /><Relationship Id="rId18" Type="http://schemas.openxmlformats.org/officeDocument/2006/relationships/hyperlink" Target="https://podminky.urs.cz/item/CS_URS_2024_01/784181001" TargetMode="External" /><Relationship Id="rId19" Type="http://schemas.openxmlformats.org/officeDocument/2006/relationships/hyperlink" Target="https://podminky.urs.cz/item/CS_URS_2024_01/784211131" TargetMode="External" /><Relationship Id="rId2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3254000" TargetMode="External" /><Relationship Id="rId2" Type="http://schemas.openxmlformats.org/officeDocument/2006/relationships/hyperlink" Target="https://podminky.urs.cz/item/CS_URS_2024_01/013294000" TargetMode="External" /><Relationship Id="rId3" Type="http://schemas.openxmlformats.org/officeDocument/2006/relationships/hyperlink" Target="https://podminky.urs.cz/item/CS_URS_2024_01/030001000" TargetMode="External" /><Relationship Id="rId4" Type="http://schemas.openxmlformats.org/officeDocument/2006/relationships/hyperlink" Target="https://podminky.urs.cz/item/CS_URS_2024_01/045203000" TargetMode="External" /><Relationship Id="rId5" Type="http://schemas.openxmlformats.org/officeDocument/2006/relationships/hyperlink" Target="https://podminky.urs.cz/item/CS_URS_2024_01/045303000" TargetMode="External" /><Relationship Id="rId6" Type="http://schemas.openxmlformats.org/officeDocument/2006/relationships/hyperlink" Target="https://podminky.urs.cz/item/CS_URS_2024_01/051002000" TargetMode="External" /><Relationship Id="rId7" Type="http://schemas.openxmlformats.org/officeDocument/2006/relationships/hyperlink" Target="https://podminky.urs.cz/item/CS_URS_2024_01/065002000" TargetMode="External" /><Relationship Id="rId8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34</v>
      </c>
      <c r="AO17" s="24"/>
      <c r="AP17" s="24"/>
      <c r="AQ17" s="24"/>
      <c r="AR17" s="22"/>
      <c r="BE17" s="33"/>
      <c r="BS17" s="19" t="s">
        <v>35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37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39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43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44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45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46</v>
      </c>
      <c r="E29" s="49"/>
      <c r="F29" s="34" t="s">
        <v>47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48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49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50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51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52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53</v>
      </c>
      <c r="U35" s="56"/>
      <c r="V35" s="56"/>
      <c r="W35" s="56"/>
      <c r="X35" s="58" t="s">
        <v>54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55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PP0124Z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Revitalizace prostor budovy UL - 5np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Univerzitní ul., ZČU Plzeň - Bory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14. 5. 2024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ZČU v Plzni, Univerzitní 2732/8, Plzeň 301 00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PilsProjekt s.r.o., Částkova 74, 326 00 Plzeň</v>
      </c>
      <c r="AN49" s="66"/>
      <c r="AO49" s="66"/>
      <c r="AP49" s="66"/>
      <c r="AQ49" s="42"/>
      <c r="AR49" s="46"/>
      <c r="AS49" s="76" t="s">
        <v>56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36</v>
      </c>
      <c r="AJ50" s="42"/>
      <c r="AK50" s="42"/>
      <c r="AL50" s="42"/>
      <c r="AM50" s="75" t="str">
        <f>IF(E20="","",E20)</f>
        <v>Zdeněk Basl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57</v>
      </c>
      <c r="D52" s="89"/>
      <c r="E52" s="89"/>
      <c r="F52" s="89"/>
      <c r="G52" s="89"/>
      <c r="H52" s="90"/>
      <c r="I52" s="91" t="s">
        <v>58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59</v>
      </c>
      <c r="AH52" s="89"/>
      <c r="AI52" s="89"/>
      <c r="AJ52" s="89"/>
      <c r="AK52" s="89"/>
      <c r="AL52" s="89"/>
      <c r="AM52" s="89"/>
      <c r="AN52" s="91" t="s">
        <v>60</v>
      </c>
      <c r="AO52" s="89"/>
      <c r="AP52" s="89"/>
      <c r="AQ52" s="93" t="s">
        <v>61</v>
      </c>
      <c r="AR52" s="46"/>
      <c r="AS52" s="94" t="s">
        <v>62</v>
      </c>
      <c r="AT52" s="95" t="s">
        <v>63</v>
      </c>
      <c r="AU52" s="95" t="s">
        <v>64</v>
      </c>
      <c r="AV52" s="95" t="s">
        <v>65</v>
      </c>
      <c r="AW52" s="95" t="s">
        <v>66</v>
      </c>
      <c r="AX52" s="95" t="s">
        <v>67</v>
      </c>
      <c r="AY52" s="95" t="s">
        <v>68</v>
      </c>
      <c r="AZ52" s="95" t="s">
        <v>69</v>
      </c>
      <c r="BA52" s="95" t="s">
        <v>70</v>
      </c>
      <c r="BB52" s="95" t="s">
        <v>71</v>
      </c>
      <c r="BC52" s="95" t="s">
        <v>72</v>
      </c>
      <c r="BD52" s="96" t="s">
        <v>73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ROUND(AG55+AG56+AG57+AG60+AG61,2)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ROUND(AS55+AS56+AS57+AS60+AS61,2)</f>
        <v>0</v>
      </c>
      <c r="AT54" s="108">
        <f>ROUND(SUM(AV54:AW54),2)</f>
        <v>0</v>
      </c>
      <c r="AU54" s="109">
        <f>ROUND(AU55+AU56+AU57+AU60+AU61,5)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ROUND(AZ55+AZ56+AZ57+AZ60+AZ61,2)</f>
        <v>0</v>
      </c>
      <c r="BA54" s="108">
        <f>ROUND(BA55+BA56+BA57+BA60+BA61,2)</f>
        <v>0</v>
      </c>
      <c r="BB54" s="108">
        <f>ROUND(BB55+BB56+BB57+BB60+BB61,2)</f>
        <v>0</v>
      </c>
      <c r="BC54" s="108">
        <f>ROUND(BC55+BC56+BC57+BC60+BC61,2)</f>
        <v>0</v>
      </c>
      <c r="BD54" s="110">
        <f>ROUND(BD55+BD56+BD57+BD60+BD61,2)</f>
        <v>0</v>
      </c>
      <c r="BE54" s="6"/>
      <c r="BS54" s="111" t="s">
        <v>75</v>
      </c>
      <c r="BT54" s="111" t="s">
        <v>76</v>
      </c>
      <c r="BU54" s="112" t="s">
        <v>77</v>
      </c>
      <c r="BV54" s="111" t="s">
        <v>78</v>
      </c>
      <c r="BW54" s="111" t="s">
        <v>5</v>
      </c>
      <c r="BX54" s="111" t="s">
        <v>79</v>
      </c>
      <c r="CL54" s="111" t="s">
        <v>19</v>
      </c>
    </row>
    <row r="55" spans="1:91" s="7" customFormat="1" ht="24.75" customHeight="1">
      <c r="A55" s="113" t="s">
        <v>80</v>
      </c>
      <c r="B55" s="114"/>
      <c r="C55" s="115"/>
      <c r="D55" s="116" t="s">
        <v>81</v>
      </c>
      <c r="E55" s="116"/>
      <c r="F55" s="116"/>
      <c r="G55" s="116"/>
      <c r="H55" s="116"/>
      <c r="I55" s="117"/>
      <c r="J55" s="116" t="s">
        <v>82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'PP01241 - Architektonicko...'!J30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83</v>
      </c>
      <c r="AR55" s="120"/>
      <c r="AS55" s="121">
        <v>0</v>
      </c>
      <c r="AT55" s="122">
        <f>ROUND(SUM(AV55:AW55),2)</f>
        <v>0</v>
      </c>
      <c r="AU55" s="123">
        <f>'PP01241 - Architektonicko...'!P91</f>
        <v>0</v>
      </c>
      <c r="AV55" s="122">
        <f>'PP01241 - Architektonicko...'!J33</f>
        <v>0</v>
      </c>
      <c r="AW55" s="122">
        <f>'PP01241 - Architektonicko...'!J34</f>
        <v>0</v>
      </c>
      <c r="AX55" s="122">
        <f>'PP01241 - Architektonicko...'!J35</f>
        <v>0</v>
      </c>
      <c r="AY55" s="122">
        <f>'PP01241 - Architektonicko...'!J36</f>
        <v>0</v>
      </c>
      <c r="AZ55" s="122">
        <f>'PP01241 - Architektonicko...'!F33</f>
        <v>0</v>
      </c>
      <c r="BA55" s="122">
        <f>'PP01241 - Architektonicko...'!F34</f>
        <v>0</v>
      </c>
      <c r="BB55" s="122">
        <f>'PP01241 - Architektonicko...'!F35</f>
        <v>0</v>
      </c>
      <c r="BC55" s="122">
        <f>'PP01241 - Architektonicko...'!F36</f>
        <v>0</v>
      </c>
      <c r="BD55" s="124">
        <f>'PP01241 - Architektonicko...'!F37</f>
        <v>0</v>
      </c>
      <c r="BE55" s="7"/>
      <c r="BT55" s="125" t="s">
        <v>84</v>
      </c>
      <c r="BV55" s="125" t="s">
        <v>78</v>
      </c>
      <c r="BW55" s="125" t="s">
        <v>85</v>
      </c>
      <c r="BX55" s="125" t="s">
        <v>5</v>
      </c>
      <c r="CL55" s="125" t="s">
        <v>19</v>
      </c>
      <c r="CM55" s="125" t="s">
        <v>86</v>
      </c>
    </row>
    <row r="56" spans="1:91" s="7" customFormat="1" ht="24.75" customHeight="1">
      <c r="A56" s="113" t="s">
        <v>80</v>
      </c>
      <c r="B56" s="114"/>
      <c r="C56" s="115"/>
      <c r="D56" s="116" t="s">
        <v>87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'PP01242 - Zdravotně - tec...'!J30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83</v>
      </c>
      <c r="AR56" s="120"/>
      <c r="AS56" s="121">
        <v>0</v>
      </c>
      <c r="AT56" s="122">
        <f>ROUND(SUM(AV56:AW56),2)</f>
        <v>0</v>
      </c>
      <c r="AU56" s="123">
        <f>'PP01242 - Zdravotně - tec...'!P83</f>
        <v>0</v>
      </c>
      <c r="AV56" s="122">
        <f>'PP01242 - Zdravotně - tec...'!J33</f>
        <v>0</v>
      </c>
      <c r="AW56" s="122">
        <f>'PP01242 - Zdravotně - tec...'!J34</f>
        <v>0</v>
      </c>
      <c r="AX56" s="122">
        <f>'PP01242 - Zdravotně - tec...'!J35</f>
        <v>0</v>
      </c>
      <c r="AY56" s="122">
        <f>'PP01242 - Zdravotně - tec...'!J36</f>
        <v>0</v>
      </c>
      <c r="AZ56" s="122">
        <f>'PP01242 - Zdravotně - tec...'!F33</f>
        <v>0</v>
      </c>
      <c r="BA56" s="122">
        <f>'PP01242 - Zdravotně - tec...'!F34</f>
        <v>0</v>
      </c>
      <c r="BB56" s="122">
        <f>'PP01242 - Zdravotně - tec...'!F35</f>
        <v>0</v>
      </c>
      <c r="BC56" s="122">
        <f>'PP01242 - Zdravotně - tec...'!F36</f>
        <v>0</v>
      </c>
      <c r="BD56" s="124">
        <f>'PP01242 - Zdravotně - tec...'!F37</f>
        <v>0</v>
      </c>
      <c r="BE56" s="7"/>
      <c r="BT56" s="125" t="s">
        <v>84</v>
      </c>
      <c r="BV56" s="125" t="s">
        <v>78</v>
      </c>
      <c r="BW56" s="125" t="s">
        <v>89</v>
      </c>
      <c r="BX56" s="125" t="s">
        <v>5</v>
      </c>
      <c r="CL56" s="125" t="s">
        <v>19</v>
      </c>
      <c r="CM56" s="125" t="s">
        <v>86</v>
      </c>
    </row>
    <row r="57" spans="1:91" s="7" customFormat="1" ht="24.75" customHeight="1">
      <c r="A57" s="7"/>
      <c r="B57" s="114"/>
      <c r="C57" s="115"/>
      <c r="D57" s="116" t="s">
        <v>90</v>
      </c>
      <c r="E57" s="116"/>
      <c r="F57" s="116"/>
      <c r="G57" s="116"/>
      <c r="H57" s="116"/>
      <c r="I57" s="117"/>
      <c r="J57" s="116" t="s">
        <v>91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26">
        <f>ROUND(SUM(AG58:AG59),2)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83</v>
      </c>
      <c r="AR57" s="120"/>
      <c r="AS57" s="121">
        <f>ROUND(SUM(AS58:AS59),2)</f>
        <v>0</v>
      </c>
      <c r="AT57" s="122">
        <f>ROUND(SUM(AV57:AW57),2)</f>
        <v>0</v>
      </c>
      <c r="AU57" s="123">
        <f>ROUND(SUM(AU58:AU59),5)</f>
        <v>0</v>
      </c>
      <c r="AV57" s="122">
        <f>ROUND(AZ57*L29,2)</f>
        <v>0</v>
      </c>
      <c r="AW57" s="122">
        <f>ROUND(BA57*L30,2)</f>
        <v>0</v>
      </c>
      <c r="AX57" s="122">
        <f>ROUND(BB57*L29,2)</f>
        <v>0</v>
      </c>
      <c r="AY57" s="122">
        <f>ROUND(BC57*L30,2)</f>
        <v>0</v>
      </c>
      <c r="AZ57" s="122">
        <f>ROUND(SUM(AZ58:AZ59),2)</f>
        <v>0</v>
      </c>
      <c r="BA57" s="122">
        <f>ROUND(SUM(BA58:BA59),2)</f>
        <v>0</v>
      </c>
      <c r="BB57" s="122">
        <f>ROUND(SUM(BB58:BB59),2)</f>
        <v>0</v>
      </c>
      <c r="BC57" s="122">
        <f>ROUND(SUM(BC58:BC59),2)</f>
        <v>0</v>
      </c>
      <c r="BD57" s="124">
        <f>ROUND(SUM(BD58:BD59),2)</f>
        <v>0</v>
      </c>
      <c r="BE57" s="7"/>
      <c r="BS57" s="125" t="s">
        <v>75</v>
      </c>
      <c r="BT57" s="125" t="s">
        <v>84</v>
      </c>
      <c r="BU57" s="125" t="s">
        <v>77</v>
      </c>
      <c r="BV57" s="125" t="s">
        <v>78</v>
      </c>
      <c r="BW57" s="125" t="s">
        <v>92</v>
      </c>
      <c r="BX57" s="125" t="s">
        <v>5</v>
      </c>
      <c r="CL57" s="125" t="s">
        <v>19</v>
      </c>
      <c r="CM57" s="125" t="s">
        <v>86</v>
      </c>
    </row>
    <row r="58" spans="1:90" s="4" customFormat="1" ht="23.25" customHeight="1">
      <c r="A58" s="113" t="s">
        <v>80</v>
      </c>
      <c r="B58" s="65"/>
      <c r="C58" s="127"/>
      <c r="D58" s="127"/>
      <c r="E58" s="128" t="s">
        <v>93</v>
      </c>
      <c r="F58" s="128"/>
      <c r="G58" s="128"/>
      <c r="H58" s="128"/>
      <c r="I58" s="128"/>
      <c r="J58" s="127"/>
      <c r="K58" s="128" t="s">
        <v>94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'PP012431 - Elektroinstala...'!J32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95</v>
      </c>
      <c r="AR58" s="67"/>
      <c r="AS58" s="131">
        <v>0</v>
      </c>
      <c r="AT58" s="132">
        <f>ROUND(SUM(AV58:AW58),2)</f>
        <v>0</v>
      </c>
      <c r="AU58" s="133">
        <f>'PP012431 - Elektroinstala...'!P94</f>
        <v>0</v>
      </c>
      <c r="AV58" s="132">
        <f>'PP012431 - Elektroinstala...'!J35</f>
        <v>0</v>
      </c>
      <c r="AW58" s="132">
        <f>'PP012431 - Elektroinstala...'!J36</f>
        <v>0</v>
      </c>
      <c r="AX58" s="132">
        <f>'PP012431 - Elektroinstala...'!J37</f>
        <v>0</v>
      </c>
      <c r="AY58" s="132">
        <f>'PP012431 - Elektroinstala...'!J38</f>
        <v>0</v>
      </c>
      <c r="AZ58" s="132">
        <f>'PP012431 - Elektroinstala...'!F35</f>
        <v>0</v>
      </c>
      <c r="BA58" s="132">
        <f>'PP012431 - Elektroinstala...'!F36</f>
        <v>0</v>
      </c>
      <c r="BB58" s="132">
        <f>'PP012431 - Elektroinstala...'!F37</f>
        <v>0</v>
      </c>
      <c r="BC58" s="132">
        <f>'PP012431 - Elektroinstala...'!F38</f>
        <v>0</v>
      </c>
      <c r="BD58" s="134">
        <f>'PP012431 - Elektroinstala...'!F39</f>
        <v>0</v>
      </c>
      <c r="BE58" s="4"/>
      <c r="BT58" s="135" t="s">
        <v>86</v>
      </c>
      <c r="BV58" s="135" t="s">
        <v>78</v>
      </c>
      <c r="BW58" s="135" t="s">
        <v>96</v>
      </c>
      <c r="BX58" s="135" t="s">
        <v>92</v>
      </c>
      <c r="CL58" s="135" t="s">
        <v>19</v>
      </c>
    </row>
    <row r="59" spans="1:90" s="4" customFormat="1" ht="23.25" customHeight="1">
      <c r="A59" s="113" t="s">
        <v>80</v>
      </c>
      <c r="B59" s="65"/>
      <c r="C59" s="127"/>
      <c r="D59" s="127"/>
      <c r="E59" s="128" t="s">
        <v>97</v>
      </c>
      <c r="F59" s="128"/>
      <c r="G59" s="128"/>
      <c r="H59" s="128"/>
      <c r="I59" s="128"/>
      <c r="J59" s="127"/>
      <c r="K59" s="128" t="s">
        <v>98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'PP012432 - Elektroinstala...'!J32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95</v>
      </c>
      <c r="AR59" s="67"/>
      <c r="AS59" s="131">
        <v>0</v>
      </c>
      <c r="AT59" s="132">
        <f>ROUND(SUM(AV59:AW59),2)</f>
        <v>0</v>
      </c>
      <c r="AU59" s="133">
        <f>'PP012432 - Elektroinstala...'!P94</f>
        <v>0</v>
      </c>
      <c r="AV59" s="132">
        <f>'PP012432 - Elektroinstala...'!J35</f>
        <v>0</v>
      </c>
      <c r="AW59" s="132">
        <f>'PP012432 - Elektroinstala...'!J36</f>
        <v>0</v>
      </c>
      <c r="AX59" s="132">
        <f>'PP012432 - Elektroinstala...'!J37</f>
        <v>0</v>
      </c>
      <c r="AY59" s="132">
        <f>'PP012432 - Elektroinstala...'!J38</f>
        <v>0</v>
      </c>
      <c r="AZ59" s="132">
        <f>'PP012432 - Elektroinstala...'!F35</f>
        <v>0</v>
      </c>
      <c r="BA59" s="132">
        <f>'PP012432 - Elektroinstala...'!F36</f>
        <v>0</v>
      </c>
      <c r="BB59" s="132">
        <f>'PP012432 - Elektroinstala...'!F37</f>
        <v>0</v>
      </c>
      <c r="BC59" s="132">
        <f>'PP012432 - Elektroinstala...'!F38</f>
        <v>0</v>
      </c>
      <c r="BD59" s="134">
        <f>'PP012432 - Elektroinstala...'!F39</f>
        <v>0</v>
      </c>
      <c r="BE59" s="4"/>
      <c r="BT59" s="135" t="s">
        <v>86</v>
      </c>
      <c r="BV59" s="135" t="s">
        <v>78</v>
      </c>
      <c r="BW59" s="135" t="s">
        <v>99</v>
      </c>
      <c r="BX59" s="135" t="s">
        <v>92</v>
      </c>
      <c r="CL59" s="135" t="s">
        <v>19</v>
      </c>
    </row>
    <row r="60" spans="1:91" s="7" customFormat="1" ht="24.75" customHeight="1">
      <c r="A60" s="113" t="s">
        <v>80</v>
      </c>
      <c r="B60" s="114"/>
      <c r="C60" s="115"/>
      <c r="D60" s="116" t="s">
        <v>100</v>
      </c>
      <c r="E60" s="116"/>
      <c r="F60" s="116"/>
      <c r="G60" s="116"/>
      <c r="H60" s="116"/>
      <c r="I60" s="117"/>
      <c r="J60" s="116" t="s">
        <v>101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'PP01244 - Neinvestiční ná...'!J30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83</v>
      </c>
      <c r="AR60" s="120"/>
      <c r="AS60" s="121">
        <v>0</v>
      </c>
      <c r="AT60" s="122">
        <f>ROUND(SUM(AV60:AW60),2)</f>
        <v>0</v>
      </c>
      <c r="AU60" s="123">
        <f>'PP01244 - Neinvestiční ná...'!P84</f>
        <v>0</v>
      </c>
      <c r="AV60" s="122">
        <f>'PP01244 - Neinvestiční ná...'!J33</f>
        <v>0</v>
      </c>
      <c r="AW60" s="122">
        <f>'PP01244 - Neinvestiční ná...'!J34</f>
        <v>0</v>
      </c>
      <c r="AX60" s="122">
        <f>'PP01244 - Neinvestiční ná...'!J35</f>
        <v>0</v>
      </c>
      <c r="AY60" s="122">
        <f>'PP01244 - Neinvestiční ná...'!J36</f>
        <v>0</v>
      </c>
      <c r="AZ60" s="122">
        <f>'PP01244 - Neinvestiční ná...'!F33</f>
        <v>0</v>
      </c>
      <c r="BA60" s="122">
        <f>'PP01244 - Neinvestiční ná...'!F34</f>
        <v>0</v>
      </c>
      <c r="BB60" s="122">
        <f>'PP01244 - Neinvestiční ná...'!F35</f>
        <v>0</v>
      </c>
      <c r="BC60" s="122">
        <f>'PP01244 - Neinvestiční ná...'!F36</f>
        <v>0</v>
      </c>
      <c r="BD60" s="124">
        <f>'PP01244 - Neinvestiční ná...'!F37</f>
        <v>0</v>
      </c>
      <c r="BE60" s="7"/>
      <c r="BT60" s="125" t="s">
        <v>84</v>
      </c>
      <c r="BV60" s="125" t="s">
        <v>78</v>
      </c>
      <c r="BW60" s="125" t="s">
        <v>102</v>
      </c>
      <c r="BX60" s="125" t="s">
        <v>5</v>
      </c>
      <c r="CL60" s="125" t="s">
        <v>19</v>
      </c>
      <c r="CM60" s="125" t="s">
        <v>86</v>
      </c>
    </row>
    <row r="61" spans="1:91" s="7" customFormat="1" ht="24.75" customHeight="1">
      <c r="A61" s="113" t="s">
        <v>80</v>
      </c>
      <c r="B61" s="114"/>
      <c r="C61" s="115"/>
      <c r="D61" s="116" t="s">
        <v>103</v>
      </c>
      <c r="E61" s="116"/>
      <c r="F61" s="116"/>
      <c r="G61" s="116"/>
      <c r="H61" s="116"/>
      <c r="I61" s="117"/>
      <c r="J61" s="116" t="s">
        <v>104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'PP0124VON - Vedlejší a os...'!J30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105</v>
      </c>
      <c r="AR61" s="120"/>
      <c r="AS61" s="136">
        <v>0</v>
      </c>
      <c r="AT61" s="137">
        <f>ROUND(SUM(AV61:AW61),2)</f>
        <v>0</v>
      </c>
      <c r="AU61" s="138">
        <f>'PP0124VON - Vedlejší a os...'!P85</f>
        <v>0</v>
      </c>
      <c r="AV61" s="137">
        <f>'PP0124VON - Vedlejší a os...'!J33</f>
        <v>0</v>
      </c>
      <c r="AW61" s="137">
        <f>'PP0124VON - Vedlejší a os...'!J34</f>
        <v>0</v>
      </c>
      <c r="AX61" s="137">
        <f>'PP0124VON - Vedlejší a os...'!J35</f>
        <v>0</v>
      </c>
      <c r="AY61" s="137">
        <f>'PP0124VON - Vedlejší a os...'!J36</f>
        <v>0</v>
      </c>
      <c r="AZ61" s="137">
        <f>'PP0124VON - Vedlejší a os...'!F33</f>
        <v>0</v>
      </c>
      <c r="BA61" s="137">
        <f>'PP0124VON - Vedlejší a os...'!F34</f>
        <v>0</v>
      </c>
      <c r="BB61" s="137">
        <f>'PP0124VON - Vedlejší a os...'!F35</f>
        <v>0</v>
      </c>
      <c r="BC61" s="137">
        <f>'PP0124VON - Vedlejší a os...'!F36</f>
        <v>0</v>
      </c>
      <c r="BD61" s="139">
        <f>'PP0124VON - Vedlejší a os...'!F37</f>
        <v>0</v>
      </c>
      <c r="BE61" s="7"/>
      <c r="BT61" s="125" t="s">
        <v>84</v>
      </c>
      <c r="BV61" s="125" t="s">
        <v>78</v>
      </c>
      <c r="BW61" s="125" t="s">
        <v>106</v>
      </c>
      <c r="BX61" s="125" t="s">
        <v>5</v>
      </c>
      <c r="CL61" s="125" t="s">
        <v>19</v>
      </c>
      <c r="CM61" s="125" t="s">
        <v>86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PP01241 - Architektonicko...'!C2" display="/"/>
    <hyperlink ref="A56" location="'PP01242 - Zdravotně - tec...'!C2" display="/"/>
    <hyperlink ref="A58" location="'PP012431 - Elektroinstala...'!C2" display="/"/>
    <hyperlink ref="A59" location="'PP012432 - Elektroinstala...'!C2" display="/"/>
    <hyperlink ref="A60" location="'PP01244 - Neinvestiční ná...'!C2" display="/"/>
    <hyperlink ref="A61" location="'PP0124VON - Vedlejší a o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107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Revitalizace prostor budovy UL - 5np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109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14. 5. 2024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38</v>
      </c>
      <c r="F24" s="40"/>
      <c r="G24" s="40"/>
      <c r="H24" s="40"/>
      <c r="I24" s="144" t="s">
        <v>28</v>
      </c>
      <c r="J24" s="135" t="s">
        <v>39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ROUND(J91,2)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ROUND((SUM(BE91:BE771)),2)</f>
        <v>0</v>
      </c>
      <c r="G33" s="40"/>
      <c r="H33" s="40"/>
      <c r="I33" s="159">
        <v>0.21</v>
      </c>
      <c r="J33" s="158">
        <f>ROUND(((SUM(BE91:BE771))*I33),2)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ROUND((SUM(BF91:BF771)),2)</f>
        <v>0</v>
      </c>
      <c r="G34" s="40"/>
      <c r="H34" s="40"/>
      <c r="I34" s="159">
        <v>0.12</v>
      </c>
      <c r="J34" s="158">
        <f>ROUND(((SUM(BF91:BF771))*I34),2)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ROUND((SUM(BG91:BG771)),2)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ROUND((SUM(BH91:BH771)),2)</f>
        <v>0</v>
      </c>
      <c r="G36" s="40"/>
      <c r="H36" s="40"/>
      <c r="I36" s="159">
        <v>0.12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ROUND((SUM(BI91:BI771)),2)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Revitalizace prostor budovy UL - 5np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PP01241 - Architektonicko - stavební řešení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Univerzitní ul., ZČU Plzeň - Bory</v>
      </c>
      <c r="G52" s="42"/>
      <c r="H52" s="42"/>
      <c r="I52" s="34" t="s">
        <v>23</v>
      </c>
      <c r="J52" s="74" t="str">
        <f>IF(J12="","",J12)</f>
        <v>14. 5. 2024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Zdeněk Basl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111</v>
      </c>
      <c r="D57" s="173"/>
      <c r="E57" s="173"/>
      <c r="F57" s="173"/>
      <c r="G57" s="173"/>
      <c r="H57" s="173"/>
      <c r="I57" s="173"/>
      <c r="J57" s="174" t="s">
        <v>112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76"/>
      <c r="C60" s="177"/>
      <c r="D60" s="178" t="s">
        <v>114</v>
      </c>
      <c r="E60" s="179"/>
      <c r="F60" s="179"/>
      <c r="G60" s="179"/>
      <c r="H60" s="179"/>
      <c r="I60" s="179"/>
      <c r="J60" s="180">
        <f>J92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115</v>
      </c>
      <c r="E61" s="184"/>
      <c r="F61" s="184"/>
      <c r="G61" s="184"/>
      <c r="H61" s="184"/>
      <c r="I61" s="184"/>
      <c r="J61" s="185">
        <f>J93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116</v>
      </c>
      <c r="E62" s="184"/>
      <c r="F62" s="184"/>
      <c r="G62" s="184"/>
      <c r="H62" s="184"/>
      <c r="I62" s="184"/>
      <c r="J62" s="185">
        <f>J223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117</v>
      </c>
      <c r="E63" s="184"/>
      <c r="F63" s="184"/>
      <c r="G63" s="184"/>
      <c r="H63" s="184"/>
      <c r="I63" s="184"/>
      <c r="J63" s="185">
        <f>J367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118</v>
      </c>
      <c r="E64" s="184"/>
      <c r="F64" s="184"/>
      <c r="G64" s="184"/>
      <c r="H64" s="184"/>
      <c r="I64" s="184"/>
      <c r="J64" s="185">
        <f>J377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76"/>
      <c r="C65" s="177"/>
      <c r="D65" s="178" t="s">
        <v>119</v>
      </c>
      <c r="E65" s="179"/>
      <c r="F65" s="179"/>
      <c r="G65" s="179"/>
      <c r="H65" s="179"/>
      <c r="I65" s="179"/>
      <c r="J65" s="180">
        <f>J380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2"/>
      <c r="C66" s="127"/>
      <c r="D66" s="183" t="s">
        <v>120</v>
      </c>
      <c r="E66" s="184"/>
      <c r="F66" s="184"/>
      <c r="G66" s="184"/>
      <c r="H66" s="184"/>
      <c r="I66" s="184"/>
      <c r="J66" s="185">
        <f>J381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121</v>
      </c>
      <c r="E67" s="184"/>
      <c r="F67" s="184"/>
      <c r="G67" s="184"/>
      <c r="H67" s="184"/>
      <c r="I67" s="184"/>
      <c r="J67" s="185">
        <f>J419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122</v>
      </c>
      <c r="E68" s="184"/>
      <c r="F68" s="184"/>
      <c r="G68" s="184"/>
      <c r="H68" s="184"/>
      <c r="I68" s="184"/>
      <c r="J68" s="185">
        <f>J541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123</v>
      </c>
      <c r="E69" s="184"/>
      <c r="F69" s="184"/>
      <c r="G69" s="184"/>
      <c r="H69" s="184"/>
      <c r="I69" s="184"/>
      <c r="J69" s="185">
        <f>J604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124</v>
      </c>
      <c r="E70" s="184"/>
      <c r="F70" s="184"/>
      <c r="G70" s="184"/>
      <c r="H70" s="184"/>
      <c r="I70" s="184"/>
      <c r="J70" s="185">
        <f>J642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125</v>
      </c>
      <c r="E71" s="184"/>
      <c r="F71" s="184"/>
      <c r="G71" s="184"/>
      <c r="H71" s="184"/>
      <c r="I71" s="184"/>
      <c r="J71" s="185">
        <f>J736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126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1" t="str">
        <f>E7</f>
        <v>Revitalizace prostor budovy UL - 5np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108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>PP01241 - Architektonicko - stavební řešení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Univerzitní ul., ZČU Plzeň - Bory</v>
      </c>
      <c r="G85" s="42"/>
      <c r="H85" s="42"/>
      <c r="I85" s="34" t="s">
        <v>23</v>
      </c>
      <c r="J85" s="74" t="str">
        <f>IF(J12="","",J12)</f>
        <v>14. 5. 2024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25</v>
      </c>
      <c r="D87" s="42"/>
      <c r="E87" s="42"/>
      <c r="F87" s="29" t="str">
        <f>E15</f>
        <v>ZČU v Plzni, Univerzitní 2732/8, Plzeň 301 00</v>
      </c>
      <c r="G87" s="42"/>
      <c r="H87" s="42"/>
      <c r="I87" s="34" t="s">
        <v>31</v>
      </c>
      <c r="J87" s="38" t="str">
        <f>E21</f>
        <v>PilsProjekt s.r.o., Částkova 74, 326 00 Plzeň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29</v>
      </c>
      <c r="D88" s="42"/>
      <c r="E88" s="42"/>
      <c r="F88" s="29" t="str">
        <f>IF(E18="","",E18)</f>
        <v>Vyplň údaj</v>
      </c>
      <c r="G88" s="42"/>
      <c r="H88" s="42"/>
      <c r="I88" s="34" t="s">
        <v>36</v>
      </c>
      <c r="J88" s="38" t="str">
        <f>E24</f>
        <v>Zdeněk Basl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87"/>
      <c r="B90" s="188"/>
      <c r="C90" s="189" t="s">
        <v>127</v>
      </c>
      <c r="D90" s="190" t="s">
        <v>61</v>
      </c>
      <c r="E90" s="190" t="s">
        <v>57</v>
      </c>
      <c r="F90" s="190" t="s">
        <v>58</v>
      </c>
      <c r="G90" s="190" t="s">
        <v>128</v>
      </c>
      <c r="H90" s="190" t="s">
        <v>129</v>
      </c>
      <c r="I90" s="190" t="s">
        <v>130</v>
      </c>
      <c r="J90" s="190" t="s">
        <v>112</v>
      </c>
      <c r="K90" s="191" t="s">
        <v>131</v>
      </c>
      <c r="L90" s="192"/>
      <c r="M90" s="94" t="s">
        <v>19</v>
      </c>
      <c r="N90" s="95" t="s">
        <v>46</v>
      </c>
      <c r="O90" s="95" t="s">
        <v>132</v>
      </c>
      <c r="P90" s="95" t="s">
        <v>133</v>
      </c>
      <c r="Q90" s="95" t="s">
        <v>134</v>
      </c>
      <c r="R90" s="95" t="s">
        <v>135</v>
      </c>
      <c r="S90" s="95" t="s">
        <v>136</v>
      </c>
      <c r="T90" s="96" t="s">
        <v>137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40"/>
      <c r="B91" s="41"/>
      <c r="C91" s="101" t="s">
        <v>138</v>
      </c>
      <c r="D91" s="42"/>
      <c r="E91" s="42"/>
      <c r="F91" s="42"/>
      <c r="G91" s="42"/>
      <c r="H91" s="42"/>
      <c r="I91" s="42"/>
      <c r="J91" s="193">
        <f>BK91</f>
        <v>0</v>
      </c>
      <c r="K91" s="42"/>
      <c r="L91" s="46"/>
      <c r="M91" s="97"/>
      <c r="N91" s="194"/>
      <c r="O91" s="98"/>
      <c r="P91" s="195">
        <f>P92+P380</f>
        <v>0</v>
      </c>
      <c r="Q91" s="98"/>
      <c r="R91" s="195">
        <f>R92+R380</f>
        <v>5.468643289999999</v>
      </c>
      <c r="S91" s="98"/>
      <c r="T91" s="196">
        <f>T92+T380</f>
        <v>3.37707462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75</v>
      </c>
      <c r="AU91" s="19" t="s">
        <v>113</v>
      </c>
      <c r="BK91" s="197">
        <f>BK92+BK380</f>
        <v>0</v>
      </c>
    </row>
    <row r="92" spans="1:63" s="12" customFormat="1" ht="25.9" customHeight="1">
      <c r="A92" s="12"/>
      <c r="B92" s="198"/>
      <c r="C92" s="199"/>
      <c r="D92" s="200" t="s">
        <v>75</v>
      </c>
      <c r="E92" s="201" t="s">
        <v>139</v>
      </c>
      <c r="F92" s="201" t="s">
        <v>140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P93+P223+P367+P377</f>
        <v>0</v>
      </c>
      <c r="Q92" s="206"/>
      <c r="R92" s="207">
        <f>R93+R223+R367+R377</f>
        <v>4.4777964699999995</v>
      </c>
      <c r="S92" s="206"/>
      <c r="T92" s="208">
        <f>T93+T223+T367+T377</f>
        <v>1.54757462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84</v>
      </c>
      <c r="AT92" s="210" t="s">
        <v>75</v>
      </c>
      <c r="AU92" s="210" t="s">
        <v>76</v>
      </c>
      <c r="AY92" s="209" t="s">
        <v>141</v>
      </c>
      <c r="BK92" s="211">
        <f>BK93+BK223+BK367+BK377</f>
        <v>0</v>
      </c>
    </row>
    <row r="93" spans="1:63" s="12" customFormat="1" ht="22.8" customHeight="1">
      <c r="A93" s="12"/>
      <c r="B93" s="198"/>
      <c r="C93" s="199"/>
      <c r="D93" s="200" t="s">
        <v>75</v>
      </c>
      <c r="E93" s="212" t="s">
        <v>142</v>
      </c>
      <c r="F93" s="212" t="s">
        <v>143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SUM(P94:P222)</f>
        <v>0</v>
      </c>
      <c r="Q93" s="206"/>
      <c r="R93" s="207">
        <f>SUM(R94:R222)</f>
        <v>4.34489392</v>
      </c>
      <c r="S93" s="206"/>
      <c r="T93" s="208">
        <f>SUM(T94:T222)</f>
        <v>0.04351662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84</v>
      </c>
      <c r="AT93" s="210" t="s">
        <v>75</v>
      </c>
      <c r="AU93" s="210" t="s">
        <v>84</v>
      </c>
      <c r="AY93" s="209" t="s">
        <v>141</v>
      </c>
      <c r="BK93" s="211">
        <f>SUM(BK94:BK222)</f>
        <v>0</v>
      </c>
    </row>
    <row r="94" spans="1:65" s="2" customFormat="1" ht="24.15" customHeight="1">
      <c r="A94" s="40"/>
      <c r="B94" s="41"/>
      <c r="C94" s="214" t="s">
        <v>84</v>
      </c>
      <c r="D94" s="214" t="s">
        <v>144</v>
      </c>
      <c r="E94" s="215" t="s">
        <v>145</v>
      </c>
      <c r="F94" s="216" t="s">
        <v>146</v>
      </c>
      <c r="G94" s="217" t="s">
        <v>147</v>
      </c>
      <c r="H94" s="218">
        <v>281.365</v>
      </c>
      <c r="I94" s="219"/>
      <c r="J94" s="220">
        <f>ROUND(I94*H94,2)</f>
        <v>0</v>
      </c>
      <c r="K94" s="216" t="s">
        <v>148</v>
      </c>
      <c r="L94" s="46"/>
      <c r="M94" s="221" t="s">
        <v>19</v>
      </c>
      <c r="N94" s="222" t="s">
        <v>47</v>
      </c>
      <c r="O94" s="86"/>
      <c r="P94" s="223">
        <f>O94*H94</f>
        <v>0</v>
      </c>
      <c r="Q94" s="223">
        <v>0.0057</v>
      </c>
      <c r="R94" s="223">
        <f>Q94*H94</f>
        <v>1.6037805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149</v>
      </c>
      <c r="AT94" s="225" t="s">
        <v>144</v>
      </c>
      <c r="AU94" s="225" t="s">
        <v>86</v>
      </c>
      <c r="AY94" s="19" t="s">
        <v>141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84</v>
      </c>
      <c r="BK94" s="226">
        <f>ROUND(I94*H94,2)</f>
        <v>0</v>
      </c>
      <c r="BL94" s="19" t="s">
        <v>149</v>
      </c>
      <c r="BM94" s="225" t="s">
        <v>150</v>
      </c>
    </row>
    <row r="95" spans="1:47" s="2" customFormat="1" ht="12">
      <c r="A95" s="40"/>
      <c r="B95" s="41"/>
      <c r="C95" s="42"/>
      <c r="D95" s="227" t="s">
        <v>151</v>
      </c>
      <c r="E95" s="42"/>
      <c r="F95" s="228" t="s">
        <v>152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151</v>
      </c>
      <c r="AU95" s="19" t="s">
        <v>86</v>
      </c>
    </row>
    <row r="96" spans="1:51" s="13" customFormat="1" ht="12">
      <c r="A96" s="13"/>
      <c r="B96" s="232"/>
      <c r="C96" s="233"/>
      <c r="D96" s="234" t="s">
        <v>153</v>
      </c>
      <c r="E96" s="235" t="s">
        <v>19</v>
      </c>
      <c r="F96" s="236" t="s">
        <v>154</v>
      </c>
      <c r="G96" s="233"/>
      <c r="H96" s="235" t="s">
        <v>19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153</v>
      </c>
      <c r="AU96" s="242" t="s">
        <v>86</v>
      </c>
      <c r="AV96" s="13" t="s">
        <v>84</v>
      </c>
      <c r="AW96" s="13" t="s">
        <v>35</v>
      </c>
      <c r="AX96" s="13" t="s">
        <v>76</v>
      </c>
      <c r="AY96" s="242" t="s">
        <v>141</v>
      </c>
    </row>
    <row r="97" spans="1:51" s="13" customFormat="1" ht="12">
      <c r="A97" s="13"/>
      <c r="B97" s="232"/>
      <c r="C97" s="233"/>
      <c r="D97" s="234" t="s">
        <v>153</v>
      </c>
      <c r="E97" s="235" t="s">
        <v>19</v>
      </c>
      <c r="F97" s="236" t="s">
        <v>155</v>
      </c>
      <c r="G97" s="233"/>
      <c r="H97" s="235" t="s">
        <v>19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153</v>
      </c>
      <c r="AU97" s="242" t="s">
        <v>86</v>
      </c>
      <c r="AV97" s="13" t="s">
        <v>84</v>
      </c>
      <c r="AW97" s="13" t="s">
        <v>35</v>
      </c>
      <c r="AX97" s="13" t="s">
        <v>76</v>
      </c>
      <c r="AY97" s="242" t="s">
        <v>141</v>
      </c>
    </row>
    <row r="98" spans="1:51" s="14" customFormat="1" ht="12">
      <c r="A98" s="14"/>
      <c r="B98" s="243"/>
      <c r="C98" s="244"/>
      <c r="D98" s="234" t="s">
        <v>153</v>
      </c>
      <c r="E98" s="245" t="s">
        <v>19</v>
      </c>
      <c r="F98" s="246" t="s">
        <v>156</v>
      </c>
      <c r="G98" s="244"/>
      <c r="H98" s="247">
        <v>24.5</v>
      </c>
      <c r="I98" s="248"/>
      <c r="J98" s="244"/>
      <c r="K98" s="244"/>
      <c r="L98" s="249"/>
      <c r="M98" s="250"/>
      <c r="N98" s="251"/>
      <c r="O98" s="251"/>
      <c r="P98" s="251"/>
      <c r="Q98" s="251"/>
      <c r="R98" s="251"/>
      <c r="S98" s="251"/>
      <c r="T98" s="25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3" t="s">
        <v>153</v>
      </c>
      <c r="AU98" s="253" t="s">
        <v>86</v>
      </c>
      <c r="AV98" s="14" t="s">
        <v>86</v>
      </c>
      <c r="AW98" s="14" t="s">
        <v>35</v>
      </c>
      <c r="AX98" s="14" t="s">
        <v>76</v>
      </c>
      <c r="AY98" s="253" t="s">
        <v>141</v>
      </c>
    </row>
    <row r="99" spans="1:51" s="13" customFormat="1" ht="12">
      <c r="A99" s="13"/>
      <c r="B99" s="232"/>
      <c r="C99" s="233"/>
      <c r="D99" s="234" t="s">
        <v>153</v>
      </c>
      <c r="E99" s="235" t="s">
        <v>19</v>
      </c>
      <c r="F99" s="236" t="s">
        <v>157</v>
      </c>
      <c r="G99" s="233"/>
      <c r="H99" s="235" t="s">
        <v>19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153</v>
      </c>
      <c r="AU99" s="242" t="s">
        <v>86</v>
      </c>
      <c r="AV99" s="13" t="s">
        <v>84</v>
      </c>
      <c r="AW99" s="13" t="s">
        <v>35</v>
      </c>
      <c r="AX99" s="13" t="s">
        <v>76</v>
      </c>
      <c r="AY99" s="242" t="s">
        <v>141</v>
      </c>
    </row>
    <row r="100" spans="1:51" s="14" customFormat="1" ht="12">
      <c r="A100" s="14"/>
      <c r="B100" s="243"/>
      <c r="C100" s="244"/>
      <c r="D100" s="234" t="s">
        <v>153</v>
      </c>
      <c r="E100" s="245" t="s">
        <v>19</v>
      </c>
      <c r="F100" s="246" t="s">
        <v>156</v>
      </c>
      <c r="G100" s="244"/>
      <c r="H100" s="247">
        <v>24.5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153</v>
      </c>
      <c r="AU100" s="253" t="s">
        <v>86</v>
      </c>
      <c r="AV100" s="14" t="s">
        <v>86</v>
      </c>
      <c r="AW100" s="14" t="s">
        <v>35</v>
      </c>
      <c r="AX100" s="14" t="s">
        <v>76</v>
      </c>
      <c r="AY100" s="253" t="s">
        <v>141</v>
      </c>
    </row>
    <row r="101" spans="1:51" s="13" customFormat="1" ht="12">
      <c r="A101" s="13"/>
      <c r="B101" s="232"/>
      <c r="C101" s="233"/>
      <c r="D101" s="234" t="s">
        <v>153</v>
      </c>
      <c r="E101" s="235" t="s">
        <v>19</v>
      </c>
      <c r="F101" s="236" t="s">
        <v>158</v>
      </c>
      <c r="G101" s="233"/>
      <c r="H101" s="235" t="s">
        <v>19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153</v>
      </c>
      <c r="AU101" s="242" t="s">
        <v>86</v>
      </c>
      <c r="AV101" s="13" t="s">
        <v>84</v>
      </c>
      <c r="AW101" s="13" t="s">
        <v>35</v>
      </c>
      <c r="AX101" s="13" t="s">
        <v>76</v>
      </c>
      <c r="AY101" s="242" t="s">
        <v>141</v>
      </c>
    </row>
    <row r="102" spans="1:51" s="14" customFormat="1" ht="12">
      <c r="A102" s="14"/>
      <c r="B102" s="243"/>
      <c r="C102" s="244"/>
      <c r="D102" s="234" t="s">
        <v>153</v>
      </c>
      <c r="E102" s="245" t="s">
        <v>19</v>
      </c>
      <c r="F102" s="246" t="s">
        <v>156</v>
      </c>
      <c r="G102" s="244"/>
      <c r="H102" s="247">
        <v>24.5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3" t="s">
        <v>153</v>
      </c>
      <c r="AU102" s="253" t="s">
        <v>86</v>
      </c>
      <c r="AV102" s="14" t="s">
        <v>86</v>
      </c>
      <c r="AW102" s="14" t="s">
        <v>35</v>
      </c>
      <c r="AX102" s="14" t="s">
        <v>76</v>
      </c>
      <c r="AY102" s="253" t="s">
        <v>141</v>
      </c>
    </row>
    <row r="103" spans="1:51" s="13" customFormat="1" ht="12">
      <c r="A103" s="13"/>
      <c r="B103" s="232"/>
      <c r="C103" s="233"/>
      <c r="D103" s="234" t="s">
        <v>153</v>
      </c>
      <c r="E103" s="235" t="s">
        <v>19</v>
      </c>
      <c r="F103" s="236" t="s">
        <v>159</v>
      </c>
      <c r="G103" s="233"/>
      <c r="H103" s="235" t="s">
        <v>19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153</v>
      </c>
      <c r="AU103" s="242" t="s">
        <v>86</v>
      </c>
      <c r="AV103" s="13" t="s">
        <v>84</v>
      </c>
      <c r="AW103" s="13" t="s">
        <v>35</v>
      </c>
      <c r="AX103" s="13" t="s">
        <v>76</v>
      </c>
      <c r="AY103" s="242" t="s">
        <v>141</v>
      </c>
    </row>
    <row r="104" spans="1:51" s="14" customFormat="1" ht="12">
      <c r="A104" s="14"/>
      <c r="B104" s="243"/>
      <c r="C104" s="244"/>
      <c r="D104" s="234" t="s">
        <v>153</v>
      </c>
      <c r="E104" s="245" t="s">
        <v>19</v>
      </c>
      <c r="F104" s="246" t="s">
        <v>156</v>
      </c>
      <c r="G104" s="244"/>
      <c r="H104" s="247">
        <v>24.5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153</v>
      </c>
      <c r="AU104" s="253" t="s">
        <v>86</v>
      </c>
      <c r="AV104" s="14" t="s">
        <v>86</v>
      </c>
      <c r="AW104" s="14" t="s">
        <v>35</v>
      </c>
      <c r="AX104" s="14" t="s">
        <v>76</v>
      </c>
      <c r="AY104" s="253" t="s">
        <v>141</v>
      </c>
    </row>
    <row r="105" spans="1:51" s="13" customFormat="1" ht="12">
      <c r="A105" s="13"/>
      <c r="B105" s="232"/>
      <c r="C105" s="233"/>
      <c r="D105" s="234" t="s">
        <v>153</v>
      </c>
      <c r="E105" s="235" t="s">
        <v>19</v>
      </c>
      <c r="F105" s="236" t="s">
        <v>160</v>
      </c>
      <c r="G105" s="233"/>
      <c r="H105" s="235" t="s">
        <v>19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153</v>
      </c>
      <c r="AU105" s="242" t="s">
        <v>86</v>
      </c>
      <c r="AV105" s="13" t="s">
        <v>84</v>
      </c>
      <c r="AW105" s="13" t="s">
        <v>35</v>
      </c>
      <c r="AX105" s="13" t="s">
        <v>76</v>
      </c>
      <c r="AY105" s="242" t="s">
        <v>141</v>
      </c>
    </row>
    <row r="106" spans="1:51" s="14" customFormat="1" ht="12">
      <c r="A106" s="14"/>
      <c r="B106" s="243"/>
      <c r="C106" s="244"/>
      <c r="D106" s="234" t="s">
        <v>153</v>
      </c>
      <c r="E106" s="245" t="s">
        <v>19</v>
      </c>
      <c r="F106" s="246" t="s">
        <v>156</v>
      </c>
      <c r="G106" s="244"/>
      <c r="H106" s="247">
        <v>24.5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3" t="s">
        <v>153</v>
      </c>
      <c r="AU106" s="253" t="s">
        <v>86</v>
      </c>
      <c r="AV106" s="14" t="s">
        <v>86</v>
      </c>
      <c r="AW106" s="14" t="s">
        <v>35</v>
      </c>
      <c r="AX106" s="14" t="s">
        <v>76</v>
      </c>
      <c r="AY106" s="253" t="s">
        <v>141</v>
      </c>
    </row>
    <row r="107" spans="1:51" s="13" customFormat="1" ht="12">
      <c r="A107" s="13"/>
      <c r="B107" s="232"/>
      <c r="C107" s="233"/>
      <c r="D107" s="234" t="s">
        <v>153</v>
      </c>
      <c r="E107" s="235" t="s">
        <v>19</v>
      </c>
      <c r="F107" s="236" t="s">
        <v>161</v>
      </c>
      <c r="G107" s="233"/>
      <c r="H107" s="235" t="s">
        <v>19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153</v>
      </c>
      <c r="AU107" s="242" t="s">
        <v>86</v>
      </c>
      <c r="AV107" s="13" t="s">
        <v>84</v>
      </c>
      <c r="AW107" s="13" t="s">
        <v>35</v>
      </c>
      <c r="AX107" s="13" t="s">
        <v>76</v>
      </c>
      <c r="AY107" s="242" t="s">
        <v>141</v>
      </c>
    </row>
    <row r="108" spans="1:51" s="14" customFormat="1" ht="12">
      <c r="A108" s="14"/>
      <c r="B108" s="243"/>
      <c r="C108" s="244"/>
      <c r="D108" s="234" t="s">
        <v>153</v>
      </c>
      <c r="E108" s="245" t="s">
        <v>19</v>
      </c>
      <c r="F108" s="246" t="s">
        <v>156</v>
      </c>
      <c r="G108" s="244"/>
      <c r="H108" s="247">
        <v>24.5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153</v>
      </c>
      <c r="AU108" s="253" t="s">
        <v>86</v>
      </c>
      <c r="AV108" s="14" t="s">
        <v>86</v>
      </c>
      <c r="AW108" s="14" t="s">
        <v>35</v>
      </c>
      <c r="AX108" s="14" t="s">
        <v>76</v>
      </c>
      <c r="AY108" s="253" t="s">
        <v>141</v>
      </c>
    </row>
    <row r="109" spans="1:51" s="13" customFormat="1" ht="12">
      <c r="A109" s="13"/>
      <c r="B109" s="232"/>
      <c r="C109" s="233"/>
      <c r="D109" s="234" t="s">
        <v>153</v>
      </c>
      <c r="E109" s="235" t="s">
        <v>19</v>
      </c>
      <c r="F109" s="236" t="s">
        <v>162</v>
      </c>
      <c r="G109" s="233"/>
      <c r="H109" s="235" t="s">
        <v>19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153</v>
      </c>
      <c r="AU109" s="242" t="s">
        <v>86</v>
      </c>
      <c r="AV109" s="13" t="s">
        <v>84</v>
      </c>
      <c r="AW109" s="13" t="s">
        <v>35</v>
      </c>
      <c r="AX109" s="13" t="s">
        <v>76</v>
      </c>
      <c r="AY109" s="242" t="s">
        <v>141</v>
      </c>
    </row>
    <row r="110" spans="1:51" s="14" customFormat="1" ht="12">
      <c r="A110" s="14"/>
      <c r="B110" s="243"/>
      <c r="C110" s="244"/>
      <c r="D110" s="234" t="s">
        <v>153</v>
      </c>
      <c r="E110" s="245" t="s">
        <v>19</v>
      </c>
      <c r="F110" s="246" t="s">
        <v>163</v>
      </c>
      <c r="G110" s="244"/>
      <c r="H110" s="247">
        <v>26.95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153</v>
      </c>
      <c r="AU110" s="253" t="s">
        <v>86</v>
      </c>
      <c r="AV110" s="14" t="s">
        <v>86</v>
      </c>
      <c r="AW110" s="14" t="s">
        <v>35</v>
      </c>
      <c r="AX110" s="14" t="s">
        <v>76</v>
      </c>
      <c r="AY110" s="253" t="s">
        <v>141</v>
      </c>
    </row>
    <row r="111" spans="1:51" s="13" customFormat="1" ht="12">
      <c r="A111" s="13"/>
      <c r="B111" s="232"/>
      <c r="C111" s="233"/>
      <c r="D111" s="234" t="s">
        <v>153</v>
      </c>
      <c r="E111" s="235" t="s">
        <v>19</v>
      </c>
      <c r="F111" s="236" t="s">
        <v>164</v>
      </c>
      <c r="G111" s="233"/>
      <c r="H111" s="235" t="s">
        <v>19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153</v>
      </c>
      <c r="AU111" s="242" t="s">
        <v>86</v>
      </c>
      <c r="AV111" s="13" t="s">
        <v>84</v>
      </c>
      <c r="AW111" s="13" t="s">
        <v>35</v>
      </c>
      <c r="AX111" s="13" t="s">
        <v>76</v>
      </c>
      <c r="AY111" s="242" t="s">
        <v>141</v>
      </c>
    </row>
    <row r="112" spans="1:51" s="14" customFormat="1" ht="12">
      <c r="A112" s="14"/>
      <c r="B112" s="243"/>
      <c r="C112" s="244"/>
      <c r="D112" s="234" t="s">
        <v>153</v>
      </c>
      <c r="E112" s="245" t="s">
        <v>19</v>
      </c>
      <c r="F112" s="246" t="s">
        <v>163</v>
      </c>
      <c r="G112" s="244"/>
      <c r="H112" s="247">
        <v>26.95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3" t="s">
        <v>153</v>
      </c>
      <c r="AU112" s="253" t="s">
        <v>86</v>
      </c>
      <c r="AV112" s="14" t="s">
        <v>86</v>
      </c>
      <c r="AW112" s="14" t="s">
        <v>35</v>
      </c>
      <c r="AX112" s="14" t="s">
        <v>76</v>
      </c>
      <c r="AY112" s="253" t="s">
        <v>141</v>
      </c>
    </row>
    <row r="113" spans="1:51" s="13" customFormat="1" ht="12">
      <c r="A113" s="13"/>
      <c r="B113" s="232"/>
      <c r="C113" s="233"/>
      <c r="D113" s="234" t="s">
        <v>153</v>
      </c>
      <c r="E113" s="235" t="s">
        <v>19</v>
      </c>
      <c r="F113" s="236" t="s">
        <v>165</v>
      </c>
      <c r="G113" s="233"/>
      <c r="H113" s="235" t="s">
        <v>19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153</v>
      </c>
      <c r="AU113" s="242" t="s">
        <v>86</v>
      </c>
      <c r="AV113" s="13" t="s">
        <v>84</v>
      </c>
      <c r="AW113" s="13" t="s">
        <v>35</v>
      </c>
      <c r="AX113" s="13" t="s">
        <v>76</v>
      </c>
      <c r="AY113" s="242" t="s">
        <v>141</v>
      </c>
    </row>
    <row r="114" spans="1:51" s="14" customFormat="1" ht="12">
      <c r="A114" s="14"/>
      <c r="B114" s="243"/>
      <c r="C114" s="244"/>
      <c r="D114" s="234" t="s">
        <v>153</v>
      </c>
      <c r="E114" s="245" t="s">
        <v>19</v>
      </c>
      <c r="F114" s="246" t="s">
        <v>166</v>
      </c>
      <c r="G114" s="244"/>
      <c r="H114" s="247">
        <v>10.78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153</v>
      </c>
      <c r="AU114" s="253" t="s">
        <v>86</v>
      </c>
      <c r="AV114" s="14" t="s">
        <v>86</v>
      </c>
      <c r="AW114" s="14" t="s">
        <v>35</v>
      </c>
      <c r="AX114" s="14" t="s">
        <v>76</v>
      </c>
      <c r="AY114" s="253" t="s">
        <v>141</v>
      </c>
    </row>
    <row r="115" spans="1:51" s="13" customFormat="1" ht="12">
      <c r="A115" s="13"/>
      <c r="B115" s="232"/>
      <c r="C115" s="233"/>
      <c r="D115" s="234" t="s">
        <v>153</v>
      </c>
      <c r="E115" s="235" t="s">
        <v>19</v>
      </c>
      <c r="F115" s="236" t="s">
        <v>167</v>
      </c>
      <c r="G115" s="233"/>
      <c r="H115" s="235" t="s">
        <v>19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153</v>
      </c>
      <c r="AU115" s="242" t="s">
        <v>86</v>
      </c>
      <c r="AV115" s="13" t="s">
        <v>84</v>
      </c>
      <c r="AW115" s="13" t="s">
        <v>35</v>
      </c>
      <c r="AX115" s="13" t="s">
        <v>76</v>
      </c>
      <c r="AY115" s="242" t="s">
        <v>141</v>
      </c>
    </row>
    <row r="116" spans="1:51" s="14" customFormat="1" ht="12">
      <c r="A116" s="14"/>
      <c r="B116" s="243"/>
      <c r="C116" s="244"/>
      <c r="D116" s="234" t="s">
        <v>153</v>
      </c>
      <c r="E116" s="245" t="s">
        <v>19</v>
      </c>
      <c r="F116" s="246" t="s">
        <v>163</v>
      </c>
      <c r="G116" s="244"/>
      <c r="H116" s="247">
        <v>26.95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153</v>
      </c>
      <c r="AU116" s="253" t="s">
        <v>86</v>
      </c>
      <c r="AV116" s="14" t="s">
        <v>86</v>
      </c>
      <c r="AW116" s="14" t="s">
        <v>35</v>
      </c>
      <c r="AX116" s="14" t="s">
        <v>76</v>
      </c>
      <c r="AY116" s="253" t="s">
        <v>141</v>
      </c>
    </row>
    <row r="117" spans="1:51" s="13" customFormat="1" ht="12">
      <c r="A117" s="13"/>
      <c r="B117" s="232"/>
      <c r="C117" s="233"/>
      <c r="D117" s="234" t="s">
        <v>153</v>
      </c>
      <c r="E117" s="235" t="s">
        <v>19</v>
      </c>
      <c r="F117" s="236" t="s">
        <v>168</v>
      </c>
      <c r="G117" s="233"/>
      <c r="H117" s="235" t="s">
        <v>19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153</v>
      </c>
      <c r="AU117" s="242" t="s">
        <v>86</v>
      </c>
      <c r="AV117" s="13" t="s">
        <v>84</v>
      </c>
      <c r="AW117" s="13" t="s">
        <v>35</v>
      </c>
      <c r="AX117" s="13" t="s">
        <v>76</v>
      </c>
      <c r="AY117" s="242" t="s">
        <v>141</v>
      </c>
    </row>
    <row r="118" spans="1:51" s="14" customFormat="1" ht="12">
      <c r="A118" s="14"/>
      <c r="B118" s="243"/>
      <c r="C118" s="244"/>
      <c r="D118" s="234" t="s">
        <v>153</v>
      </c>
      <c r="E118" s="245" t="s">
        <v>19</v>
      </c>
      <c r="F118" s="246" t="s">
        <v>163</v>
      </c>
      <c r="G118" s="244"/>
      <c r="H118" s="247">
        <v>26.95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153</v>
      </c>
      <c r="AU118" s="253" t="s">
        <v>86</v>
      </c>
      <c r="AV118" s="14" t="s">
        <v>86</v>
      </c>
      <c r="AW118" s="14" t="s">
        <v>35</v>
      </c>
      <c r="AX118" s="14" t="s">
        <v>76</v>
      </c>
      <c r="AY118" s="253" t="s">
        <v>141</v>
      </c>
    </row>
    <row r="119" spans="1:51" s="13" customFormat="1" ht="12">
      <c r="A119" s="13"/>
      <c r="B119" s="232"/>
      <c r="C119" s="233"/>
      <c r="D119" s="234" t="s">
        <v>153</v>
      </c>
      <c r="E119" s="235" t="s">
        <v>19</v>
      </c>
      <c r="F119" s="236" t="s">
        <v>169</v>
      </c>
      <c r="G119" s="233"/>
      <c r="H119" s="235" t="s">
        <v>19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153</v>
      </c>
      <c r="AU119" s="242" t="s">
        <v>86</v>
      </c>
      <c r="AV119" s="13" t="s">
        <v>84</v>
      </c>
      <c r="AW119" s="13" t="s">
        <v>35</v>
      </c>
      <c r="AX119" s="13" t="s">
        <v>76</v>
      </c>
      <c r="AY119" s="242" t="s">
        <v>141</v>
      </c>
    </row>
    <row r="120" spans="1:51" s="14" customFormat="1" ht="12">
      <c r="A120" s="14"/>
      <c r="B120" s="243"/>
      <c r="C120" s="244"/>
      <c r="D120" s="234" t="s">
        <v>153</v>
      </c>
      <c r="E120" s="245" t="s">
        <v>19</v>
      </c>
      <c r="F120" s="246" t="s">
        <v>170</v>
      </c>
      <c r="G120" s="244"/>
      <c r="H120" s="247">
        <v>15.785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153</v>
      </c>
      <c r="AU120" s="253" t="s">
        <v>86</v>
      </c>
      <c r="AV120" s="14" t="s">
        <v>86</v>
      </c>
      <c r="AW120" s="14" t="s">
        <v>35</v>
      </c>
      <c r="AX120" s="14" t="s">
        <v>76</v>
      </c>
      <c r="AY120" s="253" t="s">
        <v>141</v>
      </c>
    </row>
    <row r="121" spans="1:51" s="15" customFormat="1" ht="12">
      <c r="A121" s="15"/>
      <c r="B121" s="254"/>
      <c r="C121" s="255"/>
      <c r="D121" s="234" t="s">
        <v>153</v>
      </c>
      <c r="E121" s="256" t="s">
        <v>19</v>
      </c>
      <c r="F121" s="257" t="s">
        <v>171</v>
      </c>
      <c r="G121" s="255"/>
      <c r="H121" s="258">
        <v>281.365</v>
      </c>
      <c r="I121" s="259"/>
      <c r="J121" s="255"/>
      <c r="K121" s="255"/>
      <c r="L121" s="260"/>
      <c r="M121" s="261"/>
      <c r="N121" s="262"/>
      <c r="O121" s="262"/>
      <c r="P121" s="262"/>
      <c r="Q121" s="262"/>
      <c r="R121" s="262"/>
      <c r="S121" s="262"/>
      <c r="T121" s="263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4" t="s">
        <v>153</v>
      </c>
      <c r="AU121" s="264" t="s">
        <v>86</v>
      </c>
      <c r="AV121" s="15" t="s">
        <v>149</v>
      </c>
      <c r="AW121" s="15" t="s">
        <v>35</v>
      </c>
      <c r="AX121" s="15" t="s">
        <v>84</v>
      </c>
      <c r="AY121" s="264" t="s">
        <v>141</v>
      </c>
    </row>
    <row r="122" spans="1:65" s="2" customFormat="1" ht="16.5" customHeight="1">
      <c r="A122" s="40"/>
      <c r="B122" s="41"/>
      <c r="C122" s="214" t="s">
        <v>86</v>
      </c>
      <c r="D122" s="214" t="s">
        <v>144</v>
      </c>
      <c r="E122" s="215" t="s">
        <v>172</v>
      </c>
      <c r="F122" s="216" t="s">
        <v>173</v>
      </c>
      <c r="G122" s="217" t="s">
        <v>147</v>
      </c>
      <c r="H122" s="218">
        <v>2</v>
      </c>
      <c r="I122" s="219"/>
      <c r="J122" s="220">
        <f>ROUND(I122*H122,2)</f>
        <v>0</v>
      </c>
      <c r="K122" s="216" t="s">
        <v>148</v>
      </c>
      <c r="L122" s="46"/>
      <c r="M122" s="221" t="s">
        <v>19</v>
      </c>
      <c r="N122" s="222" t="s">
        <v>47</v>
      </c>
      <c r="O122" s="86"/>
      <c r="P122" s="223">
        <f>O122*H122</f>
        <v>0</v>
      </c>
      <c r="Q122" s="223">
        <v>0.00026</v>
      </c>
      <c r="R122" s="223">
        <f>Q122*H122</f>
        <v>0.00052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149</v>
      </c>
      <c r="AT122" s="225" t="s">
        <v>144</v>
      </c>
      <c r="AU122" s="225" t="s">
        <v>86</v>
      </c>
      <c r="AY122" s="19" t="s">
        <v>141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84</v>
      </c>
      <c r="BK122" s="226">
        <f>ROUND(I122*H122,2)</f>
        <v>0</v>
      </c>
      <c r="BL122" s="19" t="s">
        <v>149</v>
      </c>
      <c r="BM122" s="225" t="s">
        <v>174</v>
      </c>
    </row>
    <row r="123" spans="1:47" s="2" customFormat="1" ht="12">
      <c r="A123" s="40"/>
      <c r="B123" s="41"/>
      <c r="C123" s="42"/>
      <c r="D123" s="227" t="s">
        <v>151</v>
      </c>
      <c r="E123" s="42"/>
      <c r="F123" s="228" t="s">
        <v>175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151</v>
      </c>
      <c r="AU123" s="19" t="s">
        <v>86</v>
      </c>
    </row>
    <row r="124" spans="1:51" s="13" customFormat="1" ht="12">
      <c r="A124" s="13"/>
      <c r="B124" s="232"/>
      <c r="C124" s="233"/>
      <c r="D124" s="234" t="s">
        <v>153</v>
      </c>
      <c r="E124" s="235" t="s">
        <v>19</v>
      </c>
      <c r="F124" s="236" t="s">
        <v>176</v>
      </c>
      <c r="G124" s="233"/>
      <c r="H124" s="235" t="s">
        <v>19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153</v>
      </c>
      <c r="AU124" s="242" t="s">
        <v>86</v>
      </c>
      <c r="AV124" s="13" t="s">
        <v>84</v>
      </c>
      <c r="AW124" s="13" t="s">
        <v>35</v>
      </c>
      <c r="AX124" s="13" t="s">
        <v>76</v>
      </c>
      <c r="AY124" s="242" t="s">
        <v>141</v>
      </c>
    </row>
    <row r="125" spans="1:51" s="14" customFormat="1" ht="12">
      <c r="A125" s="14"/>
      <c r="B125" s="243"/>
      <c r="C125" s="244"/>
      <c r="D125" s="234" t="s">
        <v>153</v>
      </c>
      <c r="E125" s="245" t="s">
        <v>19</v>
      </c>
      <c r="F125" s="246" t="s">
        <v>86</v>
      </c>
      <c r="G125" s="244"/>
      <c r="H125" s="247">
        <v>2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153</v>
      </c>
      <c r="AU125" s="253" t="s">
        <v>86</v>
      </c>
      <c r="AV125" s="14" t="s">
        <v>86</v>
      </c>
      <c r="AW125" s="14" t="s">
        <v>35</v>
      </c>
      <c r="AX125" s="14" t="s">
        <v>76</v>
      </c>
      <c r="AY125" s="253" t="s">
        <v>141</v>
      </c>
    </row>
    <row r="126" spans="1:51" s="15" customFormat="1" ht="12">
      <c r="A126" s="15"/>
      <c r="B126" s="254"/>
      <c r="C126" s="255"/>
      <c r="D126" s="234" t="s">
        <v>153</v>
      </c>
      <c r="E126" s="256" t="s">
        <v>19</v>
      </c>
      <c r="F126" s="257" t="s">
        <v>171</v>
      </c>
      <c r="G126" s="255"/>
      <c r="H126" s="258">
        <v>2</v>
      </c>
      <c r="I126" s="259"/>
      <c r="J126" s="255"/>
      <c r="K126" s="255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153</v>
      </c>
      <c r="AU126" s="264" t="s">
        <v>86</v>
      </c>
      <c r="AV126" s="15" t="s">
        <v>149</v>
      </c>
      <c r="AW126" s="15" t="s">
        <v>35</v>
      </c>
      <c r="AX126" s="15" t="s">
        <v>84</v>
      </c>
      <c r="AY126" s="264" t="s">
        <v>141</v>
      </c>
    </row>
    <row r="127" spans="1:65" s="2" customFormat="1" ht="24.15" customHeight="1">
      <c r="A127" s="40"/>
      <c r="B127" s="41"/>
      <c r="C127" s="214" t="s">
        <v>177</v>
      </c>
      <c r="D127" s="214" t="s">
        <v>144</v>
      </c>
      <c r="E127" s="215" t="s">
        <v>178</v>
      </c>
      <c r="F127" s="216" t="s">
        <v>179</v>
      </c>
      <c r="G127" s="217" t="s">
        <v>147</v>
      </c>
      <c r="H127" s="218">
        <v>2</v>
      </c>
      <c r="I127" s="219"/>
      <c r="J127" s="220">
        <f>ROUND(I127*H127,2)</f>
        <v>0</v>
      </c>
      <c r="K127" s="216" t="s">
        <v>148</v>
      </c>
      <c r="L127" s="46"/>
      <c r="M127" s="221" t="s">
        <v>19</v>
      </c>
      <c r="N127" s="222" t="s">
        <v>47</v>
      </c>
      <c r="O127" s="86"/>
      <c r="P127" s="223">
        <f>O127*H127</f>
        <v>0</v>
      </c>
      <c r="Q127" s="223">
        <v>0.00438</v>
      </c>
      <c r="R127" s="223">
        <f>Q127*H127</f>
        <v>0.00876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149</v>
      </c>
      <c r="AT127" s="225" t="s">
        <v>144</v>
      </c>
      <c r="AU127" s="225" t="s">
        <v>86</v>
      </c>
      <c r="AY127" s="19" t="s">
        <v>141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84</v>
      </c>
      <c r="BK127" s="226">
        <f>ROUND(I127*H127,2)</f>
        <v>0</v>
      </c>
      <c r="BL127" s="19" t="s">
        <v>149</v>
      </c>
      <c r="BM127" s="225" t="s">
        <v>180</v>
      </c>
    </row>
    <row r="128" spans="1:47" s="2" customFormat="1" ht="12">
      <c r="A128" s="40"/>
      <c r="B128" s="41"/>
      <c r="C128" s="42"/>
      <c r="D128" s="227" t="s">
        <v>151</v>
      </c>
      <c r="E128" s="42"/>
      <c r="F128" s="228" t="s">
        <v>181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151</v>
      </c>
      <c r="AU128" s="19" t="s">
        <v>86</v>
      </c>
    </row>
    <row r="129" spans="1:51" s="13" customFormat="1" ht="12">
      <c r="A129" s="13"/>
      <c r="B129" s="232"/>
      <c r="C129" s="233"/>
      <c r="D129" s="234" t="s">
        <v>153</v>
      </c>
      <c r="E129" s="235" t="s">
        <v>19</v>
      </c>
      <c r="F129" s="236" t="s">
        <v>182</v>
      </c>
      <c r="G129" s="233"/>
      <c r="H129" s="235" t="s">
        <v>19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153</v>
      </c>
      <c r="AU129" s="242" t="s">
        <v>86</v>
      </c>
      <c r="AV129" s="13" t="s">
        <v>84</v>
      </c>
      <c r="AW129" s="13" t="s">
        <v>35</v>
      </c>
      <c r="AX129" s="13" t="s">
        <v>76</v>
      </c>
      <c r="AY129" s="242" t="s">
        <v>141</v>
      </c>
    </row>
    <row r="130" spans="1:51" s="14" customFormat="1" ht="12">
      <c r="A130" s="14"/>
      <c r="B130" s="243"/>
      <c r="C130" s="244"/>
      <c r="D130" s="234" t="s">
        <v>153</v>
      </c>
      <c r="E130" s="245" t="s">
        <v>19</v>
      </c>
      <c r="F130" s="246" t="s">
        <v>86</v>
      </c>
      <c r="G130" s="244"/>
      <c r="H130" s="247">
        <v>2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153</v>
      </c>
      <c r="AU130" s="253" t="s">
        <v>86</v>
      </c>
      <c r="AV130" s="14" t="s">
        <v>86</v>
      </c>
      <c r="AW130" s="14" t="s">
        <v>35</v>
      </c>
      <c r="AX130" s="14" t="s">
        <v>76</v>
      </c>
      <c r="AY130" s="253" t="s">
        <v>141</v>
      </c>
    </row>
    <row r="131" spans="1:51" s="15" customFormat="1" ht="12">
      <c r="A131" s="15"/>
      <c r="B131" s="254"/>
      <c r="C131" s="255"/>
      <c r="D131" s="234" t="s">
        <v>153</v>
      </c>
      <c r="E131" s="256" t="s">
        <v>19</v>
      </c>
      <c r="F131" s="257" t="s">
        <v>171</v>
      </c>
      <c r="G131" s="255"/>
      <c r="H131" s="258">
        <v>2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153</v>
      </c>
      <c r="AU131" s="264" t="s">
        <v>86</v>
      </c>
      <c r="AV131" s="15" t="s">
        <v>149</v>
      </c>
      <c r="AW131" s="15" t="s">
        <v>35</v>
      </c>
      <c r="AX131" s="15" t="s">
        <v>84</v>
      </c>
      <c r="AY131" s="264" t="s">
        <v>141</v>
      </c>
    </row>
    <row r="132" spans="1:65" s="2" customFormat="1" ht="24.15" customHeight="1">
      <c r="A132" s="40"/>
      <c r="B132" s="41"/>
      <c r="C132" s="214" t="s">
        <v>149</v>
      </c>
      <c r="D132" s="214" t="s">
        <v>144</v>
      </c>
      <c r="E132" s="215" t="s">
        <v>183</v>
      </c>
      <c r="F132" s="216" t="s">
        <v>184</v>
      </c>
      <c r="G132" s="217" t="s">
        <v>147</v>
      </c>
      <c r="H132" s="218">
        <v>470.664</v>
      </c>
      <c r="I132" s="219"/>
      <c r="J132" s="220">
        <f>ROUND(I132*H132,2)</f>
        <v>0</v>
      </c>
      <c r="K132" s="216" t="s">
        <v>148</v>
      </c>
      <c r="L132" s="46"/>
      <c r="M132" s="221" t="s">
        <v>19</v>
      </c>
      <c r="N132" s="222" t="s">
        <v>47</v>
      </c>
      <c r="O132" s="86"/>
      <c r="P132" s="223">
        <f>O132*H132</f>
        <v>0</v>
      </c>
      <c r="Q132" s="223">
        <v>0.0057</v>
      </c>
      <c r="R132" s="223">
        <f>Q132*H132</f>
        <v>2.6827848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149</v>
      </c>
      <c r="AT132" s="225" t="s">
        <v>144</v>
      </c>
      <c r="AU132" s="225" t="s">
        <v>86</v>
      </c>
      <c r="AY132" s="19" t="s">
        <v>141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84</v>
      </c>
      <c r="BK132" s="226">
        <f>ROUND(I132*H132,2)</f>
        <v>0</v>
      </c>
      <c r="BL132" s="19" t="s">
        <v>149</v>
      </c>
      <c r="BM132" s="225" t="s">
        <v>185</v>
      </c>
    </row>
    <row r="133" spans="1:47" s="2" customFormat="1" ht="12">
      <c r="A133" s="40"/>
      <c r="B133" s="41"/>
      <c r="C133" s="42"/>
      <c r="D133" s="227" t="s">
        <v>151</v>
      </c>
      <c r="E133" s="42"/>
      <c r="F133" s="228" t="s">
        <v>186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151</v>
      </c>
      <c r="AU133" s="19" t="s">
        <v>86</v>
      </c>
    </row>
    <row r="134" spans="1:51" s="13" customFormat="1" ht="12">
      <c r="A134" s="13"/>
      <c r="B134" s="232"/>
      <c r="C134" s="233"/>
      <c r="D134" s="234" t="s">
        <v>153</v>
      </c>
      <c r="E134" s="235" t="s">
        <v>19</v>
      </c>
      <c r="F134" s="236" t="s">
        <v>154</v>
      </c>
      <c r="G134" s="233"/>
      <c r="H134" s="235" t="s">
        <v>19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153</v>
      </c>
      <c r="AU134" s="242" t="s">
        <v>86</v>
      </c>
      <c r="AV134" s="13" t="s">
        <v>84</v>
      </c>
      <c r="AW134" s="13" t="s">
        <v>35</v>
      </c>
      <c r="AX134" s="13" t="s">
        <v>76</v>
      </c>
      <c r="AY134" s="242" t="s">
        <v>141</v>
      </c>
    </row>
    <row r="135" spans="1:51" s="13" customFormat="1" ht="12">
      <c r="A135" s="13"/>
      <c r="B135" s="232"/>
      <c r="C135" s="233"/>
      <c r="D135" s="234" t="s">
        <v>153</v>
      </c>
      <c r="E135" s="235" t="s">
        <v>19</v>
      </c>
      <c r="F135" s="236" t="s">
        <v>187</v>
      </c>
      <c r="G135" s="233"/>
      <c r="H135" s="235" t="s">
        <v>19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153</v>
      </c>
      <c r="AU135" s="242" t="s">
        <v>86</v>
      </c>
      <c r="AV135" s="13" t="s">
        <v>84</v>
      </c>
      <c r="AW135" s="13" t="s">
        <v>35</v>
      </c>
      <c r="AX135" s="13" t="s">
        <v>76</v>
      </c>
      <c r="AY135" s="242" t="s">
        <v>141</v>
      </c>
    </row>
    <row r="136" spans="1:51" s="14" customFormat="1" ht="12">
      <c r="A136" s="14"/>
      <c r="B136" s="243"/>
      <c r="C136" s="244"/>
      <c r="D136" s="234" t="s">
        <v>153</v>
      </c>
      <c r="E136" s="245" t="s">
        <v>19</v>
      </c>
      <c r="F136" s="246" t="s">
        <v>188</v>
      </c>
      <c r="G136" s="244"/>
      <c r="H136" s="247">
        <v>44.174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153</v>
      </c>
      <c r="AU136" s="253" t="s">
        <v>86</v>
      </c>
      <c r="AV136" s="14" t="s">
        <v>86</v>
      </c>
      <c r="AW136" s="14" t="s">
        <v>35</v>
      </c>
      <c r="AX136" s="14" t="s">
        <v>76</v>
      </c>
      <c r="AY136" s="253" t="s">
        <v>141</v>
      </c>
    </row>
    <row r="137" spans="1:51" s="13" customFormat="1" ht="12">
      <c r="A137" s="13"/>
      <c r="B137" s="232"/>
      <c r="C137" s="233"/>
      <c r="D137" s="234" t="s">
        <v>153</v>
      </c>
      <c r="E137" s="235" t="s">
        <v>19</v>
      </c>
      <c r="F137" s="236" t="s">
        <v>189</v>
      </c>
      <c r="G137" s="233"/>
      <c r="H137" s="235" t="s">
        <v>19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153</v>
      </c>
      <c r="AU137" s="242" t="s">
        <v>86</v>
      </c>
      <c r="AV137" s="13" t="s">
        <v>84</v>
      </c>
      <c r="AW137" s="13" t="s">
        <v>35</v>
      </c>
      <c r="AX137" s="13" t="s">
        <v>76</v>
      </c>
      <c r="AY137" s="242" t="s">
        <v>141</v>
      </c>
    </row>
    <row r="138" spans="1:51" s="14" customFormat="1" ht="12">
      <c r="A138" s="14"/>
      <c r="B138" s="243"/>
      <c r="C138" s="244"/>
      <c r="D138" s="234" t="s">
        <v>153</v>
      </c>
      <c r="E138" s="245" t="s">
        <v>19</v>
      </c>
      <c r="F138" s="246" t="s">
        <v>190</v>
      </c>
      <c r="G138" s="244"/>
      <c r="H138" s="247">
        <v>34.1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153</v>
      </c>
      <c r="AU138" s="253" t="s">
        <v>86</v>
      </c>
      <c r="AV138" s="14" t="s">
        <v>86</v>
      </c>
      <c r="AW138" s="14" t="s">
        <v>35</v>
      </c>
      <c r="AX138" s="14" t="s">
        <v>76</v>
      </c>
      <c r="AY138" s="253" t="s">
        <v>141</v>
      </c>
    </row>
    <row r="139" spans="1:51" s="13" customFormat="1" ht="12">
      <c r="A139" s="13"/>
      <c r="B139" s="232"/>
      <c r="C139" s="233"/>
      <c r="D139" s="234" t="s">
        <v>153</v>
      </c>
      <c r="E139" s="235" t="s">
        <v>19</v>
      </c>
      <c r="F139" s="236" t="s">
        <v>191</v>
      </c>
      <c r="G139" s="233"/>
      <c r="H139" s="235" t="s">
        <v>19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153</v>
      </c>
      <c r="AU139" s="242" t="s">
        <v>86</v>
      </c>
      <c r="AV139" s="13" t="s">
        <v>84</v>
      </c>
      <c r="AW139" s="13" t="s">
        <v>35</v>
      </c>
      <c r="AX139" s="13" t="s">
        <v>76</v>
      </c>
      <c r="AY139" s="242" t="s">
        <v>141</v>
      </c>
    </row>
    <row r="140" spans="1:51" s="14" customFormat="1" ht="12">
      <c r="A140" s="14"/>
      <c r="B140" s="243"/>
      <c r="C140" s="244"/>
      <c r="D140" s="234" t="s">
        <v>153</v>
      </c>
      <c r="E140" s="245" t="s">
        <v>19</v>
      </c>
      <c r="F140" s="246" t="s">
        <v>192</v>
      </c>
      <c r="G140" s="244"/>
      <c r="H140" s="247">
        <v>37.51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153</v>
      </c>
      <c r="AU140" s="253" t="s">
        <v>86</v>
      </c>
      <c r="AV140" s="14" t="s">
        <v>86</v>
      </c>
      <c r="AW140" s="14" t="s">
        <v>35</v>
      </c>
      <c r="AX140" s="14" t="s">
        <v>76</v>
      </c>
      <c r="AY140" s="253" t="s">
        <v>141</v>
      </c>
    </row>
    <row r="141" spans="1:51" s="13" customFormat="1" ht="12">
      <c r="A141" s="13"/>
      <c r="B141" s="232"/>
      <c r="C141" s="233"/>
      <c r="D141" s="234" t="s">
        <v>153</v>
      </c>
      <c r="E141" s="235" t="s">
        <v>19</v>
      </c>
      <c r="F141" s="236" t="s">
        <v>193</v>
      </c>
      <c r="G141" s="233"/>
      <c r="H141" s="235" t="s">
        <v>19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153</v>
      </c>
      <c r="AU141" s="242" t="s">
        <v>86</v>
      </c>
      <c r="AV141" s="13" t="s">
        <v>84</v>
      </c>
      <c r="AW141" s="13" t="s">
        <v>35</v>
      </c>
      <c r="AX141" s="13" t="s">
        <v>76</v>
      </c>
      <c r="AY141" s="242" t="s">
        <v>141</v>
      </c>
    </row>
    <row r="142" spans="1:51" s="14" customFormat="1" ht="12">
      <c r="A142" s="14"/>
      <c r="B142" s="243"/>
      <c r="C142" s="244"/>
      <c r="D142" s="234" t="s">
        <v>153</v>
      </c>
      <c r="E142" s="245" t="s">
        <v>19</v>
      </c>
      <c r="F142" s="246" t="s">
        <v>194</v>
      </c>
      <c r="G142" s="244"/>
      <c r="H142" s="247">
        <v>35.96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153</v>
      </c>
      <c r="AU142" s="253" t="s">
        <v>86</v>
      </c>
      <c r="AV142" s="14" t="s">
        <v>86</v>
      </c>
      <c r="AW142" s="14" t="s">
        <v>35</v>
      </c>
      <c r="AX142" s="14" t="s">
        <v>76</v>
      </c>
      <c r="AY142" s="253" t="s">
        <v>141</v>
      </c>
    </row>
    <row r="143" spans="1:51" s="13" customFormat="1" ht="12">
      <c r="A143" s="13"/>
      <c r="B143" s="232"/>
      <c r="C143" s="233"/>
      <c r="D143" s="234" t="s">
        <v>153</v>
      </c>
      <c r="E143" s="235" t="s">
        <v>19</v>
      </c>
      <c r="F143" s="236" t="s">
        <v>195</v>
      </c>
      <c r="G143" s="233"/>
      <c r="H143" s="235" t="s">
        <v>19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153</v>
      </c>
      <c r="AU143" s="242" t="s">
        <v>86</v>
      </c>
      <c r="AV143" s="13" t="s">
        <v>84</v>
      </c>
      <c r="AW143" s="13" t="s">
        <v>35</v>
      </c>
      <c r="AX143" s="13" t="s">
        <v>76</v>
      </c>
      <c r="AY143" s="242" t="s">
        <v>141</v>
      </c>
    </row>
    <row r="144" spans="1:51" s="14" customFormat="1" ht="12">
      <c r="A144" s="14"/>
      <c r="B144" s="243"/>
      <c r="C144" s="244"/>
      <c r="D144" s="234" t="s">
        <v>153</v>
      </c>
      <c r="E144" s="245" t="s">
        <v>19</v>
      </c>
      <c r="F144" s="246" t="s">
        <v>194</v>
      </c>
      <c r="G144" s="244"/>
      <c r="H144" s="247">
        <v>35.96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153</v>
      </c>
      <c r="AU144" s="253" t="s">
        <v>86</v>
      </c>
      <c r="AV144" s="14" t="s">
        <v>86</v>
      </c>
      <c r="AW144" s="14" t="s">
        <v>35</v>
      </c>
      <c r="AX144" s="14" t="s">
        <v>76</v>
      </c>
      <c r="AY144" s="253" t="s">
        <v>141</v>
      </c>
    </row>
    <row r="145" spans="1:51" s="13" customFormat="1" ht="12">
      <c r="A145" s="13"/>
      <c r="B145" s="232"/>
      <c r="C145" s="233"/>
      <c r="D145" s="234" t="s">
        <v>153</v>
      </c>
      <c r="E145" s="235" t="s">
        <v>19</v>
      </c>
      <c r="F145" s="236" t="s">
        <v>196</v>
      </c>
      <c r="G145" s="233"/>
      <c r="H145" s="235" t="s">
        <v>19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153</v>
      </c>
      <c r="AU145" s="242" t="s">
        <v>86</v>
      </c>
      <c r="AV145" s="13" t="s">
        <v>84</v>
      </c>
      <c r="AW145" s="13" t="s">
        <v>35</v>
      </c>
      <c r="AX145" s="13" t="s">
        <v>76</v>
      </c>
      <c r="AY145" s="242" t="s">
        <v>141</v>
      </c>
    </row>
    <row r="146" spans="1:51" s="14" customFormat="1" ht="12">
      <c r="A146" s="14"/>
      <c r="B146" s="243"/>
      <c r="C146" s="244"/>
      <c r="D146" s="234" t="s">
        <v>153</v>
      </c>
      <c r="E146" s="245" t="s">
        <v>19</v>
      </c>
      <c r="F146" s="246" t="s">
        <v>197</v>
      </c>
      <c r="G146" s="244"/>
      <c r="H146" s="247">
        <v>35.96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153</v>
      </c>
      <c r="AU146" s="253" t="s">
        <v>86</v>
      </c>
      <c r="AV146" s="14" t="s">
        <v>86</v>
      </c>
      <c r="AW146" s="14" t="s">
        <v>35</v>
      </c>
      <c r="AX146" s="14" t="s">
        <v>76</v>
      </c>
      <c r="AY146" s="253" t="s">
        <v>141</v>
      </c>
    </row>
    <row r="147" spans="1:51" s="13" customFormat="1" ht="12">
      <c r="A147" s="13"/>
      <c r="B147" s="232"/>
      <c r="C147" s="233"/>
      <c r="D147" s="234" t="s">
        <v>153</v>
      </c>
      <c r="E147" s="235" t="s">
        <v>19</v>
      </c>
      <c r="F147" s="236" t="s">
        <v>198</v>
      </c>
      <c r="G147" s="233"/>
      <c r="H147" s="235" t="s">
        <v>19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153</v>
      </c>
      <c r="AU147" s="242" t="s">
        <v>86</v>
      </c>
      <c r="AV147" s="13" t="s">
        <v>84</v>
      </c>
      <c r="AW147" s="13" t="s">
        <v>35</v>
      </c>
      <c r="AX147" s="13" t="s">
        <v>76</v>
      </c>
      <c r="AY147" s="242" t="s">
        <v>141</v>
      </c>
    </row>
    <row r="148" spans="1:51" s="14" customFormat="1" ht="12">
      <c r="A148" s="14"/>
      <c r="B148" s="243"/>
      <c r="C148" s="244"/>
      <c r="D148" s="234" t="s">
        <v>153</v>
      </c>
      <c r="E148" s="245" t="s">
        <v>19</v>
      </c>
      <c r="F148" s="246" t="s">
        <v>190</v>
      </c>
      <c r="G148" s="244"/>
      <c r="H148" s="247">
        <v>34.1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153</v>
      </c>
      <c r="AU148" s="253" t="s">
        <v>86</v>
      </c>
      <c r="AV148" s="14" t="s">
        <v>86</v>
      </c>
      <c r="AW148" s="14" t="s">
        <v>35</v>
      </c>
      <c r="AX148" s="14" t="s">
        <v>76</v>
      </c>
      <c r="AY148" s="253" t="s">
        <v>141</v>
      </c>
    </row>
    <row r="149" spans="1:51" s="13" customFormat="1" ht="12">
      <c r="A149" s="13"/>
      <c r="B149" s="232"/>
      <c r="C149" s="233"/>
      <c r="D149" s="234" t="s">
        <v>153</v>
      </c>
      <c r="E149" s="235" t="s">
        <v>19</v>
      </c>
      <c r="F149" s="236" t="s">
        <v>199</v>
      </c>
      <c r="G149" s="233"/>
      <c r="H149" s="235" t="s">
        <v>19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153</v>
      </c>
      <c r="AU149" s="242" t="s">
        <v>86</v>
      </c>
      <c r="AV149" s="13" t="s">
        <v>84</v>
      </c>
      <c r="AW149" s="13" t="s">
        <v>35</v>
      </c>
      <c r="AX149" s="13" t="s">
        <v>76</v>
      </c>
      <c r="AY149" s="242" t="s">
        <v>141</v>
      </c>
    </row>
    <row r="150" spans="1:51" s="14" customFormat="1" ht="12">
      <c r="A150" s="14"/>
      <c r="B150" s="243"/>
      <c r="C150" s="244"/>
      <c r="D150" s="234" t="s">
        <v>153</v>
      </c>
      <c r="E150" s="245" t="s">
        <v>19</v>
      </c>
      <c r="F150" s="246" t="s">
        <v>200</v>
      </c>
      <c r="G150" s="244"/>
      <c r="H150" s="247">
        <v>38.13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153</v>
      </c>
      <c r="AU150" s="253" t="s">
        <v>86</v>
      </c>
      <c r="AV150" s="14" t="s">
        <v>86</v>
      </c>
      <c r="AW150" s="14" t="s">
        <v>35</v>
      </c>
      <c r="AX150" s="14" t="s">
        <v>76</v>
      </c>
      <c r="AY150" s="253" t="s">
        <v>141</v>
      </c>
    </row>
    <row r="151" spans="1:51" s="13" customFormat="1" ht="12">
      <c r="A151" s="13"/>
      <c r="B151" s="232"/>
      <c r="C151" s="233"/>
      <c r="D151" s="234" t="s">
        <v>153</v>
      </c>
      <c r="E151" s="235" t="s">
        <v>19</v>
      </c>
      <c r="F151" s="236" t="s">
        <v>201</v>
      </c>
      <c r="G151" s="233"/>
      <c r="H151" s="235" t="s">
        <v>19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153</v>
      </c>
      <c r="AU151" s="242" t="s">
        <v>86</v>
      </c>
      <c r="AV151" s="13" t="s">
        <v>84</v>
      </c>
      <c r="AW151" s="13" t="s">
        <v>35</v>
      </c>
      <c r="AX151" s="13" t="s">
        <v>76</v>
      </c>
      <c r="AY151" s="242" t="s">
        <v>141</v>
      </c>
    </row>
    <row r="152" spans="1:51" s="14" customFormat="1" ht="12">
      <c r="A152" s="14"/>
      <c r="B152" s="243"/>
      <c r="C152" s="244"/>
      <c r="D152" s="234" t="s">
        <v>153</v>
      </c>
      <c r="E152" s="245" t="s">
        <v>19</v>
      </c>
      <c r="F152" s="246" t="s">
        <v>200</v>
      </c>
      <c r="G152" s="244"/>
      <c r="H152" s="247">
        <v>38.13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153</v>
      </c>
      <c r="AU152" s="253" t="s">
        <v>86</v>
      </c>
      <c r="AV152" s="14" t="s">
        <v>86</v>
      </c>
      <c r="AW152" s="14" t="s">
        <v>35</v>
      </c>
      <c r="AX152" s="14" t="s">
        <v>76</v>
      </c>
      <c r="AY152" s="253" t="s">
        <v>141</v>
      </c>
    </row>
    <row r="153" spans="1:51" s="13" customFormat="1" ht="12">
      <c r="A153" s="13"/>
      <c r="B153" s="232"/>
      <c r="C153" s="233"/>
      <c r="D153" s="234" t="s">
        <v>153</v>
      </c>
      <c r="E153" s="235" t="s">
        <v>19</v>
      </c>
      <c r="F153" s="236" t="s">
        <v>202</v>
      </c>
      <c r="G153" s="233"/>
      <c r="H153" s="235" t="s">
        <v>19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153</v>
      </c>
      <c r="AU153" s="242" t="s">
        <v>86</v>
      </c>
      <c r="AV153" s="13" t="s">
        <v>84</v>
      </c>
      <c r="AW153" s="13" t="s">
        <v>35</v>
      </c>
      <c r="AX153" s="13" t="s">
        <v>76</v>
      </c>
      <c r="AY153" s="242" t="s">
        <v>141</v>
      </c>
    </row>
    <row r="154" spans="1:51" s="14" customFormat="1" ht="12">
      <c r="A154" s="14"/>
      <c r="B154" s="243"/>
      <c r="C154" s="244"/>
      <c r="D154" s="234" t="s">
        <v>153</v>
      </c>
      <c r="E154" s="245" t="s">
        <v>19</v>
      </c>
      <c r="F154" s="246" t="s">
        <v>203</v>
      </c>
      <c r="G154" s="244"/>
      <c r="H154" s="247">
        <v>27.87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153</v>
      </c>
      <c r="AU154" s="253" t="s">
        <v>86</v>
      </c>
      <c r="AV154" s="14" t="s">
        <v>86</v>
      </c>
      <c r="AW154" s="14" t="s">
        <v>35</v>
      </c>
      <c r="AX154" s="14" t="s">
        <v>76</v>
      </c>
      <c r="AY154" s="253" t="s">
        <v>141</v>
      </c>
    </row>
    <row r="155" spans="1:51" s="13" customFormat="1" ht="12">
      <c r="A155" s="13"/>
      <c r="B155" s="232"/>
      <c r="C155" s="233"/>
      <c r="D155" s="234" t="s">
        <v>153</v>
      </c>
      <c r="E155" s="235" t="s">
        <v>19</v>
      </c>
      <c r="F155" s="236" t="s">
        <v>204</v>
      </c>
      <c r="G155" s="233"/>
      <c r="H155" s="235" t="s">
        <v>19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153</v>
      </c>
      <c r="AU155" s="242" t="s">
        <v>86</v>
      </c>
      <c r="AV155" s="13" t="s">
        <v>84</v>
      </c>
      <c r="AW155" s="13" t="s">
        <v>35</v>
      </c>
      <c r="AX155" s="13" t="s">
        <v>76</v>
      </c>
      <c r="AY155" s="242" t="s">
        <v>141</v>
      </c>
    </row>
    <row r="156" spans="1:51" s="14" customFormat="1" ht="12">
      <c r="A156" s="14"/>
      <c r="B156" s="243"/>
      <c r="C156" s="244"/>
      <c r="D156" s="234" t="s">
        <v>153</v>
      </c>
      <c r="E156" s="245" t="s">
        <v>19</v>
      </c>
      <c r="F156" s="246" t="s">
        <v>205</v>
      </c>
      <c r="G156" s="244"/>
      <c r="H156" s="247">
        <v>38.57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153</v>
      </c>
      <c r="AU156" s="253" t="s">
        <v>86</v>
      </c>
      <c r="AV156" s="14" t="s">
        <v>86</v>
      </c>
      <c r="AW156" s="14" t="s">
        <v>35</v>
      </c>
      <c r="AX156" s="14" t="s">
        <v>76</v>
      </c>
      <c r="AY156" s="253" t="s">
        <v>141</v>
      </c>
    </row>
    <row r="157" spans="1:51" s="13" customFormat="1" ht="12">
      <c r="A157" s="13"/>
      <c r="B157" s="232"/>
      <c r="C157" s="233"/>
      <c r="D157" s="234" t="s">
        <v>153</v>
      </c>
      <c r="E157" s="235" t="s">
        <v>19</v>
      </c>
      <c r="F157" s="236" t="s">
        <v>206</v>
      </c>
      <c r="G157" s="233"/>
      <c r="H157" s="235" t="s">
        <v>19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153</v>
      </c>
      <c r="AU157" s="242" t="s">
        <v>86</v>
      </c>
      <c r="AV157" s="13" t="s">
        <v>84</v>
      </c>
      <c r="AW157" s="13" t="s">
        <v>35</v>
      </c>
      <c r="AX157" s="13" t="s">
        <v>76</v>
      </c>
      <c r="AY157" s="242" t="s">
        <v>141</v>
      </c>
    </row>
    <row r="158" spans="1:51" s="14" customFormat="1" ht="12">
      <c r="A158" s="14"/>
      <c r="B158" s="243"/>
      <c r="C158" s="244"/>
      <c r="D158" s="234" t="s">
        <v>153</v>
      </c>
      <c r="E158" s="245" t="s">
        <v>19</v>
      </c>
      <c r="F158" s="246" t="s">
        <v>200</v>
      </c>
      <c r="G158" s="244"/>
      <c r="H158" s="247">
        <v>38.13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153</v>
      </c>
      <c r="AU158" s="253" t="s">
        <v>86</v>
      </c>
      <c r="AV158" s="14" t="s">
        <v>86</v>
      </c>
      <c r="AW158" s="14" t="s">
        <v>35</v>
      </c>
      <c r="AX158" s="14" t="s">
        <v>76</v>
      </c>
      <c r="AY158" s="253" t="s">
        <v>141</v>
      </c>
    </row>
    <row r="159" spans="1:51" s="13" customFormat="1" ht="12">
      <c r="A159" s="13"/>
      <c r="B159" s="232"/>
      <c r="C159" s="233"/>
      <c r="D159" s="234" t="s">
        <v>153</v>
      </c>
      <c r="E159" s="235" t="s">
        <v>19</v>
      </c>
      <c r="F159" s="236" t="s">
        <v>207</v>
      </c>
      <c r="G159" s="233"/>
      <c r="H159" s="235" t="s">
        <v>19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153</v>
      </c>
      <c r="AU159" s="242" t="s">
        <v>86</v>
      </c>
      <c r="AV159" s="13" t="s">
        <v>84</v>
      </c>
      <c r="AW159" s="13" t="s">
        <v>35</v>
      </c>
      <c r="AX159" s="13" t="s">
        <v>76</v>
      </c>
      <c r="AY159" s="242" t="s">
        <v>141</v>
      </c>
    </row>
    <row r="160" spans="1:51" s="14" customFormat="1" ht="12">
      <c r="A160" s="14"/>
      <c r="B160" s="243"/>
      <c r="C160" s="244"/>
      <c r="D160" s="234" t="s">
        <v>153</v>
      </c>
      <c r="E160" s="245" t="s">
        <v>19</v>
      </c>
      <c r="F160" s="246" t="s">
        <v>208</v>
      </c>
      <c r="G160" s="244"/>
      <c r="H160" s="247">
        <v>32.07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153</v>
      </c>
      <c r="AU160" s="253" t="s">
        <v>86</v>
      </c>
      <c r="AV160" s="14" t="s">
        <v>86</v>
      </c>
      <c r="AW160" s="14" t="s">
        <v>35</v>
      </c>
      <c r="AX160" s="14" t="s">
        <v>76</v>
      </c>
      <c r="AY160" s="253" t="s">
        <v>141</v>
      </c>
    </row>
    <row r="161" spans="1:51" s="15" customFormat="1" ht="12">
      <c r="A161" s="15"/>
      <c r="B161" s="254"/>
      <c r="C161" s="255"/>
      <c r="D161" s="234" t="s">
        <v>153</v>
      </c>
      <c r="E161" s="256" t="s">
        <v>19</v>
      </c>
      <c r="F161" s="257" t="s">
        <v>171</v>
      </c>
      <c r="G161" s="255"/>
      <c r="H161" s="258">
        <v>470.664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64" t="s">
        <v>153</v>
      </c>
      <c r="AU161" s="264" t="s">
        <v>86</v>
      </c>
      <c r="AV161" s="15" t="s">
        <v>149</v>
      </c>
      <c r="AW161" s="15" t="s">
        <v>35</v>
      </c>
      <c r="AX161" s="15" t="s">
        <v>84</v>
      </c>
      <c r="AY161" s="264" t="s">
        <v>141</v>
      </c>
    </row>
    <row r="162" spans="1:65" s="2" customFormat="1" ht="16.5" customHeight="1">
      <c r="A162" s="40"/>
      <c r="B162" s="41"/>
      <c r="C162" s="214" t="s">
        <v>209</v>
      </c>
      <c r="D162" s="214" t="s">
        <v>144</v>
      </c>
      <c r="E162" s="215" t="s">
        <v>210</v>
      </c>
      <c r="F162" s="216" t="s">
        <v>211</v>
      </c>
      <c r="G162" s="217" t="s">
        <v>147</v>
      </c>
      <c r="H162" s="218">
        <v>697.227</v>
      </c>
      <c r="I162" s="219"/>
      <c r="J162" s="220">
        <f>ROUND(I162*H162,2)</f>
        <v>0</v>
      </c>
      <c r="K162" s="216" t="s">
        <v>148</v>
      </c>
      <c r="L162" s="46"/>
      <c r="M162" s="221" t="s">
        <v>19</v>
      </c>
      <c r="N162" s="222" t="s">
        <v>47</v>
      </c>
      <c r="O162" s="86"/>
      <c r="P162" s="223">
        <f>O162*H162</f>
        <v>0</v>
      </c>
      <c r="Q162" s="223">
        <v>6E-05</v>
      </c>
      <c r="R162" s="223">
        <f>Q162*H162</f>
        <v>0.04183362</v>
      </c>
      <c r="S162" s="223">
        <v>6E-05</v>
      </c>
      <c r="T162" s="224">
        <f>S162*H162</f>
        <v>0.04183362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149</v>
      </c>
      <c r="AT162" s="225" t="s">
        <v>144</v>
      </c>
      <c r="AU162" s="225" t="s">
        <v>86</v>
      </c>
      <c r="AY162" s="19" t="s">
        <v>141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84</v>
      </c>
      <c r="BK162" s="226">
        <f>ROUND(I162*H162,2)</f>
        <v>0</v>
      </c>
      <c r="BL162" s="19" t="s">
        <v>149</v>
      </c>
      <c r="BM162" s="225" t="s">
        <v>212</v>
      </c>
    </row>
    <row r="163" spans="1:47" s="2" customFormat="1" ht="12">
      <c r="A163" s="40"/>
      <c r="B163" s="41"/>
      <c r="C163" s="42"/>
      <c r="D163" s="227" t="s">
        <v>151</v>
      </c>
      <c r="E163" s="42"/>
      <c r="F163" s="228" t="s">
        <v>213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151</v>
      </c>
      <c r="AU163" s="19" t="s">
        <v>86</v>
      </c>
    </row>
    <row r="164" spans="1:51" s="13" customFormat="1" ht="12">
      <c r="A164" s="13"/>
      <c r="B164" s="232"/>
      <c r="C164" s="233"/>
      <c r="D164" s="234" t="s">
        <v>153</v>
      </c>
      <c r="E164" s="235" t="s">
        <v>19</v>
      </c>
      <c r="F164" s="236" t="s">
        <v>214</v>
      </c>
      <c r="G164" s="233"/>
      <c r="H164" s="235" t="s">
        <v>19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153</v>
      </c>
      <c r="AU164" s="242" t="s">
        <v>86</v>
      </c>
      <c r="AV164" s="13" t="s">
        <v>84</v>
      </c>
      <c r="AW164" s="13" t="s">
        <v>35</v>
      </c>
      <c r="AX164" s="13" t="s">
        <v>76</v>
      </c>
      <c r="AY164" s="242" t="s">
        <v>141</v>
      </c>
    </row>
    <row r="165" spans="1:51" s="14" customFormat="1" ht="12">
      <c r="A165" s="14"/>
      <c r="B165" s="243"/>
      <c r="C165" s="244"/>
      <c r="D165" s="234" t="s">
        <v>153</v>
      </c>
      <c r="E165" s="245" t="s">
        <v>19</v>
      </c>
      <c r="F165" s="246" t="s">
        <v>215</v>
      </c>
      <c r="G165" s="244"/>
      <c r="H165" s="247">
        <v>134.497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153</v>
      </c>
      <c r="AU165" s="253" t="s">
        <v>86</v>
      </c>
      <c r="AV165" s="14" t="s">
        <v>86</v>
      </c>
      <c r="AW165" s="14" t="s">
        <v>35</v>
      </c>
      <c r="AX165" s="14" t="s">
        <v>76</v>
      </c>
      <c r="AY165" s="253" t="s">
        <v>141</v>
      </c>
    </row>
    <row r="166" spans="1:51" s="13" customFormat="1" ht="12">
      <c r="A166" s="13"/>
      <c r="B166" s="232"/>
      <c r="C166" s="233"/>
      <c r="D166" s="234" t="s">
        <v>153</v>
      </c>
      <c r="E166" s="235" t="s">
        <v>19</v>
      </c>
      <c r="F166" s="236" t="s">
        <v>216</v>
      </c>
      <c r="G166" s="233"/>
      <c r="H166" s="235" t="s">
        <v>19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153</v>
      </c>
      <c r="AU166" s="242" t="s">
        <v>86</v>
      </c>
      <c r="AV166" s="13" t="s">
        <v>84</v>
      </c>
      <c r="AW166" s="13" t="s">
        <v>35</v>
      </c>
      <c r="AX166" s="13" t="s">
        <v>76</v>
      </c>
      <c r="AY166" s="242" t="s">
        <v>141</v>
      </c>
    </row>
    <row r="167" spans="1:51" s="14" customFormat="1" ht="12">
      <c r="A167" s="14"/>
      <c r="B167" s="243"/>
      <c r="C167" s="244"/>
      <c r="D167" s="234" t="s">
        <v>153</v>
      </c>
      <c r="E167" s="245" t="s">
        <v>19</v>
      </c>
      <c r="F167" s="246" t="s">
        <v>217</v>
      </c>
      <c r="G167" s="244"/>
      <c r="H167" s="247">
        <v>49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153</v>
      </c>
      <c r="AU167" s="253" t="s">
        <v>86</v>
      </c>
      <c r="AV167" s="14" t="s">
        <v>86</v>
      </c>
      <c r="AW167" s="14" t="s">
        <v>35</v>
      </c>
      <c r="AX167" s="14" t="s">
        <v>76</v>
      </c>
      <c r="AY167" s="253" t="s">
        <v>141</v>
      </c>
    </row>
    <row r="168" spans="1:51" s="13" customFormat="1" ht="12">
      <c r="A168" s="13"/>
      <c r="B168" s="232"/>
      <c r="C168" s="233"/>
      <c r="D168" s="234" t="s">
        <v>153</v>
      </c>
      <c r="E168" s="235" t="s">
        <v>19</v>
      </c>
      <c r="F168" s="236" t="s">
        <v>218</v>
      </c>
      <c r="G168" s="233"/>
      <c r="H168" s="235" t="s">
        <v>19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153</v>
      </c>
      <c r="AU168" s="242" t="s">
        <v>86</v>
      </c>
      <c r="AV168" s="13" t="s">
        <v>84</v>
      </c>
      <c r="AW168" s="13" t="s">
        <v>35</v>
      </c>
      <c r="AX168" s="13" t="s">
        <v>76</v>
      </c>
      <c r="AY168" s="242" t="s">
        <v>141</v>
      </c>
    </row>
    <row r="169" spans="1:51" s="14" customFormat="1" ht="12">
      <c r="A169" s="14"/>
      <c r="B169" s="243"/>
      <c r="C169" s="244"/>
      <c r="D169" s="234" t="s">
        <v>153</v>
      </c>
      <c r="E169" s="245" t="s">
        <v>19</v>
      </c>
      <c r="F169" s="246" t="s">
        <v>217</v>
      </c>
      <c r="G169" s="244"/>
      <c r="H169" s="247">
        <v>49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153</v>
      </c>
      <c r="AU169" s="253" t="s">
        <v>86</v>
      </c>
      <c r="AV169" s="14" t="s">
        <v>86</v>
      </c>
      <c r="AW169" s="14" t="s">
        <v>35</v>
      </c>
      <c r="AX169" s="14" t="s">
        <v>76</v>
      </c>
      <c r="AY169" s="253" t="s">
        <v>141</v>
      </c>
    </row>
    <row r="170" spans="1:51" s="13" customFormat="1" ht="12">
      <c r="A170" s="13"/>
      <c r="B170" s="232"/>
      <c r="C170" s="233"/>
      <c r="D170" s="234" t="s">
        <v>153</v>
      </c>
      <c r="E170" s="235" t="s">
        <v>19</v>
      </c>
      <c r="F170" s="236" t="s">
        <v>219</v>
      </c>
      <c r="G170" s="233"/>
      <c r="H170" s="235" t="s">
        <v>19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153</v>
      </c>
      <c r="AU170" s="242" t="s">
        <v>86</v>
      </c>
      <c r="AV170" s="13" t="s">
        <v>84</v>
      </c>
      <c r="AW170" s="13" t="s">
        <v>35</v>
      </c>
      <c r="AX170" s="13" t="s">
        <v>76</v>
      </c>
      <c r="AY170" s="242" t="s">
        <v>141</v>
      </c>
    </row>
    <row r="171" spans="1:51" s="14" customFormat="1" ht="12">
      <c r="A171" s="14"/>
      <c r="B171" s="243"/>
      <c r="C171" s="244"/>
      <c r="D171" s="234" t="s">
        <v>153</v>
      </c>
      <c r="E171" s="245" t="s">
        <v>19</v>
      </c>
      <c r="F171" s="246" t="s">
        <v>217</v>
      </c>
      <c r="G171" s="244"/>
      <c r="H171" s="247">
        <v>49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153</v>
      </c>
      <c r="AU171" s="253" t="s">
        <v>86</v>
      </c>
      <c r="AV171" s="14" t="s">
        <v>86</v>
      </c>
      <c r="AW171" s="14" t="s">
        <v>35</v>
      </c>
      <c r="AX171" s="14" t="s">
        <v>76</v>
      </c>
      <c r="AY171" s="253" t="s">
        <v>141</v>
      </c>
    </row>
    <row r="172" spans="1:51" s="13" customFormat="1" ht="12">
      <c r="A172" s="13"/>
      <c r="B172" s="232"/>
      <c r="C172" s="233"/>
      <c r="D172" s="234" t="s">
        <v>153</v>
      </c>
      <c r="E172" s="235" t="s">
        <v>19</v>
      </c>
      <c r="F172" s="236" t="s">
        <v>220</v>
      </c>
      <c r="G172" s="233"/>
      <c r="H172" s="235" t="s">
        <v>19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153</v>
      </c>
      <c r="AU172" s="242" t="s">
        <v>86</v>
      </c>
      <c r="AV172" s="13" t="s">
        <v>84</v>
      </c>
      <c r="AW172" s="13" t="s">
        <v>35</v>
      </c>
      <c r="AX172" s="13" t="s">
        <v>76</v>
      </c>
      <c r="AY172" s="242" t="s">
        <v>141</v>
      </c>
    </row>
    <row r="173" spans="1:51" s="14" customFormat="1" ht="12">
      <c r="A173" s="14"/>
      <c r="B173" s="243"/>
      <c r="C173" s="244"/>
      <c r="D173" s="234" t="s">
        <v>153</v>
      </c>
      <c r="E173" s="245" t="s">
        <v>19</v>
      </c>
      <c r="F173" s="246" t="s">
        <v>217</v>
      </c>
      <c r="G173" s="244"/>
      <c r="H173" s="247">
        <v>49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153</v>
      </c>
      <c r="AU173" s="253" t="s">
        <v>86</v>
      </c>
      <c r="AV173" s="14" t="s">
        <v>86</v>
      </c>
      <c r="AW173" s="14" t="s">
        <v>35</v>
      </c>
      <c r="AX173" s="14" t="s">
        <v>76</v>
      </c>
      <c r="AY173" s="253" t="s">
        <v>141</v>
      </c>
    </row>
    <row r="174" spans="1:51" s="13" customFormat="1" ht="12">
      <c r="A174" s="13"/>
      <c r="B174" s="232"/>
      <c r="C174" s="233"/>
      <c r="D174" s="234" t="s">
        <v>153</v>
      </c>
      <c r="E174" s="235" t="s">
        <v>19</v>
      </c>
      <c r="F174" s="236" t="s">
        <v>221</v>
      </c>
      <c r="G174" s="233"/>
      <c r="H174" s="235" t="s">
        <v>19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153</v>
      </c>
      <c r="AU174" s="242" t="s">
        <v>86</v>
      </c>
      <c r="AV174" s="13" t="s">
        <v>84</v>
      </c>
      <c r="AW174" s="13" t="s">
        <v>35</v>
      </c>
      <c r="AX174" s="13" t="s">
        <v>76</v>
      </c>
      <c r="AY174" s="242" t="s">
        <v>141</v>
      </c>
    </row>
    <row r="175" spans="1:51" s="14" customFormat="1" ht="12">
      <c r="A175" s="14"/>
      <c r="B175" s="243"/>
      <c r="C175" s="244"/>
      <c r="D175" s="234" t="s">
        <v>153</v>
      </c>
      <c r="E175" s="245" t="s">
        <v>19</v>
      </c>
      <c r="F175" s="246" t="s">
        <v>217</v>
      </c>
      <c r="G175" s="244"/>
      <c r="H175" s="247">
        <v>49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153</v>
      </c>
      <c r="AU175" s="253" t="s">
        <v>86</v>
      </c>
      <c r="AV175" s="14" t="s">
        <v>86</v>
      </c>
      <c r="AW175" s="14" t="s">
        <v>35</v>
      </c>
      <c r="AX175" s="14" t="s">
        <v>76</v>
      </c>
      <c r="AY175" s="253" t="s">
        <v>141</v>
      </c>
    </row>
    <row r="176" spans="1:51" s="13" customFormat="1" ht="12">
      <c r="A176" s="13"/>
      <c r="B176" s="232"/>
      <c r="C176" s="233"/>
      <c r="D176" s="234" t="s">
        <v>153</v>
      </c>
      <c r="E176" s="235" t="s">
        <v>19</v>
      </c>
      <c r="F176" s="236" t="s">
        <v>222</v>
      </c>
      <c r="G176" s="233"/>
      <c r="H176" s="235" t="s">
        <v>19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153</v>
      </c>
      <c r="AU176" s="242" t="s">
        <v>86</v>
      </c>
      <c r="AV176" s="13" t="s">
        <v>84</v>
      </c>
      <c r="AW176" s="13" t="s">
        <v>35</v>
      </c>
      <c r="AX176" s="13" t="s">
        <v>76</v>
      </c>
      <c r="AY176" s="242" t="s">
        <v>141</v>
      </c>
    </row>
    <row r="177" spans="1:51" s="14" customFormat="1" ht="12">
      <c r="A177" s="14"/>
      <c r="B177" s="243"/>
      <c r="C177" s="244"/>
      <c r="D177" s="234" t="s">
        <v>153</v>
      </c>
      <c r="E177" s="245" t="s">
        <v>19</v>
      </c>
      <c r="F177" s="246" t="s">
        <v>217</v>
      </c>
      <c r="G177" s="244"/>
      <c r="H177" s="247">
        <v>49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153</v>
      </c>
      <c r="AU177" s="253" t="s">
        <v>86</v>
      </c>
      <c r="AV177" s="14" t="s">
        <v>86</v>
      </c>
      <c r="AW177" s="14" t="s">
        <v>35</v>
      </c>
      <c r="AX177" s="14" t="s">
        <v>76</v>
      </c>
      <c r="AY177" s="253" t="s">
        <v>141</v>
      </c>
    </row>
    <row r="178" spans="1:51" s="13" customFormat="1" ht="12">
      <c r="A178" s="13"/>
      <c r="B178" s="232"/>
      <c r="C178" s="233"/>
      <c r="D178" s="234" t="s">
        <v>153</v>
      </c>
      <c r="E178" s="235" t="s">
        <v>19</v>
      </c>
      <c r="F178" s="236" t="s">
        <v>223</v>
      </c>
      <c r="G178" s="233"/>
      <c r="H178" s="235" t="s">
        <v>19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153</v>
      </c>
      <c r="AU178" s="242" t="s">
        <v>86</v>
      </c>
      <c r="AV178" s="13" t="s">
        <v>84</v>
      </c>
      <c r="AW178" s="13" t="s">
        <v>35</v>
      </c>
      <c r="AX178" s="13" t="s">
        <v>76</v>
      </c>
      <c r="AY178" s="242" t="s">
        <v>141</v>
      </c>
    </row>
    <row r="179" spans="1:51" s="14" customFormat="1" ht="12">
      <c r="A179" s="14"/>
      <c r="B179" s="243"/>
      <c r="C179" s="244"/>
      <c r="D179" s="234" t="s">
        <v>153</v>
      </c>
      <c r="E179" s="245" t="s">
        <v>19</v>
      </c>
      <c r="F179" s="246" t="s">
        <v>224</v>
      </c>
      <c r="G179" s="244"/>
      <c r="H179" s="247">
        <v>53.9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153</v>
      </c>
      <c r="AU179" s="253" t="s">
        <v>86</v>
      </c>
      <c r="AV179" s="14" t="s">
        <v>86</v>
      </c>
      <c r="AW179" s="14" t="s">
        <v>35</v>
      </c>
      <c r="AX179" s="14" t="s">
        <v>76</v>
      </c>
      <c r="AY179" s="253" t="s">
        <v>141</v>
      </c>
    </row>
    <row r="180" spans="1:51" s="13" customFormat="1" ht="12">
      <c r="A180" s="13"/>
      <c r="B180" s="232"/>
      <c r="C180" s="233"/>
      <c r="D180" s="234" t="s">
        <v>153</v>
      </c>
      <c r="E180" s="235" t="s">
        <v>19</v>
      </c>
      <c r="F180" s="236" t="s">
        <v>225</v>
      </c>
      <c r="G180" s="233"/>
      <c r="H180" s="235" t="s">
        <v>19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153</v>
      </c>
      <c r="AU180" s="242" t="s">
        <v>86</v>
      </c>
      <c r="AV180" s="13" t="s">
        <v>84</v>
      </c>
      <c r="AW180" s="13" t="s">
        <v>35</v>
      </c>
      <c r="AX180" s="13" t="s">
        <v>76</v>
      </c>
      <c r="AY180" s="242" t="s">
        <v>141</v>
      </c>
    </row>
    <row r="181" spans="1:51" s="14" customFormat="1" ht="12">
      <c r="A181" s="14"/>
      <c r="B181" s="243"/>
      <c r="C181" s="244"/>
      <c r="D181" s="234" t="s">
        <v>153</v>
      </c>
      <c r="E181" s="245" t="s">
        <v>19</v>
      </c>
      <c r="F181" s="246" t="s">
        <v>224</v>
      </c>
      <c r="G181" s="244"/>
      <c r="H181" s="247">
        <v>53.9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153</v>
      </c>
      <c r="AU181" s="253" t="s">
        <v>86</v>
      </c>
      <c r="AV181" s="14" t="s">
        <v>86</v>
      </c>
      <c r="AW181" s="14" t="s">
        <v>35</v>
      </c>
      <c r="AX181" s="14" t="s">
        <v>76</v>
      </c>
      <c r="AY181" s="253" t="s">
        <v>141</v>
      </c>
    </row>
    <row r="182" spans="1:51" s="13" customFormat="1" ht="12">
      <c r="A182" s="13"/>
      <c r="B182" s="232"/>
      <c r="C182" s="233"/>
      <c r="D182" s="234" t="s">
        <v>153</v>
      </c>
      <c r="E182" s="235" t="s">
        <v>19</v>
      </c>
      <c r="F182" s="236" t="s">
        <v>226</v>
      </c>
      <c r="G182" s="233"/>
      <c r="H182" s="235" t="s">
        <v>19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153</v>
      </c>
      <c r="AU182" s="242" t="s">
        <v>86</v>
      </c>
      <c r="AV182" s="13" t="s">
        <v>84</v>
      </c>
      <c r="AW182" s="13" t="s">
        <v>35</v>
      </c>
      <c r="AX182" s="13" t="s">
        <v>76</v>
      </c>
      <c r="AY182" s="242" t="s">
        <v>141</v>
      </c>
    </row>
    <row r="183" spans="1:51" s="14" customFormat="1" ht="12">
      <c r="A183" s="14"/>
      <c r="B183" s="243"/>
      <c r="C183" s="244"/>
      <c r="D183" s="234" t="s">
        <v>153</v>
      </c>
      <c r="E183" s="245" t="s">
        <v>19</v>
      </c>
      <c r="F183" s="246" t="s">
        <v>227</v>
      </c>
      <c r="G183" s="244"/>
      <c r="H183" s="247">
        <v>21.56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153</v>
      </c>
      <c r="AU183" s="253" t="s">
        <v>86</v>
      </c>
      <c r="AV183" s="14" t="s">
        <v>86</v>
      </c>
      <c r="AW183" s="14" t="s">
        <v>35</v>
      </c>
      <c r="AX183" s="14" t="s">
        <v>76</v>
      </c>
      <c r="AY183" s="253" t="s">
        <v>141</v>
      </c>
    </row>
    <row r="184" spans="1:51" s="13" customFormat="1" ht="12">
      <c r="A184" s="13"/>
      <c r="B184" s="232"/>
      <c r="C184" s="233"/>
      <c r="D184" s="234" t="s">
        <v>153</v>
      </c>
      <c r="E184" s="235" t="s">
        <v>19</v>
      </c>
      <c r="F184" s="236" t="s">
        <v>228</v>
      </c>
      <c r="G184" s="233"/>
      <c r="H184" s="235" t="s">
        <v>19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153</v>
      </c>
      <c r="AU184" s="242" t="s">
        <v>86</v>
      </c>
      <c r="AV184" s="13" t="s">
        <v>84</v>
      </c>
      <c r="AW184" s="13" t="s">
        <v>35</v>
      </c>
      <c r="AX184" s="13" t="s">
        <v>76</v>
      </c>
      <c r="AY184" s="242" t="s">
        <v>141</v>
      </c>
    </row>
    <row r="185" spans="1:51" s="14" customFormat="1" ht="12">
      <c r="A185" s="14"/>
      <c r="B185" s="243"/>
      <c r="C185" s="244"/>
      <c r="D185" s="234" t="s">
        <v>153</v>
      </c>
      <c r="E185" s="245" t="s">
        <v>19</v>
      </c>
      <c r="F185" s="246" t="s">
        <v>224</v>
      </c>
      <c r="G185" s="244"/>
      <c r="H185" s="247">
        <v>53.9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153</v>
      </c>
      <c r="AU185" s="253" t="s">
        <v>86</v>
      </c>
      <c r="AV185" s="14" t="s">
        <v>86</v>
      </c>
      <c r="AW185" s="14" t="s">
        <v>35</v>
      </c>
      <c r="AX185" s="14" t="s">
        <v>76</v>
      </c>
      <c r="AY185" s="253" t="s">
        <v>141</v>
      </c>
    </row>
    <row r="186" spans="1:51" s="13" customFormat="1" ht="12">
      <c r="A186" s="13"/>
      <c r="B186" s="232"/>
      <c r="C186" s="233"/>
      <c r="D186" s="234" t="s">
        <v>153</v>
      </c>
      <c r="E186" s="235" t="s">
        <v>19</v>
      </c>
      <c r="F186" s="236" t="s">
        <v>229</v>
      </c>
      <c r="G186" s="233"/>
      <c r="H186" s="235" t="s">
        <v>19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153</v>
      </c>
      <c r="AU186" s="242" t="s">
        <v>86</v>
      </c>
      <c r="AV186" s="13" t="s">
        <v>84</v>
      </c>
      <c r="AW186" s="13" t="s">
        <v>35</v>
      </c>
      <c r="AX186" s="13" t="s">
        <v>76</v>
      </c>
      <c r="AY186" s="242" t="s">
        <v>141</v>
      </c>
    </row>
    <row r="187" spans="1:51" s="14" customFormat="1" ht="12">
      <c r="A187" s="14"/>
      <c r="B187" s="243"/>
      <c r="C187" s="244"/>
      <c r="D187" s="234" t="s">
        <v>153</v>
      </c>
      <c r="E187" s="245" t="s">
        <v>19</v>
      </c>
      <c r="F187" s="246" t="s">
        <v>224</v>
      </c>
      <c r="G187" s="244"/>
      <c r="H187" s="247">
        <v>53.9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153</v>
      </c>
      <c r="AU187" s="253" t="s">
        <v>86</v>
      </c>
      <c r="AV187" s="14" t="s">
        <v>86</v>
      </c>
      <c r="AW187" s="14" t="s">
        <v>35</v>
      </c>
      <c r="AX187" s="14" t="s">
        <v>76</v>
      </c>
      <c r="AY187" s="253" t="s">
        <v>141</v>
      </c>
    </row>
    <row r="188" spans="1:51" s="13" customFormat="1" ht="12">
      <c r="A188" s="13"/>
      <c r="B188" s="232"/>
      <c r="C188" s="233"/>
      <c r="D188" s="234" t="s">
        <v>153</v>
      </c>
      <c r="E188" s="235" t="s">
        <v>19</v>
      </c>
      <c r="F188" s="236" t="s">
        <v>230</v>
      </c>
      <c r="G188" s="233"/>
      <c r="H188" s="235" t="s">
        <v>19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153</v>
      </c>
      <c r="AU188" s="242" t="s">
        <v>86</v>
      </c>
      <c r="AV188" s="13" t="s">
        <v>84</v>
      </c>
      <c r="AW188" s="13" t="s">
        <v>35</v>
      </c>
      <c r="AX188" s="13" t="s">
        <v>76</v>
      </c>
      <c r="AY188" s="242" t="s">
        <v>141</v>
      </c>
    </row>
    <row r="189" spans="1:51" s="14" customFormat="1" ht="12">
      <c r="A189" s="14"/>
      <c r="B189" s="243"/>
      <c r="C189" s="244"/>
      <c r="D189" s="234" t="s">
        <v>153</v>
      </c>
      <c r="E189" s="245" t="s">
        <v>19</v>
      </c>
      <c r="F189" s="246" t="s">
        <v>231</v>
      </c>
      <c r="G189" s="244"/>
      <c r="H189" s="247">
        <v>31.57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153</v>
      </c>
      <c r="AU189" s="253" t="s">
        <v>86</v>
      </c>
      <c r="AV189" s="14" t="s">
        <v>86</v>
      </c>
      <c r="AW189" s="14" t="s">
        <v>35</v>
      </c>
      <c r="AX189" s="14" t="s">
        <v>76</v>
      </c>
      <c r="AY189" s="253" t="s">
        <v>141</v>
      </c>
    </row>
    <row r="190" spans="1:51" s="15" customFormat="1" ht="12">
      <c r="A190" s="15"/>
      <c r="B190" s="254"/>
      <c r="C190" s="255"/>
      <c r="D190" s="234" t="s">
        <v>153</v>
      </c>
      <c r="E190" s="256" t="s">
        <v>19</v>
      </c>
      <c r="F190" s="257" t="s">
        <v>171</v>
      </c>
      <c r="G190" s="255"/>
      <c r="H190" s="258">
        <v>697.227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4" t="s">
        <v>153</v>
      </c>
      <c r="AU190" s="264" t="s">
        <v>86</v>
      </c>
      <c r="AV190" s="15" t="s">
        <v>149</v>
      </c>
      <c r="AW190" s="15" t="s">
        <v>35</v>
      </c>
      <c r="AX190" s="15" t="s">
        <v>84</v>
      </c>
      <c r="AY190" s="264" t="s">
        <v>141</v>
      </c>
    </row>
    <row r="191" spans="1:65" s="2" customFormat="1" ht="16.5" customHeight="1">
      <c r="A191" s="40"/>
      <c r="B191" s="41"/>
      <c r="C191" s="214" t="s">
        <v>142</v>
      </c>
      <c r="D191" s="214" t="s">
        <v>144</v>
      </c>
      <c r="E191" s="215" t="s">
        <v>232</v>
      </c>
      <c r="F191" s="216" t="s">
        <v>233</v>
      </c>
      <c r="G191" s="217" t="s">
        <v>234</v>
      </c>
      <c r="H191" s="218">
        <v>4.81</v>
      </c>
      <c r="I191" s="219"/>
      <c r="J191" s="220">
        <f>ROUND(I191*H191,2)</f>
        <v>0</v>
      </c>
      <c r="K191" s="216" t="s">
        <v>148</v>
      </c>
      <c r="L191" s="46"/>
      <c r="M191" s="221" t="s">
        <v>19</v>
      </c>
      <c r="N191" s="222" t="s">
        <v>47</v>
      </c>
      <c r="O191" s="86"/>
      <c r="P191" s="223">
        <f>O191*H191</f>
        <v>0</v>
      </c>
      <c r="Q191" s="223">
        <v>0.0015</v>
      </c>
      <c r="R191" s="223">
        <f>Q191*H191</f>
        <v>0.007214999999999999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149</v>
      </c>
      <c r="AT191" s="225" t="s">
        <v>144</v>
      </c>
      <c r="AU191" s="225" t="s">
        <v>86</v>
      </c>
      <c r="AY191" s="19" t="s">
        <v>141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84</v>
      </c>
      <c r="BK191" s="226">
        <f>ROUND(I191*H191,2)</f>
        <v>0</v>
      </c>
      <c r="BL191" s="19" t="s">
        <v>149</v>
      </c>
      <c r="BM191" s="225" t="s">
        <v>235</v>
      </c>
    </row>
    <row r="192" spans="1:47" s="2" customFormat="1" ht="12">
      <c r="A192" s="40"/>
      <c r="B192" s="41"/>
      <c r="C192" s="42"/>
      <c r="D192" s="227" t="s">
        <v>151</v>
      </c>
      <c r="E192" s="42"/>
      <c r="F192" s="228" t="s">
        <v>236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151</v>
      </c>
      <c r="AU192" s="19" t="s">
        <v>86</v>
      </c>
    </row>
    <row r="193" spans="1:51" s="13" customFormat="1" ht="12">
      <c r="A193" s="13"/>
      <c r="B193" s="232"/>
      <c r="C193" s="233"/>
      <c r="D193" s="234" t="s">
        <v>153</v>
      </c>
      <c r="E193" s="235" t="s">
        <v>19</v>
      </c>
      <c r="F193" s="236" t="s">
        <v>237</v>
      </c>
      <c r="G193" s="233"/>
      <c r="H193" s="235" t="s">
        <v>19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153</v>
      </c>
      <c r="AU193" s="242" t="s">
        <v>86</v>
      </c>
      <c r="AV193" s="13" t="s">
        <v>84</v>
      </c>
      <c r="AW193" s="13" t="s">
        <v>35</v>
      </c>
      <c r="AX193" s="13" t="s">
        <v>76</v>
      </c>
      <c r="AY193" s="242" t="s">
        <v>141</v>
      </c>
    </row>
    <row r="194" spans="1:51" s="14" customFormat="1" ht="12">
      <c r="A194" s="14"/>
      <c r="B194" s="243"/>
      <c r="C194" s="244"/>
      <c r="D194" s="234" t="s">
        <v>153</v>
      </c>
      <c r="E194" s="245" t="s">
        <v>19</v>
      </c>
      <c r="F194" s="246" t="s">
        <v>238</v>
      </c>
      <c r="G194" s="244"/>
      <c r="H194" s="247">
        <v>4.81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153</v>
      </c>
      <c r="AU194" s="253" t="s">
        <v>86</v>
      </c>
      <c r="AV194" s="14" t="s">
        <v>86</v>
      </c>
      <c r="AW194" s="14" t="s">
        <v>35</v>
      </c>
      <c r="AX194" s="14" t="s">
        <v>76</v>
      </c>
      <c r="AY194" s="253" t="s">
        <v>141</v>
      </c>
    </row>
    <row r="195" spans="1:51" s="15" customFormat="1" ht="12">
      <c r="A195" s="15"/>
      <c r="B195" s="254"/>
      <c r="C195" s="255"/>
      <c r="D195" s="234" t="s">
        <v>153</v>
      </c>
      <c r="E195" s="256" t="s">
        <v>19</v>
      </c>
      <c r="F195" s="257" t="s">
        <v>171</v>
      </c>
      <c r="G195" s="255"/>
      <c r="H195" s="258">
        <v>4.81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4" t="s">
        <v>153</v>
      </c>
      <c r="AU195" s="264" t="s">
        <v>86</v>
      </c>
      <c r="AV195" s="15" t="s">
        <v>149</v>
      </c>
      <c r="AW195" s="15" t="s">
        <v>35</v>
      </c>
      <c r="AX195" s="15" t="s">
        <v>84</v>
      </c>
      <c r="AY195" s="264" t="s">
        <v>141</v>
      </c>
    </row>
    <row r="196" spans="1:65" s="2" customFormat="1" ht="24.15" customHeight="1">
      <c r="A196" s="40"/>
      <c r="B196" s="41"/>
      <c r="C196" s="214" t="s">
        <v>239</v>
      </c>
      <c r="D196" s="214" t="s">
        <v>144</v>
      </c>
      <c r="E196" s="215" t="s">
        <v>240</v>
      </c>
      <c r="F196" s="216" t="s">
        <v>241</v>
      </c>
      <c r="G196" s="217" t="s">
        <v>147</v>
      </c>
      <c r="H196" s="218">
        <v>168.3</v>
      </c>
      <c r="I196" s="219"/>
      <c r="J196" s="220">
        <f>ROUND(I196*H196,2)</f>
        <v>0</v>
      </c>
      <c r="K196" s="216" t="s">
        <v>148</v>
      </c>
      <c r="L196" s="46"/>
      <c r="M196" s="221" t="s">
        <v>19</v>
      </c>
      <c r="N196" s="222" t="s">
        <v>47</v>
      </c>
      <c r="O196" s="86"/>
      <c r="P196" s="223">
        <f>O196*H196</f>
        <v>0</v>
      </c>
      <c r="Q196" s="223">
        <v>0</v>
      </c>
      <c r="R196" s="223">
        <f>Q196*H196</f>
        <v>0</v>
      </c>
      <c r="S196" s="223">
        <v>1E-05</v>
      </c>
      <c r="T196" s="224">
        <f>S196*H196</f>
        <v>0.0016830000000000003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5" t="s">
        <v>149</v>
      </c>
      <c r="AT196" s="225" t="s">
        <v>144</v>
      </c>
      <c r="AU196" s="225" t="s">
        <v>86</v>
      </c>
      <c r="AY196" s="19" t="s">
        <v>141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9" t="s">
        <v>84</v>
      </c>
      <c r="BK196" s="226">
        <f>ROUND(I196*H196,2)</f>
        <v>0</v>
      </c>
      <c r="BL196" s="19" t="s">
        <v>149</v>
      </c>
      <c r="BM196" s="225" t="s">
        <v>242</v>
      </c>
    </row>
    <row r="197" spans="1:47" s="2" customFormat="1" ht="12">
      <c r="A197" s="40"/>
      <c r="B197" s="41"/>
      <c r="C197" s="42"/>
      <c r="D197" s="227" t="s">
        <v>151</v>
      </c>
      <c r="E197" s="42"/>
      <c r="F197" s="228" t="s">
        <v>243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151</v>
      </c>
      <c r="AU197" s="19" t="s">
        <v>86</v>
      </c>
    </row>
    <row r="198" spans="1:51" s="13" customFormat="1" ht="12">
      <c r="A198" s="13"/>
      <c r="B198" s="232"/>
      <c r="C198" s="233"/>
      <c r="D198" s="234" t="s">
        <v>153</v>
      </c>
      <c r="E198" s="235" t="s">
        <v>19</v>
      </c>
      <c r="F198" s="236" t="s">
        <v>189</v>
      </c>
      <c r="G198" s="233"/>
      <c r="H198" s="235" t="s">
        <v>19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153</v>
      </c>
      <c r="AU198" s="242" t="s">
        <v>86</v>
      </c>
      <c r="AV198" s="13" t="s">
        <v>84</v>
      </c>
      <c r="AW198" s="13" t="s">
        <v>35</v>
      </c>
      <c r="AX198" s="13" t="s">
        <v>76</v>
      </c>
      <c r="AY198" s="242" t="s">
        <v>141</v>
      </c>
    </row>
    <row r="199" spans="1:51" s="14" customFormat="1" ht="12">
      <c r="A199" s="14"/>
      <c r="B199" s="243"/>
      <c r="C199" s="244"/>
      <c r="D199" s="234" t="s">
        <v>153</v>
      </c>
      <c r="E199" s="245" t="s">
        <v>19</v>
      </c>
      <c r="F199" s="246" t="s">
        <v>244</v>
      </c>
      <c r="G199" s="244"/>
      <c r="H199" s="247">
        <v>15.4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153</v>
      </c>
      <c r="AU199" s="253" t="s">
        <v>86</v>
      </c>
      <c r="AV199" s="14" t="s">
        <v>86</v>
      </c>
      <c r="AW199" s="14" t="s">
        <v>35</v>
      </c>
      <c r="AX199" s="14" t="s">
        <v>76</v>
      </c>
      <c r="AY199" s="253" t="s">
        <v>141</v>
      </c>
    </row>
    <row r="200" spans="1:51" s="13" customFormat="1" ht="12">
      <c r="A200" s="13"/>
      <c r="B200" s="232"/>
      <c r="C200" s="233"/>
      <c r="D200" s="234" t="s">
        <v>153</v>
      </c>
      <c r="E200" s="235" t="s">
        <v>19</v>
      </c>
      <c r="F200" s="236" t="s">
        <v>191</v>
      </c>
      <c r="G200" s="233"/>
      <c r="H200" s="235" t="s">
        <v>19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153</v>
      </c>
      <c r="AU200" s="242" t="s">
        <v>86</v>
      </c>
      <c r="AV200" s="13" t="s">
        <v>84</v>
      </c>
      <c r="AW200" s="13" t="s">
        <v>35</v>
      </c>
      <c r="AX200" s="13" t="s">
        <v>76</v>
      </c>
      <c r="AY200" s="242" t="s">
        <v>141</v>
      </c>
    </row>
    <row r="201" spans="1:51" s="14" customFormat="1" ht="12">
      <c r="A201" s="14"/>
      <c r="B201" s="243"/>
      <c r="C201" s="244"/>
      <c r="D201" s="234" t="s">
        <v>153</v>
      </c>
      <c r="E201" s="245" t="s">
        <v>19</v>
      </c>
      <c r="F201" s="246" t="s">
        <v>244</v>
      </c>
      <c r="G201" s="244"/>
      <c r="H201" s="247">
        <v>15.4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153</v>
      </c>
      <c r="AU201" s="253" t="s">
        <v>86</v>
      </c>
      <c r="AV201" s="14" t="s">
        <v>86</v>
      </c>
      <c r="AW201" s="14" t="s">
        <v>35</v>
      </c>
      <c r="AX201" s="14" t="s">
        <v>76</v>
      </c>
      <c r="AY201" s="253" t="s">
        <v>141</v>
      </c>
    </row>
    <row r="202" spans="1:51" s="13" customFormat="1" ht="12">
      <c r="A202" s="13"/>
      <c r="B202" s="232"/>
      <c r="C202" s="233"/>
      <c r="D202" s="234" t="s">
        <v>153</v>
      </c>
      <c r="E202" s="235" t="s">
        <v>19</v>
      </c>
      <c r="F202" s="236" t="s">
        <v>193</v>
      </c>
      <c r="G202" s="233"/>
      <c r="H202" s="235" t="s">
        <v>19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153</v>
      </c>
      <c r="AU202" s="242" t="s">
        <v>86</v>
      </c>
      <c r="AV202" s="13" t="s">
        <v>84</v>
      </c>
      <c r="AW202" s="13" t="s">
        <v>35</v>
      </c>
      <c r="AX202" s="13" t="s">
        <v>76</v>
      </c>
      <c r="AY202" s="242" t="s">
        <v>141</v>
      </c>
    </row>
    <row r="203" spans="1:51" s="14" customFormat="1" ht="12">
      <c r="A203" s="14"/>
      <c r="B203" s="243"/>
      <c r="C203" s="244"/>
      <c r="D203" s="234" t="s">
        <v>153</v>
      </c>
      <c r="E203" s="245" t="s">
        <v>19</v>
      </c>
      <c r="F203" s="246" t="s">
        <v>244</v>
      </c>
      <c r="G203" s="244"/>
      <c r="H203" s="247">
        <v>15.4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153</v>
      </c>
      <c r="AU203" s="253" t="s">
        <v>86</v>
      </c>
      <c r="AV203" s="14" t="s">
        <v>86</v>
      </c>
      <c r="AW203" s="14" t="s">
        <v>35</v>
      </c>
      <c r="AX203" s="14" t="s">
        <v>76</v>
      </c>
      <c r="AY203" s="253" t="s">
        <v>141</v>
      </c>
    </row>
    <row r="204" spans="1:51" s="13" customFormat="1" ht="12">
      <c r="A204" s="13"/>
      <c r="B204" s="232"/>
      <c r="C204" s="233"/>
      <c r="D204" s="234" t="s">
        <v>153</v>
      </c>
      <c r="E204" s="235" t="s">
        <v>19</v>
      </c>
      <c r="F204" s="236" t="s">
        <v>195</v>
      </c>
      <c r="G204" s="233"/>
      <c r="H204" s="235" t="s">
        <v>19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153</v>
      </c>
      <c r="AU204" s="242" t="s">
        <v>86</v>
      </c>
      <c r="AV204" s="13" t="s">
        <v>84</v>
      </c>
      <c r="AW204" s="13" t="s">
        <v>35</v>
      </c>
      <c r="AX204" s="13" t="s">
        <v>76</v>
      </c>
      <c r="AY204" s="242" t="s">
        <v>141</v>
      </c>
    </row>
    <row r="205" spans="1:51" s="14" customFormat="1" ht="12">
      <c r="A205" s="14"/>
      <c r="B205" s="243"/>
      <c r="C205" s="244"/>
      <c r="D205" s="234" t="s">
        <v>153</v>
      </c>
      <c r="E205" s="245" t="s">
        <v>19</v>
      </c>
      <c r="F205" s="246" t="s">
        <v>244</v>
      </c>
      <c r="G205" s="244"/>
      <c r="H205" s="247">
        <v>15.4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153</v>
      </c>
      <c r="AU205" s="253" t="s">
        <v>86</v>
      </c>
      <c r="AV205" s="14" t="s">
        <v>86</v>
      </c>
      <c r="AW205" s="14" t="s">
        <v>35</v>
      </c>
      <c r="AX205" s="14" t="s">
        <v>76</v>
      </c>
      <c r="AY205" s="253" t="s">
        <v>141</v>
      </c>
    </row>
    <row r="206" spans="1:51" s="13" customFormat="1" ht="12">
      <c r="A206" s="13"/>
      <c r="B206" s="232"/>
      <c r="C206" s="233"/>
      <c r="D206" s="234" t="s">
        <v>153</v>
      </c>
      <c r="E206" s="235" t="s">
        <v>19</v>
      </c>
      <c r="F206" s="236" t="s">
        <v>196</v>
      </c>
      <c r="G206" s="233"/>
      <c r="H206" s="235" t="s">
        <v>19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153</v>
      </c>
      <c r="AU206" s="242" t="s">
        <v>86</v>
      </c>
      <c r="AV206" s="13" t="s">
        <v>84</v>
      </c>
      <c r="AW206" s="13" t="s">
        <v>35</v>
      </c>
      <c r="AX206" s="13" t="s">
        <v>76</v>
      </c>
      <c r="AY206" s="242" t="s">
        <v>141</v>
      </c>
    </row>
    <row r="207" spans="1:51" s="14" customFormat="1" ht="12">
      <c r="A207" s="14"/>
      <c r="B207" s="243"/>
      <c r="C207" s="244"/>
      <c r="D207" s="234" t="s">
        <v>153</v>
      </c>
      <c r="E207" s="245" t="s">
        <v>19</v>
      </c>
      <c r="F207" s="246" t="s">
        <v>244</v>
      </c>
      <c r="G207" s="244"/>
      <c r="H207" s="247">
        <v>15.4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153</v>
      </c>
      <c r="AU207" s="253" t="s">
        <v>86</v>
      </c>
      <c r="AV207" s="14" t="s">
        <v>86</v>
      </c>
      <c r="AW207" s="14" t="s">
        <v>35</v>
      </c>
      <c r="AX207" s="14" t="s">
        <v>76</v>
      </c>
      <c r="AY207" s="253" t="s">
        <v>141</v>
      </c>
    </row>
    <row r="208" spans="1:51" s="13" customFormat="1" ht="12">
      <c r="A208" s="13"/>
      <c r="B208" s="232"/>
      <c r="C208" s="233"/>
      <c r="D208" s="234" t="s">
        <v>153</v>
      </c>
      <c r="E208" s="235" t="s">
        <v>19</v>
      </c>
      <c r="F208" s="236" t="s">
        <v>198</v>
      </c>
      <c r="G208" s="233"/>
      <c r="H208" s="235" t="s">
        <v>19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153</v>
      </c>
      <c r="AU208" s="242" t="s">
        <v>86</v>
      </c>
      <c r="AV208" s="13" t="s">
        <v>84</v>
      </c>
      <c r="AW208" s="13" t="s">
        <v>35</v>
      </c>
      <c r="AX208" s="13" t="s">
        <v>76</v>
      </c>
      <c r="AY208" s="242" t="s">
        <v>141</v>
      </c>
    </row>
    <row r="209" spans="1:51" s="14" customFormat="1" ht="12">
      <c r="A209" s="14"/>
      <c r="B209" s="243"/>
      <c r="C209" s="244"/>
      <c r="D209" s="234" t="s">
        <v>153</v>
      </c>
      <c r="E209" s="245" t="s">
        <v>19</v>
      </c>
      <c r="F209" s="246" t="s">
        <v>244</v>
      </c>
      <c r="G209" s="244"/>
      <c r="H209" s="247">
        <v>15.4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153</v>
      </c>
      <c r="AU209" s="253" t="s">
        <v>86</v>
      </c>
      <c r="AV209" s="14" t="s">
        <v>86</v>
      </c>
      <c r="AW209" s="14" t="s">
        <v>35</v>
      </c>
      <c r="AX209" s="14" t="s">
        <v>76</v>
      </c>
      <c r="AY209" s="253" t="s">
        <v>141</v>
      </c>
    </row>
    <row r="210" spans="1:51" s="13" customFormat="1" ht="12">
      <c r="A210" s="13"/>
      <c r="B210" s="232"/>
      <c r="C210" s="233"/>
      <c r="D210" s="234" t="s">
        <v>153</v>
      </c>
      <c r="E210" s="235" t="s">
        <v>19</v>
      </c>
      <c r="F210" s="236" t="s">
        <v>199</v>
      </c>
      <c r="G210" s="233"/>
      <c r="H210" s="235" t="s">
        <v>19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153</v>
      </c>
      <c r="AU210" s="242" t="s">
        <v>86</v>
      </c>
      <c r="AV210" s="13" t="s">
        <v>84</v>
      </c>
      <c r="AW210" s="13" t="s">
        <v>35</v>
      </c>
      <c r="AX210" s="13" t="s">
        <v>76</v>
      </c>
      <c r="AY210" s="242" t="s">
        <v>141</v>
      </c>
    </row>
    <row r="211" spans="1:51" s="14" customFormat="1" ht="12">
      <c r="A211" s="14"/>
      <c r="B211" s="243"/>
      <c r="C211" s="244"/>
      <c r="D211" s="234" t="s">
        <v>153</v>
      </c>
      <c r="E211" s="245" t="s">
        <v>19</v>
      </c>
      <c r="F211" s="246" t="s">
        <v>244</v>
      </c>
      <c r="G211" s="244"/>
      <c r="H211" s="247">
        <v>15.4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153</v>
      </c>
      <c r="AU211" s="253" t="s">
        <v>86</v>
      </c>
      <c r="AV211" s="14" t="s">
        <v>86</v>
      </c>
      <c r="AW211" s="14" t="s">
        <v>35</v>
      </c>
      <c r="AX211" s="14" t="s">
        <v>76</v>
      </c>
      <c r="AY211" s="253" t="s">
        <v>141</v>
      </c>
    </row>
    <row r="212" spans="1:51" s="13" customFormat="1" ht="12">
      <c r="A212" s="13"/>
      <c r="B212" s="232"/>
      <c r="C212" s="233"/>
      <c r="D212" s="234" t="s">
        <v>153</v>
      </c>
      <c r="E212" s="235" t="s">
        <v>19</v>
      </c>
      <c r="F212" s="236" t="s">
        <v>201</v>
      </c>
      <c r="G212" s="233"/>
      <c r="H212" s="235" t="s">
        <v>19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153</v>
      </c>
      <c r="AU212" s="242" t="s">
        <v>86</v>
      </c>
      <c r="AV212" s="13" t="s">
        <v>84</v>
      </c>
      <c r="AW212" s="13" t="s">
        <v>35</v>
      </c>
      <c r="AX212" s="13" t="s">
        <v>76</v>
      </c>
      <c r="AY212" s="242" t="s">
        <v>141</v>
      </c>
    </row>
    <row r="213" spans="1:51" s="14" customFormat="1" ht="12">
      <c r="A213" s="14"/>
      <c r="B213" s="243"/>
      <c r="C213" s="244"/>
      <c r="D213" s="234" t="s">
        <v>153</v>
      </c>
      <c r="E213" s="245" t="s">
        <v>19</v>
      </c>
      <c r="F213" s="246" t="s">
        <v>244</v>
      </c>
      <c r="G213" s="244"/>
      <c r="H213" s="247">
        <v>15.4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153</v>
      </c>
      <c r="AU213" s="253" t="s">
        <v>86</v>
      </c>
      <c r="AV213" s="14" t="s">
        <v>86</v>
      </c>
      <c r="AW213" s="14" t="s">
        <v>35</v>
      </c>
      <c r="AX213" s="14" t="s">
        <v>76</v>
      </c>
      <c r="AY213" s="253" t="s">
        <v>141</v>
      </c>
    </row>
    <row r="214" spans="1:51" s="13" customFormat="1" ht="12">
      <c r="A214" s="13"/>
      <c r="B214" s="232"/>
      <c r="C214" s="233"/>
      <c r="D214" s="234" t="s">
        <v>153</v>
      </c>
      <c r="E214" s="235" t="s">
        <v>19</v>
      </c>
      <c r="F214" s="236" t="s">
        <v>202</v>
      </c>
      <c r="G214" s="233"/>
      <c r="H214" s="235" t="s">
        <v>19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153</v>
      </c>
      <c r="AU214" s="242" t="s">
        <v>86</v>
      </c>
      <c r="AV214" s="13" t="s">
        <v>84</v>
      </c>
      <c r="AW214" s="13" t="s">
        <v>35</v>
      </c>
      <c r="AX214" s="13" t="s">
        <v>76</v>
      </c>
      <c r="AY214" s="242" t="s">
        <v>141</v>
      </c>
    </row>
    <row r="215" spans="1:51" s="14" customFormat="1" ht="12">
      <c r="A215" s="14"/>
      <c r="B215" s="243"/>
      <c r="C215" s="244"/>
      <c r="D215" s="234" t="s">
        <v>153</v>
      </c>
      <c r="E215" s="245" t="s">
        <v>19</v>
      </c>
      <c r="F215" s="246" t="s">
        <v>245</v>
      </c>
      <c r="G215" s="244"/>
      <c r="H215" s="247">
        <v>6.16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153</v>
      </c>
      <c r="AU215" s="253" t="s">
        <v>86</v>
      </c>
      <c r="AV215" s="14" t="s">
        <v>86</v>
      </c>
      <c r="AW215" s="14" t="s">
        <v>35</v>
      </c>
      <c r="AX215" s="14" t="s">
        <v>76</v>
      </c>
      <c r="AY215" s="253" t="s">
        <v>141</v>
      </c>
    </row>
    <row r="216" spans="1:51" s="13" customFormat="1" ht="12">
      <c r="A216" s="13"/>
      <c r="B216" s="232"/>
      <c r="C216" s="233"/>
      <c r="D216" s="234" t="s">
        <v>153</v>
      </c>
      <c r="E216" s="235" t="s">
        <v>19</v>
      </c>
      <c r="F216" s="236" t="s">
        <v>204</v>
      </c>
      <c r="G216" s="233"/>
      <c r="H216" s="235" t="s">
        <v>19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153</v>
      </c>
      <c r="AU216" s="242" t="s">
        <v>86</v>
      </c>
      <c r="AV216" s="13" t="s">
        <v>84</v>
      </c>
      <c r="AW216" s="13" t="s">
        <v>35</v>
      </c>
      <c r="AX216" s="13" t="s">
        <v>76</v>
      </c>
      <c r="AY216" s="242" t="s">
        <v>141</v>
      </c>
    </row>
    <row r="217" spans="1:51" s="14" customFormat="1" ht="12">
      <c r="A217" s="14"/>
      <c r="B217" s="243"/>
      <c r="C217" s="244"/>
      <c r="D217" s="234" t="s">
        <v>153</v>
      </c>
      <c r="E217" s="245" t="s">
        <v>19</v>
      </c>
      <c r="F217" s="246" t="s">
        <v>246</v>
      </c>
      <c r="G217" s="244"/>
      <c r="H217" s="247">
        <v>14.52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153</v>
      </c>
      <c r="AU217" s="253" t="s">
        <v>86</v>
      </c>
      <c r="AV217" s="14" t="s">
        <v>86</v>
      </c>
      <c r="AW217" s="14" t="s">
        <v>35</v>
      </c>
      <c r="AX217" s="14" t="s">
        <v>76</v>
      </c>
      <c r="AY217" s="253" t="s">
        <v>141</v>
      </c>
    </row>
    <row r="218" spans="1:51" s="13" customFormat="1" ht="12">
      <c r="A218" s="13"/>
      <c r="B218" s="232"/>
      <c r="C218" s="233"/>
      <c r="D218" s="234" t="s">
        <v>153</v>
      </c>
      <c r="E218" s="235" t="s">
        <v>19</v>
      </c>
      <c r="F218" s="236" t="s">
        <v>206</v>
      </c>
      <c r="G218" s="233"/>
      <c r="H218" s="235" t="s">
        <v>19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153</v>
      </c>
      <c r="AU218" s="242" t="s">
        <v>86</v>
      </c>
      <c r="AV218" s="13" t="s">
        <v>84</v>
      </c>
      <c r="AW218" s="13" t="s">
        <v>35</v>
      </c>
      <c r="AX218" s="13" t="s">
        <v>76</v>
      </c>
      <c r="AY218" s="242" t="s">
        <v>141</v>
      </c>
    </row>
    <row r="219" spans="1:51" s="14" customFormat="1" ht="12">
      <c r="A219" s="14"/>
      <c r="B219" s="243"/>
      <c r="C219" s="244"/>
      <c r="D219" s="234" t="s">
        <v>153</v>
      </c>
      <c r="E219" s="245" t="s">
        <v>19</v>
      </c>
      <c r="F219" s="246" t="s">
        <v>244</v>
      </c>
      <c r="G219" s="244"/>
      <c r="H219" s="247">
        <v>15.4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153</v>
      </c>
      <c r="AU219" s="253" t="s">
        <v>86</v>
      </c>
      <c r="AV219" s="14" t="s">
        <v>86</v>
      </c>
      <c r="AW219" s="14" t="s">
        <v>35</v>
      </c>
      <c r="AX219" s="14" t="s">
        <v>76</v>
      </c>
      <c r="AY219" s="253" t="s">
        <v>141</v>
      </c>
    </row>
    <row r="220" spans="1:51" s="13" customFormat="1" ht="12">
      <c r="A220" s="13"/>
      <c r="B220" s="232"/>
      <c r="C220" s="233"/>
      <c r="D220" s="234" t="s">
        <v>153</v>
      </c>
      <c r="E220" s="235" t="s">
        <v>19</v>
      </c>
      <c r="F220" s="236" t="s">
        <v>247</v>
      </c>
      <c r="G220" s="233"/>
      <c r="H220" s="235" t="s">
        <v>19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153</v>
      </c>
      <c r="AU220" s="242" t="s">
        <v>86</v>
      </c>
      <c r="AV220" s="13" t="s">
        <v>84</v>
      </c>
      <c r="AW220" s="13" t="s">
        <v>35</v>
      </c>
      <c r="AX220" s="13" t="s">
        <v>76</v>
      </c>
      <c r="AY220" s="242" t="s">
        <v>141</v>
      </c>
    </row>
    <row r="221" spans="1:51" s="14" customFormat="1" ht="12">
      <c r="A221" s="14"/>
      <c r="B221" s="243"/>
      <c r="C221" s="244"/>
      <c r="D221" s="234" t="s">
        <v>153</v>
      </c>
      <c r="E221" s="245" t="s">
        <v>19</v>
      </c>
      <c r="F221" s="246" t="s">
        <v>248</v>
      </c>
      <c r="G221" s="244"/>
      <c r="H221" s="247">
        <v>9.02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153</v>
      </c>
      <c r="AU221" s="253" t="s">
        <v>86</v>
      </c>
      <c r="AV221" s="14" t="s">
        <v>86</v>
      </c>
      <c r="AW221" s="14" t="s">
        <v>35</v>
      </c>
      <c r="AX221" s="14" t="s">
        <v>76</v>
      </c>
      <c r="AY221" s="253" t="s">
        <v>141</v>
      </c>
    </row>
    <row r="222" spans="1:51" s="15" customFormat="1" ht="12">
      <c r="A222" s="15"/>
      <c r="B222" s="254"/>
      <c r="C222" s="255"/>
      <c r="D222" s="234" t="s">
        <v>153</v>
      </c>
      <c r="E222" s="256" t="s">
        <v>19</v>
      </c>
      <c r="F222" s="257" t="s">
        <v>171</v>
      </c>
      <c r="G222" s="255"/>
      <c r="H222" s="258">
        <v>168.3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4" t="s">
        <v>153</v>
      </c>
      <c r="AU222" s="264" t="s">
        <v>86</v>
      </c>
      <c r="AV222" s="15" t="s">
        <v>149</v>
      </c>
      <c r="AW222" s="15" t="s">
        <v>35</v>
      </c>
      <c r="AX222" s="15" t="s">
        <v>84</v>
      </c>
      <c r="AY222" s="264" t="s">
        <v>141</v>
      </c>
    </row>
    <row r="223" spans="1:63" s="12" customFormat="1" ht="22.8" customHeight="1">
      <c r="A223" s="12"/>
      <c r="B223" s="198"/>
      <c r="C223" s="199"/>
      <c r="D223" s="200" t="s">
        <v>75</v>
      </c>
      <c r="E223" s="212" t="s">
        <v>249</v>
      </c>
      <c r="F223" s="212" t="s">
        <v>250</v>
      </c>
      <c r="G223" s="199"/>
      <c r="H223" s="199"/>
      <c r="I223" s="202"/>
      <c r="J223" s="213">
        <f>BK223</f>
        <v>0</v>
      </c>
      <c r="K223" s="199"/>
      <c r="L223" s="204"/>
      <c r="M223" s="205"/>
      <c r="N223" s="206"/>
      <c r="O223" s="206"/>
      <c r="P223" s="207">
        <f>SUM(P224:P366)</f>
        <v>0</v>
      </c>
      <c r="Q223" s="206"/>
      <c r="R223" s="207">
        <f>SUM(R224:R366)</f>
        <v>0.13290255</v>
      </c>
      <c r="S223" s="206"/>
      <c r="T223" s="208">
        <f>SUM(T224:T366)</f>
        <v>1.5040580000000001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9" t="s">
        <v>84</v>
      </c>
      <c r="AT223" s="210" t="s">
        <v>75</v>
      </c>
      <c r="AU223" s="210" t="s">
        <v>84</v>
      </c>
      <c r="AY223" s="209" t="s">
        <v>141</v>
      </c>
      <c r="BK223" s="211">
        <f>SUM(BK224:BK366)</f>
        <v>0</v>
      </c>
    </row>
    <row r="224" spans="1:65" s="2" customFormat="1" ht="24.15" customHeight="1">
      <c r="A224" s="40"/>
      <c r="B224" s="41"/>
      <c r="C224" s="214" t="s">
        <v>251</v>
      </c>
      <c r="D224" s="214" t="s">
        <v>144</v>
      </c>
      <c r="E224" s="215" t="s">
        <v>252</v>
      </c>
      <c r="F224" s="216" t="s">
        <v>253</v>
      </c>
      <c r="G224" s="217" t="s">
        <v>147</v>
      </c>
      <c r="H224" s="218">
        <v>697.227</v>
      </c>
      <c r="I224" s="219"/>
      <c r="J224" s="220">
        <f>ROUND(I224*H224,2)</f>
        <v>0</v>
      </c>
      <c r="K224" s="216" t="s">
        <v>148</v>
      </c>
      <c r="L224" s="46"/>
      <c r="M224" s="221" t="s">
        <v>19</v>
      </c>
      <c r="N224" s="222" t="s">
        <v>47</v>
      </c>
      <c r="O224" s="86"/>
      <c r="P224" s="223">
        <f>O224*H224</f>
        <v>0</v>
      </c>
      <c r="Q224" s="223">
        <v>0.00013</v>
      </c>
      <c r="R224" s="223">
        <f>Q224*H224</f>
        <v>0.09063950999999999</v>
      </c>
      <c r="S224" s="223">
        <v>0</v>
      </c>
      <c r="T224" s="224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5" t="s">
        <v>149</v>
      </c>
      <c r="AT224" s="225" t="s">
        <v>144</v>
      </c>
      <c r="AU224" s="225" t="s">
        <v>86</v>
      </c>
      <c r="AY224" s="19" t="s">
        <v>141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9" t="s">
        <v>84</v>
      </c>
      <c r="BK224" s="226">
        <f>ROUND(I224*H224,2)</f>
        <v>0</v>
      </c>
      <c r="BL224" s="19" t="s">
        <v>149</v>
      </c>
      <c r="BM224" s="225" t="s">
        <v>254</v>
      </c>
    </row>
    <row r="225" spans="1:47" s="2" customFormat="1" ht="12">
      <c r="A225" s="40"/>
      <c r="B225" s="41"/>
      <c r="C225" s="42"/>
      <c r="D225" s="227" t="s">
        <v>151</v>
      </c>
      <c r="E225" s="42"/>
      <c r="F225" s="228" t="s">
        <v>255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151</v>
      </c>
      <c r="AU225" s="19" t="s">
        <v>86</v>
      </c>
    </row>
    <row r="226" spans="1:51" s="13" customFormat="1" ht="12">
      <c r="A226" s="13"/>
      <c r="B226" s="232"/>
      <c r="C226" s="233"/>
      <c r="D226" s="234" t="s">
        <v>153</v>
      </c>
      <c r="E226" s="235" t="s">
        <v>19</v>
      </c>
      <c r="F226" s="236" t="s">
        <v>214</v>
      </c>
      <c r="G226" s="233"/>
      <c r="H226" s="235" t="s">
        <v>19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153</v>
      </c>
      <c r="AU226" s="242" t="s">
        <v>86</v>
      </c>
      <c r="AV226" s="13" t="s">
        <v>84</v>
      </c>
      <c r="AW226" s="13" t="s">
        <v>35</v>
      </c>
      <c r="AX226" s="13" t="s">
        <v>76</v>
      </c>
      <c r="AY226" s="242" t="s">
        <v>141</v>
      </c>
    </row>
    <row r="227" spans="1:51" s="14" customFormat="1" ht="12">
      <c r="A227" s="14"/>
      <c r="B227" s="243"/>
      <c r="C227" s="244"/>
      <c r="D227" s="234" t="s">
        <v>153</v>
      </c>
      <c r="E227" s="245" t="s">
        <v>19</v>
      </c>
      <c r="F227" s="246" t="s">
        <v>215</v>
      </c>
      <c r="G227" s="244"/>
      <c r="H227" s="247">
        <v>134.497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153</v>
      </c>
      <c r="AU227" s="253" t="s">
        <v>86</v>
      </c>
      <c r="AV227" s="14" t="s">
        <v>86</v>
      </c>
      <c r="AW227" s="14" t="s">
        <v>35</v>
      </c>
      <c r="AX227" s="14" t="s">
        <v>76</v>
      </c>
      <c r="AY227" s="253" t="s">
        <v>141</v>
      </c>
    </row>
    <row r="228" spans="1:51" s="13" customFormat="1" ht="12">
      <c r="A228" s="13"/>
      <c r="B228" s="232"/>
      <c r="C228" s="233"/>
      <c r="D228" s="234" t="s">
        <v>153</v>
      </c>
      <c r="E228" s="235" t="s">
        <v>19</v>
      </c>
      <c r="F228" s="236" t="s">
        <v>216</v>
      </c>
      <c r="G228" s="233"/>
      <c r="H228" s="235" t="s">
        <v>19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153</v>
      </c>
      <c r="AU228" s="242" t="s">
        <v>86</v>
      </c>
      <c r="AV228" s="13" t="s">
        <v>84</v>
      </c>
      <c r="AW228" s="13" t="s">
        <v>35</v>
      </c>
      <c r="AX228" s="13" t="s">
        <v>76</v>
      </c>
      <c r="AY228" s="242" t="s">
        <v>141</v>
      </c>
    </row>
    <row r="229" spans="1:51" s="14" customFormat="1" ht="12">
      <c r="A229" s="14"/>
      <c r="B229" s="243"/>
      <c r="C229" s="244"/>
      <c r="D229" s="234" t="s">
        <v>153</v>
      </c>
      <c r="E229" s="245" t="s">
        <v>19</v>
      </c>
      <c r="F229" s="246" t="s">
        <v>217</v>
      </c>
      <c r="G229" s="244"/>
      <c r="H229" s="247">
        <v>49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153</v>
      </c>
      <c r="AU229" s="253" t="s">
        <v>86</v>
      </c>
      <c r="AV229" s="14" t="s">
        <v>86</v>
      </c>
      <c r="AW229" s="14" t="s">
        <v>35</v>
      </c>
      <c r="AX229" s="14" t="s">
        <v>76</v>
      </c>
      <c r="AY229" s="253" t="s">
        <v>141</v>
      </c>
    </row>
    <row r="230" spans="1:51" s="13" customFormat="1" ht="12">
      <c r="A230" s="13"/>
      <c r="B230" s="232"/>
      <c r="C230" s="233"/>
      <c r="D230" s="234" t="s">
        <v>153</v>
      </c>
      <c r="E230" s="235" t="s">
        <v>19</v>
      </c>
      <c r="F230" s="236" t="s">
        <v>218</v>
      </c>
      <c r="G230" s="233"/>
      <c r="H230" s="235" t="s">
        <v>19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153</v>
      </c>
      <c r="AU230" s="242" t="s">
        <v>86</v>
      </c>
      <c r="AV230" s="13" t="s">
        <v>84</v>
      </c>
      <c r="AW230" s="13" t="s">
        <v>35</v>
      </c>
      <c r="AX230" s="13" t="s">
        <v>76</v>
      </c>
      <c r="AY230" s="242" t="s">
        <v>141</v>
      </c>
    </row>
    <row r="231" spans="1:51" s="14" customFormat="1" ht="12">
      <c r="A231" s="14"/>
      <c r="B231" s="243"/>
      <c r="C231" s="244"/>
      <c r="D231" s="234" t="s">
        <v>153</v>
      </c>
      <c r="E231" s="245" t="s">
        <v>19</v>
      </c>
      <c r="F231" s="246" t="s">
        <v>217</v>
      </c>
      <c r="G231" s="244"/>
      <c r="H231" s="247">
        <v>49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153</v>
      </c>
      <c r="AU231" s="253" t="s">
        <v>86</v>
      </c>
      <c r="AV231" s="14" t="s">
        <v>86</v>
      </c>
      <c r="AW231" s="14" t="s">
        <v>35</v>
      </c>
      <c r="AX231" s="14" t="s">
        <v>76</v>
      </c>
      <c r="AY231" s="253" t="s">
        <v>141</v>
      </c>
    </row>
    <row r="232" spans="1:51" s="13" customFormat="1" ht="12">
      <c r="A232" s="13"/>
      <c r="B232" s="232"/>
      <c r="C232" s="233"/>
      <c r="D232" s="234" t="s">
        <v>153</v>
      </c>
      <c r="E232" s="235" t="s">
        <v>19</v>
      </c>
      <c r="F232" s="236" t="s">
        <v>219</v>
      </c>
      <c r="G232" s="233"/>
      <c r="H232" s="235" t="s">
        <v>19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153</v>
      </c>
      <c r="AU232" s="242" t="s">
        <v>86</v>
      </c>
      <c r="AV232" s="13" t="s">
        <v>84</v>
      </c>
      <c r="AW232" s="13" t="s">
        <v>35</v>
      </c>
      <c r="AX232" s="13" t="s">
        <v>76</v>
      </c>
      <c r="AY232" s="242" t="s">
        <v>141</v>
      </c>
    </row>
    <row r="233" spans="1:51" s="14" customFormat="1" ht="12">
      <c r="A233" s="14"/>
      <c r="B233" s="243"/>
      <c r="C233" s="244"/>
      <c r="D233" s="234" t="s">
        <v>153</v>
      </c>
      <c r="E233" s="245" t="s">
        <v>19</v>
      </c>
      <c r="F233" s="246" t="s">
        <v>217</v>
      </c>
      <c r="G233" s="244"/>
      <c r="H233" s="247">
        <v>49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153</v>
      </c>
      <c r="AU233" s="253" t="s">
        <v>86</v>
      </c>
      <c r="AV233" s="14" t="s">
        <v>86</v>
      </c>
      <c r="AW233" s="14" t="s">
        <v>35</v>
      </c>
      <c r="AX233" s="14" t="s">
        <v>76</v>
      </c>
      <c r="AY233" s="253" t="s">
        <v>141</v>
      </c>
    </row>
    <row r="234" spans="1:51" s="13" customFormat="1" ht="12">
      <c r="A234" s="13"/>
      <c r="B234" s="232"/>
      <c r="C234" s="233"/>
      <c r="D234" s="234" t="s">
        <v>153</v>
      </c>
      <c r="E234" s="235" t="s">
        <v>19</v>
      </c>
      <c r="F234" s="236" t="s">
        <v>220</v>
      </c>
      <c r="G234" s="233"/>
      <c r="H234" s="235" t="s">
        <v>19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153</v>
      </c>
      <c r="AU234" s="242" t="s">
        <v>86</v>
      </c>
      <c r="AV234" s="13" t="s">
        <v>84</v>
      </c>
      <c r="AW234" s="13" t="s">
        <v>35</v>
      </c>
      <c r="AX234" s="13" t="s">
        <v>76</v>
      </c>
      <c r="AY234" s="242" t="s">
        <v>141</v>
      </c>
    </row>
    <row r="235" spans="1:51" s="14" customFormat="1" ht="12">
      <c r="A235" s="14"/>
      <c r="B235" s="243"/>
      <c r="C235" s="244"/>
      <c r="D235" s="234" t="s">
        <v>153</v>
      </c>
      <c r="E235" s="245" t="s">
        <v>19</v>
      </c>
      <c r="F235" s="246" t="s">
        <v>217</v>
      </c>
      <c r="G235" s="244"/>
      <c r="H235" s="247">
        <v>49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153</v>
      </c>
      <c r="AU235" s="253" t="s">
        <v>86</v>
      </c>
      <c r="AV235" s="14" t="s">
        <v>86</v>
      </c>
      <c r="AW235" s="14" t="s">
        <v>35</v>
      </c>
      <c r="AX235" s="14" t="s">
        <v>76</v>
      </c>
      <c r="AY235" s="253" t="s">
        <v>141</v>
      </c>
    </row>
    <row r="236" spans="1:51" s="13" customFormat="1" ht="12">
      <c r="A236" s="13"/>
      <c r="B236" s="232"/>
      <c r="C236" s="233"/>
      <c r="D236" s="234" t="s">
        <v>153</v>
      </c>
      <c r="E236" s="235" t="s">
        <v>19</v>
      </c>
      <c r="F236" s="236" t="s">
        <v>221</v>
      </c>
      <c r="G236" s="233"/>
      <c r="H236" s="235" t="s">
        <v>19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153</v>
      </c>
      <c r="AU236" s="242" t="s">
        <v>86</v>
      </c>
      <c r="AV236" s="13" t="s">
        <v>84</v>
      </c>
      <c r="AW236" s="13" t="s">
        <v>35</v>
      </c>
      <c r="AX236" s="13" t="s">
        <v>76</v>
      </c>
      <c r="AY236" s="242" t="s">
        <v>141</v>
      </c>
    </row>
    <row r="237" spans="1:51" s="14" customFormat="1" ht="12">
      <c r="A237" s="14"/>
      <c r="B237" s="243"/>
      <c r="C237" s="244"/>
      <c r="D237" s="234" t="s">
        <v>153</v>
      </c>
      <c r="E237" s="245" t="s">
        <v>19</v>
      </c>
      <c r="F237" s="246" t="s">
        <v>217</v>
      </c>
      <c r="G237" s="244"/>
      <c r="H237" s="247">
        <v>49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153</v>
      </c>
      <c r="AU237" s="253" t="s">
        <v>86</v>
      </c>
      <c r="AV237" s="14" t="s">
        <v>86</v>
      </c>
      <c r="AW237" s="14" t="s">
        <v>35</v>
      </c>
      <c r="AX237" s="14" t="s">
        <v>76</v>
      </c>
      <c r="AY237" s="253" t="s">
        <v>141</v>
      </c>
    </row>
    <row r="238" spans="1:51" s="13" customFormat="1" ht="12">
      <c r="A238" s="13"/>
      <c r="B238" s="232"/>
      <c r="C238" s="233"/>
      <c r="D238" s="234" t="s">
        <v>153</v>
      </c>
      <c r="E238" s="235" t="s">
        <v>19</v>
      </c>
      <c r="F238" s="236" t="s">
        <v>222</v>
      </c>
      <c r="G238" s="233"/>
      <c r="H238" s="235" t="s">
        <v>19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153</v>
      </c>
      <c r="AU238" s="242" t="s">
        <v>86</v>
      </c>
      <c r="AV238" s="13" t="s">
        <v>84</v>
      </c>
      <c r="AW238" s="13" t="s">
        <v>35</v>
      </c>
      <c r="AX238" s="13" t="s">
        <v>76</v>
      </c>
      <c r="AY238" s="242" t="s">
        <v>141</v>
      </c>
    </row>
    <row r="239" spans="1:51" s="14" customFormat="1" ht="12">
      <c r="A239" s="14"/>
      <c r="B239" s="243"/>
      <c r="C239" s="244"/>
      <c r="D239" s="234" t="s">
        <v>153</v>
      </c>
      <c r="E239" s="245" t="s">
        <v>19</v>
      </c>
      <c r="F239" s="246" t="s">
        <v>217</v>
      </c>
      <c r="G239" s="244"/>
      <c r="H239" s="247">
        <v>49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153</v>
      </c>
      <c r="AU239" s="253" t="s">
        <v>86</v>
      </c>
      <c r="AV239" s="14" t="s">
        <v>86</v>
      </c>
      <c r="AW239" s="14" t="s">
        <v>35</v>
      </c>
      <c r="AX239" s="14" t="s">
        <v>76</v>
      </c>
      <c r="AY239" s="253" t="s">
        <v>141</v>
      </c>
    </row>
    <row r="240" spans="1:51" s="13" customFormat="1" ht="12">
      <c r="A240" s="13"/>
      <c r="B240" s="232"/>
      <c r="C240" s="233"/>
      <c r="D240" s="234" t="s">
        <v>153</v>
      </c>
      <c r="E240" s="235" t="s">
        <v>19</v>
      </c>
      <c r="F240" s="236" t="s">
        <v>223</v>
      </c>
      <c r="G240" s="233"/>
      <c r="H240" s="235" t="s">
        <v>19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153</v>
      </c>
      <c r="AU240" s="242" t="s">
        <v>86</v>
      </c>
      <c r="AV240" s="13" t="s">
        <v>84</v>
      </c>
      <c r="AW240" s="13" t="s">
        <v>35</v>
      </c>
      <c r="AX240" s="13" t="s">
        <v>76</v>
      </c>
      <c r="AY240" s="242" t="s">
        <v>141</v>
      </c>
    </row>
    <row r="241" spans="1:51" s="14" customFormat="1" ht="12">
      <c r="A241" s="14"/>
      <c r="B241" s="243"/>
      <c r="C241" s="244"/>
      <c r="D241" s="234" t="s">
        <v>153</v>
      </c>
      <c r="E241" s="245" t="s">
        <v>19</v>
      </c>
      <c r="F241" s="246" t="s">
        <v>224</v>
      </c>
      <c r="G241" s="244"/>
      <c r="H241" s="247">
        <v>53.9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153</v>
      </c>
      <c r="AU241" s="253" t="s">
        <v>86</v>
      </c>
      <c r="AV241" s="14" t="s">
        <v>86</v>
      </c>
      <c r="AW241" s="14" t="s">
        <v>35</v>
      </c>
      <c r="AX241" s="14" t="s">
        <v>76</v>
      </c>
      <c r="AY241" s="253" t="s">
        <v>141</v>
      </c>
    </row>
    <row r="242" spans="1:51" s="13" customFormat="1" ht="12">
      <c r="A242" s="13"/>
      <c r="B242" s="232"/>
      <c r="C242" s="233"/>
      <c r="D242" s="234" t="s">
        <v>153</v>
      </c>
      <c r="E242" s="235" t="s">
        <v>19</v>
      </c>
      <c r="F242" s="236" t="s">
        <v>225</v>
      </c>
      <c r="G242" s="233"/>
      <c r="H242" s="235" t="s">
        <v>19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153</v>
      </c>
      <c r="AU242" s="242" t="s">
        <v>86</v>
      </c>
      <c r="AV242" s="13" t="s">
        <v>84</v>
      </c>
      <c r="AW242" s="13" t="s">
        <v>35</v>
      </c>
      <c r="AX242" s="13" t="s">
        <v>76</v>
      </c>
      <c r="AY242" s="242" t="s">
        <v>141</v>
      </c>
    </row>
    <row r="243" spans="1:51" s="14" customFormat="1" ht="12">
      <c r="A243" s="14"/>
      <c r="B243" s="243"/>
      <c r="C243" s="244"/>
      <c r="D243" s="234" t="s">
        <v>153</v>
      </c>
      <c r="E243" s="245" t="s">
        <v>19</v>
      </c>
      <c r="F243" s="246" t="s">
        <v>224</v>
      </c>
      <c r="G243" s="244"/>
      <c r="H243" s="247">
        <v>53.9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153</v>
      </c>
      <c r="AU243" s="253" t="s">
        <v>86</v>
      </c>
      <c r="AV243" s="14" t="s">
        <v>86</v>
      </c>
      <c r="AW243" s="14" t="s">
        <v>35</v>
      </c>
      <c r="AX243" s="14" t="s">
        <v>76</v>
      </c>
      <c r="AY243" s="253" t="s">
        <v>141</v>
      </c>
    </row>
    <row r="244" spans="1:51" s="13" customFormat="1" ht="12">
      <c r="A244" s="13"/>
      <c r="B244" s="232"/>
      <c r="C244" s="233"/>
      <c r="D244" s="234" t="s">
        <v>153</v>
      </c>
      <c r="E244" s="235" t="s">
        <v>19</v>
      </c>
      <c r="F244" s="236" t="s">
        <v>226</v>
      </c>
      <c r="G244" s="233"/>
      <c r="H244" s="235" t="s">
        <v>19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153</v>
      </c>
      <c r="AU244" s="242" t="s">
        <v>86</v>
      </c>
      <c r="AV244" s="13" t="s">
        <v>84</v>
      </c>
      <c r="AW244" s="13" t="s">
        <v>35</v>
      </c>
      <c r="AX244" s="13" t="s">
        <v>76</v>
      </c>
      <c r="AY244" s="242" t="s">
        <v>141</v>
      </c>
    </row>
    <row r="245" spans="1:51" s="14" customFormat="1" ht="12">
      <c r="A245" s="14"/>
      <c r="B245" s="243"/>
      <c r="C245" s="244"/>
      <c r="D245" s="234" t="s">
        <v>153</v>
      </c>
      <c r="E245" s="245" t="s">
        <v>19</v>
      </c>
      <c r="F245" s="246" t="s">
        <v>227</v>
      </c>
      <c r="G245" s="244"/>
      <c r="H245" s="247">
        <v>21.56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153</v>
      </c>
      <c r="AU245" s="253" t="s">
        <v>86</v>
      </c>
      <c r="AV245" s="14" t="s">
        <v>86</v>
      </c>
      <c r="AW245" s="14" t="s">
        <v>35</v>
      </c>
      <c r="AX245" s="14" t="s">
        <v>76</v>
      </c>
      <c r="AY245" s="253" t="s">
        <v>141</v>
      </c>
    </row>
    <row r="246" spans="1:51" s="13" customFormat="1" ht="12">
      <c r="A246" s="13"/>
      <c r="B246" s="232"/>
      <c r="C246" s="233"/>
      <c r="D246" s="234" t="s">
        <v>153</v>
      </c>
      <c r="E246" s="235" t="s">
        <v>19</v>
      </c>
      <c r="F246" s="236" t="s">
        <v>228</v>
      </c>
      <c r="G246" s="233"/>
      <c r="H246" s="235" t="s">
        <v>19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153</v>
      </c>
      <c r="AU246" s="242" t="s">
        <v>86</v>
      </c>
      <c r="AV246" s="13" t="s">
        <v>84</v>
      </c>
      <c r="AW246" s="13" t="s">
        <v>35</v>
      </c>
      <c r="AX246" s="13" t="s">
        <v>76</v>
      </c>
      <c r="AY246" s="242" t="s">
        <v>141</v>
      </c>
    </row>
    <row r="247" spans="1:51" s="14" customFormat="1" ht="12">
      <c r="A247" s="14"/>
      <c r="B247" s="243"/>
      <c r="C247" s="244"/>
      <c r="D247" s="234" t="s">
        <v>153</v>
      </c>
      <c r="E247" s="245" t="s">
        <v>19</v>
      </c>
      <c r="F247" s="246" t="s">
        <v>224</v>
      </c>
      <c r="G247" s="244"/>
      <c r="H247" s="247">
        <v>53.9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153</v>
      </c>
      <c r="AU247" s="253" t="s">
        <v>86</v>
      </c>
      <c r="AV247" s="14" t="s">
        <v>86</v>
      </c>
      <c r="AW247" s="14" t="s">
        <v>35</v>
      </c>
      <c r="AX247" s="14" t="s">
        <v>76</v>
      </c>
      <c r="AY247" s="253" t="s">
        <v>141</v>
      </c>
    </row>
    <row r="248" spans="1:51" s="13" customFormat="1" ht="12">
      <c r="A248" s="13"/>
      <c r="B248" s="232"/>
      <c r="C248" s="233"/>
      <c r="D248" s="234" t="s">
        <v>153</v>
      </c>
      <c r="E248" s="235" t="s">
        <v>19</v>
      </c>
      <c r="F248" s="236" t="s">
        <v>229</v>
      </c>
      <c r="G248" s="233"/>
      <c r="H248" s="235" t="s">
        <v>19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153</v>
      </c>
      <c r="AU248" s="242" t="s">
        <v>86</v>
      </c>
      <c r="AV248" s="13" t="s">
        <v>84</v>
      </c>
      <c r="AW248" s="13" t="s">
        <v>35</v>
      </c>
      <c r="AX248" s="13" t="s">
        <v>76</v>
      </c>
      <c r="AY248" s="242" t="s">
        <v>141</v>
      </c>
    </row>
    <row r="249" spans="1:51" s="14" customFormat="1" ht="12">
      <c r="A249" s="14"/>
      <c r="B249" s="243"/>
      <c r="C249" s="244"/>
      <c r="D249" s="234" t="s">
        <v>153</v>
      </c>
      <c r="E249" s="245" t="s">
        <v>19</v>
      </c>
      <c r="F249" s="246" t="s">
        <v>224</v>
      </c>
      <c r="G249" s="244"/>
      <c r="H249" s="247">
        <v>53.9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153</v>
      </c>
      <c r="AU249" s="253" t="s">
        <v>86</v>
      </c>
      <c r="AV249" s="14" t="s">
        <v>86</v>
      </c>
      <c r="AW249" s="14" t="s">
        <v>35</v>
      </c>
      <c r="AX249" s="14" t="s">
        <v>76</v>
      </c>
      <c r="AY249" s="253" t="s">
        <v>141</v>
      </c>
    </row>
    <row r="250" spans="1:51" s="13" customFormat="1" ht="12">
      <c r="A250" s="13"/>
      <c r="B250" s="232"/>
      <c r="C250" s="233"/>
      <c r="D250" s="234" t="s">
        <v>153</v>
      </c>
      <c r="E250" s="235" t="s">
        <v>19</v>
      </c>
      <c r="F250" s="236" t="s">
        <v>230</v>
      </c>
      <c r="G250" s="233"/>
      <c r="H250" s="235" t="s">
        <v>19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153</v>
      </c>
      <c r="AU250" s="242" t="s">
        <v>86</v>
      </c>
      <c r="AV250" s="13" t="s">
        <v>84</v>
      </c>
      <c r="AW250" s="13" t="s">
        <v>35</v>
      </c>
      <c r="AX250" s="13" t="s">
        <v>76</v>
      </c>
      <c r="AY250" s="242" t="s">
        <v>141</v>
      </c>
    </row>
    <row r="251" spans="1:51" s="14" customFormat="1" ht="12">
      <c r="A251" s="14"/>
      <c r="B251" s="243"/>
      <c r="C251" s="244"/>
      <c r="D251" s="234" t="s">
        <v>153</v>
      </c>
      <c r="E251" s="245" t="s">
        <v>19</v>
      </c>
      <c r="F251" s="246" t="s">
        <v>231</v>
      </c>
      <c r="G251" s="244"/>
      <c r="H251" s="247">
        <v>31.57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153</v>
      </c>
      <c r="AU251" s="253" t="s">
        <v>86</v>
      </c>
      <c r="AV251" s="14" t="s">
        <v>86</v>
      </c>
      <c r="AW251" s="14" t="s">
        <v>35</v>
      </c>
      <c r="AX251" s="14" t="s">
        <v>76</v>
      </c>
      <c r="AY251" s="253" t="s">
        <v>141</v>
      </c>
    </row>
    <row r="252" spans="1:51" s="15" customFormat="1" ht="12">
      <c r="A252" s="15"/>
      <c r="B252" s="254"/>
      <c r="C252" s="255"/>
      <c r="D252" s="234" t="s">
        <v>153</v>
      </c>
      <c r="E252" s="256" t="s">
        <v>19</v>
      </c>
      <c r="F252" s="257" t="s">
        <v>171</v>
      </c>
      <c r="G252" s="255"/>
      <c r="H252" s="258">
        <v>697.227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153</v>
      </c>
      <c r="AU252" s="264" t="s">
        <v>86</v>
      </c>
      <c r="AV252" s="15" t="s">
        <v>149</v>
      </c>
      <c r="AW252" s="15" t="s">
        <v>35</v>
      </c>
      <c r="AX252" s="15" t="s">
        <v>84</v>
      </c>
      <c r="AY252" s="264" t="s">
        <v>141</v>
      </c>
    </row>
    <row r="253" spans="1:65" s="2" customFormat="1" ht="24.15" customHeight="1">
      <c r="A253" s="40"/>
      <c r="B253" s="41"/>
      <c r="C253" s="214" t="s">
        <v>249</v>
      </c>
      <c r="D253" s="214" t="s">
        <v>144</v>
      </c>
      <c r="E253" s="215" t="s">
        <v>256</v>
      </c>
      <c r="F253" s="216" t="s">
        <v>257</v>
      </c>
      <c r="G253" s="217" t="s">
        <v>147</v>
      </c>
      <c r="H253" s="218">
        <v>792.576</v>
      </c>
      <c r="I253" s="219"/>
      <c r="J253" s="220">
        <f>ROUND(I253*H253,2)</f>
        <v>0</v>
      </c>
      <c r="K253" s="216" t="s">
        <v>148</v>
      </c>
      <c r="L253" s="46"/>
      <c r="M253" s="221" t="s">
        <v>19</v>
      </c>
      <c r="N253" s="222" t="s">
        <v>47</v>
      </c>
      <c r="O253" s="86"/>
      <c r="P253" s="223">
        <f>O253*H253</f>
        <v>0</v>
      </c>
      <c r="Q253" s="223">
        <v>4E-05</v>
      </c>
      <c r="R253" s="223">
        <f>Q253*H253</f>
        <v>0.03170304</v>
      </c>
      <c r="S253" s="223">
        <v>0</v>
      </c>
      <c r="T253" s="224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5" t="s">
        <v>149</v>
      </c>
      <c r="AT253" s="225" t="s">
        <v>144</v>
      </c>
      <c r="AU253" s="225" t="s">
        <v>86</v>
      </c>
      <c r="AY253" s="19" t="s">
        <v>141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9" t="s">
        <v>84</v>
      </c>
      <c r="BK253" s="226">
        <f>ROUND(I253*H253,2)</f>
        <v>0</v>
      </c>
      <c r="BL253" s="19" t="s">
        <v>149</v>
      </c>
      <c r="BM253" s="225" t="s">
        <v>258</v>
      </c>
    </row>
    <row r="254" spans="1:47" s="2" customFormat="1" ht="12">
      <c r="A254" s="40"/>
      <c r="B254" s="41"/>
      <c r="C254" s="42"/>
      <c r="D254" s="227" t="s">
        <v>151</v>
      </c>
      <c r="E254" s="42"/>
      <c r="F254" s="228" t="s">
        <v>259</v>
      </c>
      <c r="G254" s="42"/>
      <c r="H254" s="42"/>
      <c r="I254" s="229"/>
      <c r="J254" s="42"/>
      <c r="K254" s="42"/>
      <c r="L254" s="46"/>
      <c r="M254" s="230"/>
      <c r="N254" s="231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151</v>
      </c>
      <c r="AU254" s="19" t="s">
        <v>86</v>
      </c>
    </row>
    <row r="255" spans="1:51" s="13" customFormat="1" ht="12">
      <c r="A255" s="13"/>
      <c r="B255" s="232"/>
      <c r="C255" s="233"/>
      <c r="D255" s="234" t="s">
        <v>153</v>
      </c>
      <c r="E255" s="235" t="s">
        <v>19</v>
      </c>
      <c r="F255" s="236" t="s">
        <v>260</v>
      </c>
      <c r="G255" s="233"/>
      <c r="H255" s="235" t="s">
        <v>19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153</v>
      </c>
      <c r="AU255" s="242" t="s">
        <v>86</v>
      </c>
      <c r="AV255" s="13" t="s">
        <v>84</v>
      </c>
      <c r="AW255" s="13" t="s">
        <v>35</v>
      </c>
      <c r="AX255" s="13" t="s">
        <v>76</v>
      </c>
      <c r="AY255" s="242" t="s">
        <v>141</v>
      </c>
    </row>
    <row r="256" spans="1:51" s="14" customFormat="1" ht="12">
      <c r="A256" s="14"/>
      <c r="B256" s="243"/>
      <c r="C256" s="244"/>
      <c r="D256" s="234" t="s">
        <v>153</v>
      </c>
      <c r="E256" s="245" t="s">
        <v>19</v>
      </c>
      <c r="F256" s="246" t="s">
        <v>261</v>
      </c>
      <c r="G256" s="244"/>
      <c r="H256" s="247">
        <v>792.576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153</v>
      </c>
      <c r="AU256" s="253" t="s">
        <v>86</v>
      </c>
      <c r="AV256" s="14" t="s">
        <v>86</v>
      </c>
      <c r="AW256" s="14" t="s">
        <v>35</v>
      </c>
      <c r="AX256" s="14" t="s">
        <v>76</v>
      </c>
      <c r="AY256" s="253" t="s">
        <v>141</v>
      </c>
    </row>
    <row r="257" spans="1:51" s="15" customFormat="1" ht="12">
      <c r="A257" s="15"/>
      <c r="B257" s="254"/>
      <c r="C257" s="255"/>
      <c r="D257" s="234" t="s">
        <v>153</v>
      </c>
      <c r="E257" s="256" t="s">
        <v>19</v>
      </c>
      <c r="F257" s="257" t="s">
        <v>171</v>
      </c>
      <c r="G257" s="255"/>
      <c r="H257" s="258">
        <v>792.576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4" t="s">
        <v>153</v>
      </c>
      <c r="AU257" s="264" t="s">
        <v>86</v>
      </c>
      <c r="AV257" s="15" t="s">
        <v>149</v>
      </c>
      <c r="AW257" s="15" t="s">
        <v>35</v>
      </c>
      <c r="AX257" s="15" t="s">
        <v>84</v>
      </c>
      <c r="AY257" s="264" t="s">
        <v>141</v>
      </c>
    </row>
    <row r="258" spans="1:65" s="2" customFormat="1" ht="24.15" customHeight="1">
      <c r="A258" s="40"/>
      <c r="B258" s="41"/>
      <c r="C258" s="214" t="s">
        <v>262</v>
      </c>
      <c r="D258" s="214" t="s">
        <v>144</v>
      </c>
      <c r="E258" s="215" t="s">
        <v>263</v>
      </c>
      <c r="F258" s="216" t="s">
        <v>264</v>
      </c>
      <c r="G258" s="217" t="s">
        <v>265</v>
      </c>
      <c r="H258" s="218">
        <v>66</v>
      </c>
      <c r="I258" s="219"/>
      <c r="J258" s="220">
        <f>ROUND(I258*H258,2)</f>
        <v>0</v>
      </c>
      <c r="K258" s="216" t="s">
        <v>148</v>
      </c>
      <c r="L258" s="46"/>
      <c r="M258" s="221" t="s">
        <v>19</v>
      </c>
      <c r="N258" s="222" t="s">
        <v>47</v>
      </c>
      <c r="O258" s="86"/>
      <c r="P258" s="223">
        <f>O258*H258</f>
        <v>0</v>
      </c>
      <c r="Q258" s="223">
        <v>1E-05</v>
      </c>
      <c r="R258" s="223">
        <f>Q258*H258</f>
        <v>0.0006600000000000001</v>
      </c>
      <c r="S258" s="223">
        <v>0</v>
      </c>
      <c r="T258" s="22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5" t="s">
        <v>149</v>
      </c>
      <c r="AT258" s="225" t="s">
        <v>144</v>
      </c>
      <c r="AU258" s="225" t="s">
        <v>86</v>
      </c>
      <c r="AY258" s="19" t="s">
        <v>141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9" t="s">
        <v>84</v>
      </c>
      <c r="BK258" s="226">
        <f>ROUND(I258*H258,2)</f>
        <v>0</v>
      </c>
      <c r="BL258" s="19" t="s">
        <v>149</v>
      </c>
      <c r="BM258" s="225" t="s">
        <v>266</v>
      </c>
    </row>
    <row r="259" spans="1:47" s="2" customFormat="1" ht="12">
      <c r="A259" s="40"/>
      <c r="B259" s="41"/>
      <c r="C259" s="42"/>
      <c r="D259" s="227" t="s">
        <v>151</v>
      </c>
      <c r="E259" s="42"/>
      <c r="F259" s="228" t="s">
        <v>267</v>
      </c>
      <c r="G259" s="42"/>
      <c r="H259" s="42"/>
      <c r="I259" s="229"/>
      <c r="J259" s="42"/>
      <c r="K259" s="42"/>
      <c r="L259" s="46"/>
      <c r="M259" s="230"/>
      <c r="N259" s="231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151</v>
      </c>
      <c r="AU259" s="19" t="s">
        <v>86</v>
      </c>
    </row>
    <row r="260" spans="1:51" s="13" customFormat="1" ht="12">
      <c r="A260" s="13"/>
      <c r="B260" s="232"/>
      <c r="C260" s="233"/>
      <c r="D260" s="234" t="s">
        <v>153</v>
      </c>
      <c r="E260" s="235" t="s">
        <v>19</v>
      </c>
      <c r="F260" s="236" t="s">
        <v>268</v>
      </c>
      <c r="G260" s="233"/>
      <c r="H260" s="235" t="s">
        <v>19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153</v>
      </c>
      <c r="AU260" s="242" t="s">
        <v>86</v>
      </c>
      <c r="AV260" s="13" t="s">
        <v>84</v>
      </c>
      <c r="AW260" s="13" t="s">
        <v>35</v>
      </c>
      <c r="AX260" s="13" t="s">
        <v>76</v>
      </c>
      <c r="AY260" s="242" t="s">
        <v>141</v>
      </c>
    </row>
    <row r="261" spans="1:51" s="13" customFormat="1" ht="12">
      <c r="A261" s="13"/>
      <c r="B261" s="232"/>
      <c r="C261" s="233"/>
      <c r="D261" s="234" t="s">
        <v>153</v>
      </c>
      <c r="E261" s="235" t="s">
        <v>19</v>
      </c>
      <c r="F261" s="236" t="s">
        <v>269</v>
      </c>
      <c r="G261" s="233"/>
      <c r="H261" s="235" t="s">
        <v>19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153</v>
      </c>
      <c r="AU261" s="242" t="s">
        <v>86</v>
      </c>
      <c r="AV261" s="13" t="s">
        <v>84</v>
      </c>
      <c r="AW261" s="13" t="s">
        <v>35</v>
      </c>
      <c r="AX261" s="13" t="s">
        <v>76</v>
      </c>
      <c r="AY261" s="242" t="s">
        <v>141</v>
      </c>
    </row>
    <row r="262" spans="1:51" s="13" customFormat="1" ht="12">
      <c r="A262" s="13"/>
      <c r="B262" s="232"/>
      <c r="C262" s="233"/>
      <c r="D262" s="234" t="s">
        <v>153</v>
      </c>
      <c r="E262" s="235" t="s">
        <v>19</v>
      </c>
      <c r="F262" s="236" t="s">
        <v>270</v>
      </c>
      <c r="G262" s="233"/>
      <c r="H262" s="235" t="s">
        <v>19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153</v>
      </c>
      <c r="AU262" s="242" t="s">
        <v>86</v>
      </c>
      <c r="AV262" s="13" t="s">
        <v>84</v>
      </c>
      <c r="AW262" s="13" t="s">
        <v>35</v>
      </c>
      <c r="AX262" s="13" t="s">
        <v>76</v>
      </c>
      <c r="AY262" s="242" t="s">
        <v>141</v>
      </c>
    </row>
    <row r="263" spans="1:51" s="14" customFormat="1" ht="12">
      <c r="A263" s="14"/>
      <c r="B263" s="243"/>
      <c r="C263" s="244"/>
      <c r="D263" s="234" t="s">
        <v>153</v>
      </c>
      <c r="E263" s="245" t="s">
        <v>19</v>
      </c>
      <c r="F263" s="246" t="s">
        <v>271</v>
      </c>
      <c r="G263" s="244"/>
      <c r="H263" s="247">
        <v>14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153</v>
      </c>
      <c r="AU263" s="253" t="s">
        <v>86</v>
      </c>
      <c r="AV263" s="14" t="s">
        <v>86</v>
      </c>
      <c r="AW263" s="14" t="s">
        <v>35</v>
      </c>
      <c r="AX263" s="14" t="s">
        <v>76</v>
      </c>
      <c r="AY263" s="253" t="s">
        <v>141</v>
      </c>
    </row>
    <row r="264" spans="1:51" s="13" customFormat="1" ht="12">
      <c r="A264" s="13"/>
      <c r="B264" s="232"/>
      <c r="C264" s="233"/>
      <c r="D264" s="234" t="s">
        <v>153</v>
      </c>
      <c r="E264" s="235" t="s">
        <v>19</v>
      </c>
      <c r="F264" s="236" t="s">
        <v>272</v>
      </c>
      <c r="G264" s="233"/>
      <c r="H264" s="235" t="s">
        <v>19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153</v>
      </c>
      <c r="AU264" s="242" t="s">
        <v>86</v>
      </c>
      <c r="AV264" s="13" t="s">
        <v>84</v>
      </c>
      <c r="AW264" s="13" t="s">
        <v>35</v>
      </c>
      <c r="AX264" s="13" t="s">
        <v>76</v>
      </c>
      <c r="AY264" s="242" t="s">
        <v>141</v>
      </c>
    </row>
    <row r="265" spans="1:51" s="14" customFormat="1" ht="12">
      <c r="A265" s="14"/>
      <c r="B265" s="243"/>
      <c r="C265" s="244"/>
      <c r="D265" s="234" t="s">
        <v>153</v>
      </c>
      <c r="E265" s="245" t="s">
        <v>19</v>
      </c>
      <c r="F265" s="246" t="s">
        <v>271</v>
      </c>
      <c r="G265" s="244"/>
      <c r="H265" s="247">
        <v>14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153</v>
      </c>
      <c r="AU265" s="253" t="s">
        <v>86</v>
      </c>
      <c r="AV265" s="14" t="s">
        <v>86</v>
      </c>
      <c r="AW265" s="14" t="s">
        <v>35</v>
      </c>
      <c r="AX265" s="14" t="s">
        <v>76</v>
      </c>
      <c r="AY265" s="253" t="s">
        <v>141</v>
      </c>
    </row>
    <row r="266" spans="1:51" s="13" customFormat="1" ht="12">
      <c r="A266" s="13"/>
      <c r="B266" s="232"/>
      <c r="C266" s="233"/>
      <c r="D266" s="234" t="s">
        <v>153</v>
      </c>
      <c r="E266" s="235" t="s">
        <v>19</v>
      </c>
      <c r="F266" s="236" t="s">
        <v>273</v>
      </c>
      <c r="G266" s="233"/>
      <c r="H266" s="235" t="s">
        <v>19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153</v>
      </c>
      <c r="AU266" s="242" t="s">
        <v>86</v>
      </c>
      <c r="AV266" s="13" t="s">
        <v>84</v>
      </c>
      <c r="AW266" s="13" t="s">
        <v>35</v>
      </c>
      <c r="AX266" s="13" t="s">
        <v>76</v>
      </c>
      <c r="AY266" s="242" t="s">
        <v>141</v>
      </c>
    </row>
    <row r="267" spans="1:51" s="14" customFormat="1" ht="12">
      <c r="A267" s="14"/>
      <c r="B267" s="243"/>
      <c r="C267" s="244"/>
      <c r="D267" s="234" t="s">
        <v>153</v>
      </c>
      <c r="E267" s="245" t="s">
        <v>19</v>
      </c>
      <c r="F267" s="246" t="s">
        <v>274</v>
      </c>
      <c r="G267" s="244"/>
      <c r="H267" s="247">
        <v>6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153</v>
      </c>
      <c r="AU267" s="253" t="s">
        <v>86</v>
      </c>
      <c r="AV267" s="14" t="s">
        <v>86</v>
      </c>
      <c r="AW267" s="14" t="s">
        <v>35</v>
      </c>
      <c r="AX267" s="14" t="s">
        <v>76</v>
      </c>
      <c r="AY267" s="253" t="s">
        <v>141</v>
      </c>
    </row>
    <row r="268" spans="1:51" s="13" customFormat="1" ht="12">
      <c r="A268" s="13"/>
      <c r="B268" s="232"/>
      <c r="C268" s="233"/>
      <c r="D268" s="234" t="s">
        <v>153</v>
      </c>
      <c r="E268" s="235" t="s">
        <v>19</v>
      </c>
      <c r="F268" s="236" t="s">
        <v>275</v>
      </c>
      <c r="G268" s="233"/>
      <c r="H268" s="235" t="s">
        <v>19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153</v>
      </c>
      <c r="AU268" s="242" t="s">
        <v>86</v>
      </c>
      <c r="AV268" s="13" t="s">
        <v>84</v>
      </c>
      <c r="AW268" s="13" t="s">
        <v>35</v>
      </c>
      <c r="AX268" s="13" t="s">
        <v>76</v>
      </c>
      <c r="AY268" s="242" t="s">
        <v>141</v>
      </c>
    </row>
    <row r="269" spans="1:51" s="14" customFormat="1" ht="12">
      <c r="A269" s="14"/>
      <c r="B269" s="243"/>
      <c r="C269" s="244"/>
      <c r="D269" s="234" t="s">
        <v>153</v>
      </c>
      <c r="E269" s="245" t="s">
        <v>19</v>
      </c>
      <c r="F269" s="246" t="s">
        <v>274</v>
      </c>
      <c r="G269" s="244"/>
      <c r="H269" s="247">
        <v>6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153</v>
      </c>
      <c r="AU269" s="253" t="s">
        <v>86</v>
      </c>
      <c r="AV269" s="14" t="s">
        <v>86</v>
      </c>
      <c r="AW269" s="14" t="s">
        <v>35</v>
      </c>
      <c r="AX269" s="14" t="s">
        <v>76</v>
      </c>
      <c r="AY269" s="253" t="s">
        <v>141</v>
      </c>
    </row>
    <row r="270" spans="1:51" s="13" customFormat="1" ht="12">
      <c r="A270" s="13"/>
      <c r="B270" s="232"/>
      <c r="C270" s="233"/>
      <c r="D270" s="234" t="s">
        <v>153</v>
      </c>
      <c r="E270" s="235" t="s">
        <v>19</v>
      </c>
      <c r="F270" s="236" t="s">
        <v>276</v>
      </c>
      <c r="G270" s="233"/>
      <c r="H270" s="235" t="s">
        <v>19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153</v>
      </c>
      <c r="AU270" s="242" t="s">
        <v>86</v>
      </c>
      <c r="AV270" s="13" t="s">
        <v>84</v>
      </c>
      <c r="AW270" s="13" t="s">
        <v>35</v>
      </c>
      <c r="AX270" s="13" t="s">
        <v>76</v>
      </c>
      <c r="AY270" s="242" t="s">
        <v>141</v>
      </c>
    </row>
    <row r="271" spans="1:51" s="14" customFormat="1" ht="12">
      <c r="A271" s="14"/>
      <c r="B271" s="243"/>
      <c r="C271" s="244"/>
      <c r="D271" s="234" t="s">
        <v>153</v>
      </c>
      <c r="E271" s="245" t="s">
        <v>19</v>
      </c>
      <c r="F271" s="246" t="s">
        <v>271</v>
      </c>
      <c r="G271" s="244"/>
      <c r="H271" s="247">
        <v>14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153</v>
      </c>
      <c r="AU271" s="253" t="s">
        <v>86</v>
      </c>
      <c r="AV271" s="14" t="s">
        <v>86</v>
      </c>
      <c r="AW271" s="14" t="s">
        <v>35</v>
      </c>
      <c r="AX271" s="14" t="s">
        <v>76</v>
      </c>
      <c r="AY271" s="253" t="s">
        <v>141</v>
      </c>
    </row>
    <row r="272" spans="1:51" s="13" customFormat="1" ht="12">
      <c r="A272" s="13"/>
      <c r="B272" s="232"/>
      <c r="C272" s="233"/>
      <c r="D272" s="234" t="s">
        <v>153</v>
      </c>
      <c r="E272" s="235" t="s">
        <v>19</v>
      </c>
      <c r="F272" s="236" t="s">
        <v>277</v>
      </c>
      <c r="G272" s="233"/>
      <c r="H272" s="235" t="s">
        <v>19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153</v>
      </c>
      <c r="AU272" s="242" t="s">
        <v>86</v>
      </c>
      <c r="AV272" s="13" t="s">
        <v>84</v>
      </c>
      <c r="AW272" s="13" t="s">
        <v>35</v>
      </c>
      <c r="AX272" s="13" t="s">
        <v>76</v>
      </c>
      <c r="AY272" s="242" t="s">
        <v>141</v>
      </c>
    </row>
    <row r="273" spans="1:51" s="14" customFormat="1" ht="12">
      <c r="A273" s="14"/>
      <c r="B273" s="243"/>
      <c r="C273" s="244"/>
      <c r="D273" s="234" t="s">
        <v>153</v>
      </c>
      <c r="E273" s="245" t="s">
        <v>19</v>
      </c>
      <c r="F273" s="246" t="s">
        <v>278</v>
      </c>
      <c r="G273" s="244"/>
      <c r="H273" s="247">
        <v>12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153</v>
      </c>
      <c r="AU273" s="253" t="s">
        <v>86</v>
      </c>
      <c r="AV273" s="14" t="s">
        <v>86</v>
      </c>
      <c r="AW273" s="14" t="s">
        <v>35</v>
      </c>
      <c r="AX273" s="14" t="s">
        <v>76</v>
      </c>
      <c r="AY273" s="253" t="s">
        <v>141</v>
      </c>
    </row>
    <row r="274" spans="1:51" s="15" customFormat="1" ht="12">
      <c r="A274" s="15"/>
      <c r="B274" s="254"/>
      <c r="C274" s="255"/>
      <c r="D274" s="234" t="s">
        <v>153</v>
      </c>
      <c r="E274" s="256" t="s">
        <v>19</v>
      </c>
      <c r="F274" s="257" t="s">
        <v>171</v>
      </c>
      <c r="G274" s="255"/>
      <c r="H274" s="258">
        <v>66</v>
      </c>
      <c r="I274" s="259"/>
      <c r="J274" s="255"/>
      <c r="K274" s="255"/>
      <c r="L274" s="260"/>
      <c r="M274" s="261"/>
      <c r="N274" s="262"/>
      <c r="O274" s="262"/>
      <c r="P274" s="262"/>
      <c r="Q274" s="262"/>
      <c r="R274" s="262"/>
      <c r="S274" s="262"/>
      <c r="T274" s="26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4" t="s">
        <v>153</v>
      </c>
      <c r="AU274" s="264" t="s">
        <v>86</v>
      </c>
      <c r="AV274" s="15" t="s">
        <v>149</v>
      </c>
      <c r="AW274" s="15" t="s">
        <v>35</v>
      </c>
      <c r="AX274" s="15" t="s">
        <v>84</v>
      </c>
      <c r="AY274" s="264" t="s">
        <v>141</v>
      </c>
    </row>
    <row r="275" spans="1:65" s="2" customFormat="1" ht="24.15" customHeight="1">
      <c r="A275" s="40"/>
      <c r="B275" s="41"/>
      <c r="C275" s="214" t="s">
        <v>279</v>
      </c>
      <c r="D275" s="214" t="s">
        <v>144</v>
      </c>
      <c r="E275" s="215" t="s">
        <v>280</v>
      </c>
      <c r="F275" s="216" t="s">
        <v>281</v>
      </c>
      <c r="G275" s="217" t="s">
        <v>265</v>
      </c>
      <c r="H275" s="218">
        <v>66</v>
      </c>
      <c r="I275" s="219"/>
      <c r="J275" s="220">
        <f>ROUND(I275*H275,2)</f>
        <v>0</v>
      </c>
      <c r="K275" s="216" t="s">
        <v>148</v>
      </c>
      <c r="L275" s="46"/>
      <c r="M275" s="221" t="s">
        <v>19</v>
      </c>
      <c r="N275" s="222" t="s">
        <v>47</v>
      </c>
      <c r="O275" s="86"/>
      <c r="P275" s="223">
        <f>O275*H275</f>
        <v>0</v>
      </c>
      <c r="Q275" s="223">
        <v>9E-05</v>
      </c>
      <c r="R275" s="223">
        <f>Q275*H275</f>
        <v>0.00594</v>
      </c>
      <c r="S275" s="223">
        <v>0</v>
      </c>
      <c r="T275" s="224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5" t="s">
        <v>149</v>
      </c>
      <c r="AT275" s="225" t="s">
        <v>144</v>
      </c>
      <c r="AU275" s="225" t="s">
        <v>86</v>
      </c>
      <c r="AY275" s="19" t="s">
        <v>141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9" t="s">
        <v>84</v>
      </c>
      <c r="BK275" s="226">
        <f>ROUND(I275*H275,2)</f>
        <v>0</v>
      </c>
      <c r="BL275" s="19" t="s">
        <v>149</v>
      </c>
      <c r="BM275" s="225" t="s">
        <v>282</v>
      </c>
    </row>
    <row r="276" spans="1:47" s="2" customFormat="1" ht="12">
      <c r="A276" s="40"/>
      <c r="B276" s="41"/>
      <c r="C276" s="42"/>
      <c r="D276" s="227" t="s">
        <v>151</v>
      </c>
      <c r="E276" s="42"/>
      <c r="F276" s="228" t="s">
        <v>283</v>
      </c>
      <c r="G276" s="42"/>
      <c r="H276" s="42"/>
      <c r="I276" s="229"/>
      <c r="J276" s="42"/>
      <c r="K276" s="42"/>
      <c r="L276" s="46"/>
      <c r="M276" s="230"/>
      <c r="N276" s="231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151</v>
      </c>
      <c r="AU276" s="19" t="s">
        <v>86</v>
      </c>
    </row>
    <row r="277" spans="1:51" s="13" customFormat="1" ht="12">
      <c r="A277" s="13"/>
      <c r="B277" s="232"/>
      <c r="C277" s="233"/>
      <c r="D277" s="234" t="s">
        <v>153</v>
      </c>
      <c r="E277" s="235" t="s">
        <v>19</v>
      </c>
      <c r="F277" s="236" t="s">
        <v>268</v>
      </c>
      <c r="G277" s="233"/>
      <c r="H277" s="235" t="s">
        <v>19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153</v>
      </c>
      <c r="AU277" s="242" t="s">
        <v>86</v>
      </c>
      <c r="AV277" s="13" t="s">
        <v>84</v>
      </c>
      <c r="AW277" s="13" t="s">
        <v>35</v>
      </c>
      <c r="AX277" s="13" t="s">
        <v>76</v>
      </c>
      <c r="AY277" s="242" t="s">
        <v>141</v>
      </c>
    </row>
    <row r="278" spans="1:51" s="13" customFormat="1" ht="12">
      <c r="A278" s="13"/>
      <c r="B278" s="232"/>
      <c r="C278" s="233"/>
      <c r="D278" s="234" t="s">
        <v>153</v>
      </c>
      <c r="E278" s="235" t="s">
        <v>19</v>
      </c>
      <c r="F278" s="236" t="s">
        <v>284</v>
      </c>
      <c r="G278" s="233"/>
      <c r="H278" s="235" t="s">
        <v>19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153</v>
      </c>
      <c r="AU278" s="242" t="s">
        <v>86</v>
      </c>
      <c r="AV278" s="13" t="s">
        <v>84</v>
      </c>
      <c r="AW278" s="13" t="s">
        <v>35</v>
      </c>
      <c r="AX278" s="13" t="s">
        <v>76</v>
      </c>
      <c r="AY278" s="242" t="s">
        <v>141</v>
      </c>
    </row>
    <row r="279" spans="1:51" s="13" customFormat="1" ht="12">
      <c r="A279" s="13"/>
      <c r="B279" s="232"/>
      <c r="C279" s="233"/>
      <c r="D279" s="234" t="s">
        <v>153</v>
      </c>
      <c r="E279" s="235" t="s">
        <v>19</v>
      </c>
      <c r="F279" s="236" t="s">
        <v>270</v>
      </c>
      <c r="G279" s="233"/>
      <c r="H279" s="235" t="s">
        <v>19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153</v>
      </c>
      <c r="AU279" s="242" t="s">
        <v>86</v>
      </c>
      <c r="AV279" s="13" t="s">
        <v>84</v>
      </c>
      <c r="AW279" s="13" t="s">
        <v>35</v>
      </c>
      <c r="AX279" s="13" t="s">
        <v>76</v>
      </c>
      <c r="AY279" s="242" t="s">
        <v>141</v>
      </c>
    </row>
    <row r="280" spans="1:51" s="14" customFormat="1" ht="12">
      <c r="A280" s="14"/>
      <c r="B280" s="243"/>
      <c r="C280" s="244"/>
      <c r="D280" s="234" t="s">
        <v>153</v>
      </c>
      <c r="E280" s="245" t="s">
        <v>19</v>
      </c>
      <c r="F280" s="246" t="s">
        <v>271</v>
      </c>
      <c r="G280" s="244"/>
      <c r="H280" s="247">
        <v>14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153</v>
      </c>
      <c r="AU280" s="253" t="s">
        <v>86</v>
      </c>
      <c r="AV280" s="14" t="s">
        <v>86</v>
      </c>
      <c r="AW280" s="14" t="s">
        <v>35</v>
      </c>
      <c r="AX280" s="14" t="s">
        <v>76</v>
      </c>
      <c r="AY280" s="253" t="s">
        <v>141</v>
      </c>
    </row>
    <row r="281" spans="1:51" s="13" customFormat="1" ht="12">
      <c r="A281" s="13"/>
      <c r="B281" s="232"/>
      <c r="C281" s="233"/>
      <c r="D281" s="234" t="s">
        <v>153</v>
      </c>
      <c r="E281" s="235" t="s">
        <v>19</v>
      </c>
      <c r="F281" s="236" t="s">
        <v>272</v>
      </c>
      <c r="G281" s="233"/>
      <c r="H281" s="235" t="s">
        <v>19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153</v>
      </c>
      <c r="AU281" s="242" t="s">
        <v>86</v>
      </c>
      <c r="AV281" s="13" t="s">
        <v>84</v>
      </c>
      <c r="AW281" s="13" t="s">
        <v>35</v>
      </c>
      <c r="AX281" s="13" t="s">
        <v>76</v>
      </c>
      <c r="AY281" s="242" t="s">
        <v>141</v>
      </c>
    </row>
    <row r="282" spans="1:51" s="14" customFormat="1" ht="12">
      <c r="A282" s="14"/>
      <c r="B282" s="243"/>
      <c r="C282" s="244"/>
      <c r="D282" s="234" t="s">
        <v>153</v>
      </c>
      <c r="E282" s="245" t="s">
        <v>19</v>
      </c>
      <c r="F282" s="246" t="s">
        <v>271</v>
      </c>
      <c r="G282" s="244"/>
      <c r="H282" s="247">
        <v>14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153</v>
      </c>
      <c r="AU282" s="253" t="s">
        <v>86</v>
      </c>
      <c r="AV282" s="14" t="s">
        <v>86</v>
      </c>
      <c r="AW282" s="14" t="s">
        <v>35</v>
      </c>
      <c r="AX282" s="14" t="s">
        <v>76</v>
      </c>
      <c r="AY282" s="253" t="s">
        <v>141</v>
      </c>
    </row>
    <row r="283" spans="1:51" s="13" customFormat="1" ht="12">
      <c r="A283" s="13"/>
      <c r="B283" s="232"/>
      <c r="C283" s="233"/>
      <c r="D283" s="234" t="s">
        <v>153</v>
      </c>
      <c r="E283" s="235" t="s">
        <v>19</v>
      </c>
      <c r="F283" s="236" t="s">
        <v>273</v>
      </c>
      <c r="G283" s="233"/>
      <c r="H283" s="235" t="s">
        <v>19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153</v>
      </c>
      <c r="AU283" s="242" t="s">
        <v>86</v>
      </c>
      <c r="AV283" s="13" t="s">
        <v>84</v>
      </c>
      <c r="AW283" s="13" t="s">
        <v>35</v>
      </c>
      <c r="AX283" s="13" t="s">
        <v>76</v>
      </c>
      <c r="AY283" s="242" t="s">
        <v>141</v>
      </c>
    </row>
    <row r="284" spans="1:51" s="14" customFormat="1" ht="12">
      <c r="A284" s="14"/>
      <c r="B284" s="243"/>
      <c r="C284" s="244"/>
      <c r="D284" s="234" t="s">
        <v>153</v>
      </c>
      <c r="E284" s="245" t="s">
        <v>19</v>
      </c>
      <c r="F284" s="246" t="s">
        <v>274</v>
      </c>
      <c r="G284" s="244"/>
      <c r="H284" s="247">
        <v>6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153</v>
      </c>
      <c r="AU284" s="253" t="s">
        <v>86</v>
      </c>
      <c r="AV284" s="14" t="s">
        <v>86</v>
      </c>
      <c r="AW284" s="14" t="s">
        <v>35</v>
      </c>
      <c r="AX284" s="14" t="s">
        <v>76</v>
      </c>
      <c r="AY284" s="253" t="s">
        <v>141</v>
      </c>
    </row>
    <row r="285" spans="1:51" s="13" customFormat="1" ht="12">
      <c r="A285" s="13"/>
      <c r="B285" s="232"/>
      <c r="C285" s="233"/>
      <c r="D285" s="234" t="s">
        <v>153</v>
      </c>
      <c r="E285" s="235" t="s">
        <v>19</v>
      </c>
      <c r="F285" s="236" t="s">
        <v>275</v>
      </c>
      <c r="G285" s="233"/>
      <c r="H285" s="235" t="s">
        <v>19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153</v>
      </c>
      <c r="AU285" s="242" t="s">
        <v>86</v>
      </c>
      <c r="AV285" s="13" t="s">
        <v>84</v>
      </c>
      <c r="AW285" s="13" t="s">
        <v>35</v>
      </c>
      <c r="AX285" s="13" t="s">
        <v>76</v>
      </c>
      <c r="AY285" s="242" t="s">
        <v>141</v>
      </c>
    </row>
    <row r="286" spans="1:51" s="14" customFormat="1" ht="12">
      <c r="A286" s="14"/>
      <c r="B286" s="243"/>
      <c r="C286" s="244"/>
      <c r="D286" s="234" t="s">
        <v>153</v>
      </c>
      <c r="E286" s="245" t="s">
        <v>19</v>
      </c>
      <c r="F286" s="246" t="s">
        <v>274</v>
      </c>
      <c r="G286" s="244"/>
      <c r="H286" s="247">
        <v>6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153</v>
      </c>
      <c r="AU286" s="253" t="s">
        <v>86</v>
      </c>
      <c r="AV286" s="14" t="s">
        <v>86</v>
      </c>
      <c r="AW286" s="14" t="s">
        <v>35</v>
      </c>
      <c r="AX286" s="14" t="s">
        <v>76</v>
      </c>
      <c r="AY286" s="253" t="s">
        <v>141</v>
      </c>
    </row>
    <row r="287" spans="1:51" s="13" customFormat="1" ht="12">
      <c r="A287" s="13"/>
      <c r="B287" s="232"/>
      <c r="C287" s="233"/>
      <c r="D287" s="234" t="s">
        <v>153</v>
      </c>
      <c r="E287" s="235" t="s">
        <v>19</v>
      </c>
      <c r="F287" s="236" t="s">
        <v>276</v>
      </c>
      <c r="G287" s="233"/>
      <c r="H287" s="235" t="s">
        <v>19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153</v>
      </c>
      <c r="AU287" s="242" t="s">
        <v>86</v>
      </c>
      <c r="AV287" s="13" t="s">
        <v>84</v>
      </c>
      <c r="AW287" s="13" t="s">
        <v>35</v>
      </c>
      <c r="AX287" s="13" t="s">
        <v>76</v>
      </c>
      <c r="AY287" s="242" t="s">
        <v>141</v>
      </c>
    </row>
    <row r="288" spans="1:51" s="14" customFormat="1" ht="12">
      <c r="A288" s="14"/>
      <c r="B288" s="243"/>
      <c r="C288" s="244"/>
      <c r="D288" s="234" t="s">
        <v>153</v>
      </c>
      <c r="E288" s="245" t="s">
        <v>19</v>
      </c>
      <c r="F288" s="246" t="s">
        <v>271</v>
      </c>
      <c r="G288" s="244"/>
      <c r="H288" s="247">
        <v>14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153</v>
      </c>
      <c r="AU288" s="253" t="s">
        <v>86</v>
      </c>
      <c r="AV288" s="14" t="s">
        <v>86</v>
      </c>
      <c r="AW288" s="14" t="s">
        <v>35</v>
      </c>
      <c r="AX288" s="14" t="s">
        <v>76</v>
      </c>
      <c r="AY288" s="253" t="s">
        <v>141</v>
      </c>
    </row>
    <row r="289" spans="1:51" s="13" customFormat="1" ht="12">
      <c r="A289" s="13"/>
      <c r="B289" s="232"/>
      <c r="C289" s="233"/>
      <c r="D289" s="234" t="s">
        <v>153</v>
      </c>
      <c r="E289" s="235" t="s">
        <v>19</v>
      </c>
      <c r="F289" s="236" t="s">
        <v>277</v>
      </c>
      <c r="G289" s="233"/>
      <c r="H289" s="235" t="s">
        <v>19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153</v>
      </c>
      <c r="AU289" s="242" t="s">
        <v>86</v>
      </c>
      <c r="AV289" s="13" t="s">
        <v>84</v>
      </c>
      <c r="AW289" s="13" t="s">
        <v>35</v>
      </c>
      <c r="AX289" s="13" t="s">
        <v>76</v>
      </c>
      <c r="AY289" s="242" t="s">
        <v>141</v>
      </c>
    </row>
    <row r="290" spans="1:51" s="14" customFormat="1" ht="12">
      <c r="A290" s="14"/>
      <c r="B290" s="243"/>
      <c r="C290" s="244"/>
      <c r="D290" s="234" t="s">
        <v>153</v>
      </c>
      <c r="E290" s="245" t="s">
        <v>19</v>
      </c>
      <c r="F290" s="246" t="s">
        <v>278</v>
      </c>
      <c r="G290" s="244"/>
      <c r="H290" s="247">
        <v>12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153</v>
      </c>
      <c r="AU290" s="253" t="s">
        <v>86</v>
      </c>
      <c r="AV290" s="14" t="s">
        <v>86</v>
      </c>
      <c r="AW290" s="14" t="s">
        <v>35</v>
      </c>
      <c r="AX290" s="14" t="s">
        <v>76</v>
      </c>
      <c r="AY290" s="253" t="s">
        <v>141</v>
      </c>
    </row>
    <row r="291" spans="1:51" s="15" customFormat="1" ht="12">
      <c r="A291" s="15"/>
      <c r="B291" s="254"/>
      <c r="C291" s="255"/>
      <c r="D291" s="234" t="s">
        <v>153</v>
      </c>
      <c r="E291" s="256" t="s">
        <v>19</v>
      </c>
      <c r="F291" s="257" t="s">
        <v>171</v>
      </c>
      <c r="G291" s="255"/>
      <c r="H291" s="258">
        <v>66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4" t="s">
        <v>153</v>
      </c>
      <c r="AU291" s="264" t="s">
        <v>86</v>
      </c>
      <c r="AV291" s="15" t="s">
        <v>149</v>
      </c>
      <c r="AW291" s="15" t="s">
        <v>35</v>
      </c>
      <c r="AX291" s="15" t="s">
        <v>84</v>
      </c>
      <c r="AY291" s="264" t="s">
        <v>141</v>
      </c>
    </row>
    <row r="292" spans="1:65" s="2" customFormat="1" ht="21.75" customHeight="1">
      <c r="A292" s="40"/>
      <c r="B292" s="41"/>
      <c r="C292" s="214" t="s">
        <v>8</v>
      </c>
      <c r="D292" s="214" t="s">
        <v>144</v>
      </c>
      <c r="E292" s="215" t="s">
        <v>285</v>
      </c>
      <c r="F292" s="216" t="s">
        <v>286</v>
      </c>
      <c r="G292" s="217" t="s">
        <v>265</v>
      </c>
      <c r="H292" s="218">
        <v>132</v>
      </c>
      <c r="I292" s="219"/>
      <c r="J292" s="220">
        <f>ROUND(I292*H292,2)</f>
        <v>0</v>
      </c>
      <c r="K292" s="216" t="s">
        <v>148</v>
      </c>
      <c r="L292" s="46"/>
      <c r="M292" s="221" t="s">
        <v>19</v>
      </c>
      <c r="N292" s="222" t="s">
        <v>47</v>
      </c>
      <c r="O292" s="86"/>
      <c r="P292" s="223">
        <f>O292*H292</f>
        <v>0</v>
      </c>
      <c r="Q292" s="223">
        <v>3E-05</v>
      </c>
      <c r="R292" s="223">
        <f>Q292*H292</f>
        <v>0.00396</v>
      </c>
      <c r="S292" s="223">
        <v>0</v>
      </c>
      <c r="T292" s="224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5" t="s">
        <v>149</v>
      </c>
      <c r="AT292" s="225" t="s">
        <v>144</v>
      </c>
      <c r="AU292" s="225" t="s">
        <v>86</v>
      </c>
      <c r="AY292" s="19" t="s">
        <v>141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9" t="s">
        <v>84</v>
      </c>
      <c r="BK292" s="226">
        <f>ROUND(I292*H292,2)</f>
        <v>0</v>
      </c>
      <c r="BL292" s="19" t="s">
        <v>149</v>
      </c>
      <c r="BM292" s="225" t="s">
        <v>287</v>
      </c>
    </row>
    <row r="293" spans="1:47" s="2" customFormat="1" ht="12">
      <c r="A293" s="40"/>
      <c r="B293" s="41"/>
      <c r="C293" s="42"/>
      <c r="D293" s="227" t="s">
        <v>151</v>
      </c>
      <c r="E293" s="42"/>
      <c r="F293" s="228" t="s">
        <v>288</v>
      </c>
      <c r="G293" s="42"/>
      <c r="H293" s="42"/>
      <c r="I293" s="229"/>
      <c r="J293" s="42"/>
      <c r="K293" s="42"/>
      <c r="L293" s="46"/>
      <c r="M293" s="230"/>
      <c r="N293" s="231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151</v>
      </c>
      <c r="AU293" s="19" t="s">
        <v>86</v>
      </c>
    </row>
    <row r="294" spans="1:51" s="13" customFormat="1" ht="12">
      <c r="A294" s="13"/>
      <c r="B294" s="232"/>
      <c r="C294" s="233"/>
      <c r="D294" s="234" t="s">
        <v>153</v>
      </c>
      <c r="E294" s="235" t="s">
        <v>19</v>
      </c>
      <c r="F294" s="236" t="s">
        <v>268</v>
      </c>
      <c r="G294" s="233"/>
      <c r="H294" s="235" t="s">
        <v>19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153</v>
      </c>
      <c r="AU294" s="242" t="s">
        <v>86</v>
      </c>
      <c r="AV294" s="13" t="s">
        <v>84</v>
      </c>
      <c r="AW294" s="13" t="s">
        <v>35</v>
      </c>
      <c r="AX294" s="13" t="s">
        <v>76</v>
      </c>
      <c r="AY294" s="242" t="s">
        <v>141</v>
      </c>
    </row>
    <row r="295" spans="1:51" s="13" customFormat="1" ht="12">
      <c r="A295" s="13"/>
      <c r="B295" s="232"/>
      <c r="C295" s="233"/>
      <c r="D295" s="234" t="s">
        <v>153</v>
      </c>
      <c r="E295" s="235" t="s">
        <v>19</v>
      </c>
      <c r="F295" s="236" t="s">
        <v>289</v>
      </c>
      <c r="G295" s="233"/>
      <c r="H295" s="235" t="s">
        <v>19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153</v>
      </c>
      <c r="AU295" s="242" t="s">
        <v>86</v>
      </c>
      <c r="AV295" s="13" t="s">
        <v>84</v>
      </c>
      <c r="AW295" s="13" t="s">
        <v>35</v>
      </c>
      <c r="AX295" s="13" t="s">
        <v>76</v>
      </c>
      <c r="AY295" s="242" t="s">
        <v>141</v>
      </c>
    </row>
    <row r="296" spans="1:51" s="13" customFormat="1" ht="12">
      <c r="A296" s="13"/>
      <c r="B296" s="232"/>
      <c r="C296" s="233"/>
      <c r="D296" s="234" t="s">
        <v>153</v>
      </c>
      <c r="E296" s="235" t="s">
        <v>19</v>
      </c>
      <c r="F296" s="236" t="s">
        <v>270</v>
      </c>
      <c r="G296" s="233"/>
      <c r="H296" s="235" t="s">
        <v>19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153</v>
      </c>
      <c r="AU296" s="242" t="s">
        <v>86</v>
      </c>
      <c r="AV296" s="13" t="s">
        <v>84</v>
      </c>
      <c r="AW296" s="13" t="s">
        <v>35</v>
      </c>
      <c r="AX296" s="13" t="s">
        <v>76</v>
      </c>
      <c r="AY296" s="242" t="s">
        <v>141</v>
      </c>
    </row>
    <row r="297" spans="1:51" s="14" customFormat="1" ht="12">
      <c r="A297" s="14"/>
      <c r="B297" s="243"/>
      <c r="C297" s="244"/>
      <c r="D297" s="234" t="s">
        <v>153</v>
      </c>
      <c r="E297" s="245" t="s">
        <v>19</v>
      </c>
      <c r="F297" s="246" t="s">
        <v>290</v>
      </c>
      <c r="G297" s="244"/>
      <c r="H297" s="247">
        <v>28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153</v>
      </c>
      <c r="AU297" s="253" t="s">
        <v>86</v>
      </c>
      <c r="AV297" s="14" t="s">
        <v>86</v>
      </c>
      <c r="AW297" s="14" t="s">
        <v>35</v>
      </c>
      <c r="AX297" s="14" t="s">
        <v>76</v>
      </c>
      <c r="AY297" s="253" t="s">
        <v>141</v>
      </c>
    </row>
    <row r="298" spans="1:51" s="13" customFormat="1" ht="12">
      <c r="A298" s="13"/>
      <c r="B298" s="232"/>
      <c r="C298" s="233"/>
      <c r="D298" s="234" t="s">
        <v>153</v>
      </c>
      <c r="E298" s="235" t="s">
        <v>19</v>
      </c>
      <c r="F298" s="236" t="s">
        <v>272</v>
      </c>
      <c r="G298" s="233"/>
      <c r="H298" s="235" t="s">
        <v>19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153</v>
      </c>
      <c r="AU298" s="242" t="s">
        <v>86</v>
      </c>
      <c r="AV298" s="13" t="s">
        <v>84</v>
      </c>
      <c r="AW298" s="13" t="s">
        <v>35</v>
      </c>
      <c r="AX298" s="13" t="s">
        <v>76</v>
      </c>
      <c r="AY298" s="242" t="s">
        <v>141</v>
      </c>
    </row>
    <row r="299" spans="1:51" s="14" customFormat="1" ht="12">
      <c r="A299" s="14"/>
      <c r="B299" s="243"/>
      <c r="C299" s="244"/>
      <c r="D299" s="234" t="s">
        <v>153</v>
      </c>
      <c r="E299" s="245" t="s">
        <v>19</v>
      </c>
      <c r="F299" s="246" t="s">
        <v>290</v>
      </c>
      <c r="G299" s="244"/>
      <c r="H299" s="247">
        <v>28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153</v>
      </c>
      <c r="AU299" s="253" t="s">
        <v>86</v>
      </c>
      <c r="AV299" s="14" t="s">
        <v>86</v>
      </c>
      <c r="AW299" s="14" t="s">
        <v>35</v>
      </c>
      <c r="AX299" s="14" t="s">
        <v>76</v>
      </c>
      <c r="AY299" s="253" t="s">
        <v>141</v>
      </c>
    </row>
    <row r="300" spans="1:51" s="13" customFormat="1" ht="12">
      <c r="A300" s="13"/>
      <c r="B300" s="232"/>
      <c r="C300" s="233"/>
      <c r="D300" s="234" t="s">
        <v>153</v>
      </c>
      <c r="E300" s="235" t="s">
        <v>19</v>
      </c>
      <c r="F300" s="236" t="s">
        <v>273</v>
      </c>
      <c r="G300" s="233"/>
      <c r="H300" s="235" t="s">
        <v>19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153</v>
      </c>
      <c r="AU300" s="242" t="s">
        <v>86</v>
      </c>
      <c r="AV300" s="13" t="s">
        <v>84</v>
      </c>
      <c r="AW300" s="13" t="s">
        <v>35</v>
      </c>
      <c r="AX300" s="13" t="s">
        <v>76</v>
      </c>
      <c r="AY300" s="242" t="s">
        <v>141</v>
      </c>
    </row>
    <row r="301" spans="1:51" s="14" customFormat="1" ht="12">
      <c r="A301" s="14"/>
      <c r="B301" s="243"/>
      <c r="C301" s="244"/>
      <c r="D301" s="234" t="s">
        <v>153</v>
      </c>
      <c r="E301" s="245" t="s">
        <v>19</v>
      </c>
      <c r="F301" s="246" t="s">
        <v>291</v>
      </c>
      <c r="G301" s="244"/>
      <c r="H301" s="247">
        <v>12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153</v>
      </c>
      <c r="AU301" s="253" t="s">
        <v>86</v>
      </c>
      <c r="AV301" s="14" t="s">
        <v>86</v>
      </c>
      <c r="AW301" s="14" t="s">
        <v>35</v>
      </c>
      <c r="AX301" s="14" t="s">
        <v>76</v>
      </c>
      <c r="AY301" s="253" t="s">
        <v>141</v>
      </c>
    </row>
    <row r="302" spans="1:51" s="13" customFormat="1" ht="12">
      <c r="A302" s="13"/>
      <c r="B302" s="232"/>
      <c r="C302" s="233"/>
      <c r="D302" s="234" t="s">
        <v>153</v>
      </c>
      <c r="E302" s="235" t="s">
        <v>19</v>
      </c>
      <c r="F302" s="236" t="s">
        <v>275</v>
      </c>
      <c r="G302" s="233"/>
      <c r="H302" s="235" t="s">
        <v>19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153</v>
      </c>
      <c r="AU302" s="242" t="s">
        <v>86</v>
      </c>
      <c r="AV302" s="13" t="s">
        <v>84</v>
      </c>
      <c r="AW302" s="13" t="s">
        <v>35</v>
      </c>
      <c r="AX302" s="13" t="s">
        <v>76</v>
      </c>
      <c r="AY302" s="242" t="s">
        <v>141</v>
      </c>
    </row>
    <row r="303" spans="1:51" s="14" customFormat="1" ht="12">
      <c r="A303" s="14"/>
      <c r="B303" s="243"/>
      <c r="C303" s="244"/>
      <c r="D303" s="234" t="s">
        <v>153</v>
      </c>
      <c r="E303" s="245" t="s">
        <v>19</v>
      </c>
      <c r="F303" s="246" t="s">
        <v>291</v>
      </c>
      <c r="G303" s="244"/>
      <c r="H303" s="247">
        <v>12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153</v>
      </c>
      <c r="AU303" s="253" t="s">
        <v>86</v>
      </c>
      <c r="AV303" s="14" t="s">
        <v>86</v>
      </c>
      <c r="AW303" s="14" t="s">
        <v>35</v>
      </c>
      <c r="AX303" s="14" t="s">
        <v>76</v>
      </c>
      <c r="AY303" s="253" t="s">
        <v>141</v>
      </c>
    </row>
    <row r="304" spans="1:51" s="13" customFormat="1" ht="12">
      <c r="A304" s="13"/>
      <c r="B304" s="232"/>
      <c r="C304" s="233"/>
      <c r="D304" s="234" t="s">
        <v>153</v>
      </c>
      <c r="E304" s="235" t="s">
        <v>19</v>
      </c>
      <c r="F304" s="236" t="s">
        <v>276</v>
      </c>
      <c r="G304" s="233"/>
      <c r="H304" s="235" t="s">
        <v>19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153</v>
      </c>
      <c r="AU304" s="242" t="s">
        <v>86</v>
      </c>
      <c r="AV304" s="13" t="s">
        <v>84</v>
      </c>
      <c r="AW304" s="13" t="s">
        <v>35</v>
      </c>
      <c r="AX304" s="13" t="s">
        <v>76</v>
      </c>
      <c r="AY304" s="242" t="s">
        <v>141</v>
      </c>
    </row>
    <row r="305" spans="1:51" s="14" customFormat="1" ht="12">
      <c r="A305" s="14"/>
      <c r="B305" s="243"/>
      <c r="C305" s="244"/>
      <c r="D305" s="234" t="s">
        <v>153</v>
      </c>
      <c r="E305" s="245" t="s">
        <v>19</v>
      </c>
      <c r="F305" s="246" t="s">
        <v>290</v>
      </c>
      <c r="G305" s="244"/>
      <c r="H305" s="247">
        <v>28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153</v>
      </c>
      <c r="AU305" s="253" t="s">
        <v>86</v>
      </c>
      <c r="AV305" s="14" t="s">
        <v>86</v>
      </c>
      <c r="AW305" s="14" t="s">
        <v>35</v>
      </c>
      <c r="AX305" s="14" t="s">
        <v>76</v>
      </c>
      <c r="AY305" s="253" t="s">
        <v>141</v>
      </c>
    </row>
    <row r="306" spans="1:51" s="13" customFormat="1" ht="12">
      <c r="A306" s="13"/>
      <c r="B306" s="232"/>
      <c r="C306" s="233"/>
      <c r="D306" s="234" t="s">
        <v>153</v>
      </c>
      <c r="E306" s="235" t="s">
        <v>19</v>
      </c>
      <c r="F306" s="236" t="s">
        <v>277</v>
      </c>
      <c r="G306" s="233"/>
      <c r="H306" s="235" t="s">
        <v>19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153</v>
      </c>
      <c r="AU306" s="242" t="s">
        <v>86</v>
      </c>
      <c r="AV306" s="13" t="s">
        <v>84</v>
      </c>
      <c r="AW306" s="13" t="s">
        <v>35</v>
      </c>
      <c r="AX306" s="13" t="s">
        <v>76</v>
      </c>
      <c r="AY306" s="242" t="s">
        <v>141</v>
      </c>
    </row>
    <row r="307" spans="1:51" s="14" customFormat="1" ht="12">
      <c r="A307" s="14"/>
      <c r="B307" s="243"/>
      <c r="C307" s="244"/>
      <c r="D307" s="234" t="s">
        <v>153</v>
      </c>
      <c r="E307" s="245" t="s">
        <v>19</v>
      </c>
      <c r="F307" s="246" t="s">
        <v>292</v>
      </c>
      <c r="G307" s="244"/>
      <c r="H307" s="247">
        <v>24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153</v>
      </c>
      <c r="AU307" s="253" t="s">
        <v>86</v>
      </c>
      <c r="AV307" s="14" t="s">
        <v>86</v>
      </c>
      <c r="AW307" s="14" t="s">
        <v>35</v>
      </c>
      <c r="AX307" s="14" t="s">
        <v>76</v>
      </c>
      <c r="AY307" s="253" t="s">
        <v>141</v>
      </c>
    </row>
    <row r="308" spans="1:51" s="15" customFormat="1" ht="12">
      <c r="A308" s="15"/>
      <c r="B308" s="254"/>
      <c r="C308" s="255"/>
      <c r="D308" s="234" t="s">
        <v>153</v>
      </c>
      <c r="E308" s="256" t="s">
        <v>19</v>
      </c>
      <c r="F308" s="257" t="s">
        <v>171</v>
      </c>
      <c r="G308" s="255"/>
      <c r="H308" s="258">
        <v>132</v>
      </c>
      <c r="I308" s="259"/>
      <c r="J308" s="255"/>
      <c r="K308" s="255"/>
      <c r="L308" s="260"/>
      <c r="M308" s="261"/>
      <c r="N308" s="262"/>
      <c r="O308" s="262"/>
      <c r="P308" s="262"/>
      <c r="Q308" s="262"/>
      <c r="R308" s="262"/>
      <c r="S308" s="262"/>
      <c r="T308" s="26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4" t="s">
        <v>153</v>
      </c>
      <c r="AU308" s="264" t="s">
        <v>86</v>
      </c>
      <c r="AV308" s="15" t="s">
        <v>149</v>
      </c>
      <c r="AW308" s="15" t="s">
        <v>35</v>
      </c>
      <c r="AX308" s="15" t="s">
        <v>84</v>
      </c>
      <c r="AY308" s="264" t="s">
        <v>141</v>
      </c>
    </row>
    <row r="309" spans="1:65" s="2" customFormat="1" ht="16.5" customHeight="1">
      <c r="A309" s="40"/>
      <c r="B309" s="41"/>
      <c r="C309" s="214" t="s">
        <v>293</v>
      </c>
      <c r="D309" s="214" t="s">
        <v>144</v>
      </c>
      <c r="E309" s="215" t="s">
        <v>294</v>
      </c>
      <c r="F309" s="216" t="s">
        <v>295</v>
      </c>
      <c r="G309" s="217" t="s">
        <v>147</v>
      </c>
      <c r="H309" s="218">
        <v>281.365</v>
      </c>
      <c r="I309" s="219"/>
      <c r="J309" s="220">
        <f>ROUND(I309*H309,2)</f>
        <v>0</v>
      </c>
      <c r="K309" s="216" t="s">
        <v>148</v>
      </c>
      <c r="L309" s="46"/>
      <c r="M309" s="221" t="s">
        <v>19</v>
      </c>
      <c r="N309" s="222" t="s">
        <v>47</v>
      </c>
      <c r="O309" s="86"/>
      <c r="P309" s="223">
        <f>O309*H309</f>
        <v>0</v>
      </c>
      <c r="Q309" s="223">
        <v>0</v>
      </c>
      <c r="R309" s="223">
        <f>Q309*H309</f>
        <v>0</v>
      </c>
      <c r="S309" s="223">
        <v>0.002</v>
      </c>
      <c r="T309" s="224">
        <f>S309*H309</f>
        <v>0.5627300000000001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149</v>
      </c>
      <c r="AT309" s="225" t="s">
        <v>144</v>
      </c>
      <c r="AU309" s="225" t="s">
        <v>86</v>
      </c>
      <c r="AY309" s="19" t="s">
        <v>141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84</v>
      </c>
      <c r="BK309" s="226">
        <f>ROUND(I309*H309,2)</f>
        <v>0</v>
      </c>
      <c r="BL309" s="19" t="s">
        <v>149</v>
      </c>
      <c r="BM309" s="225" t="s">
        <v>296</v>
      </c>
    </row>
    <row r="310" spans="1:47" s="2" customFormat="1" ht="12">
      <c r="A310" s="40"/>
      <c r="B310" s="41"/>
      <c r="C310" s="42"/>
      <c r="D310" s="227" t="s">
        <v>151</v>
      </c>
      <c r="E310" s="42"/>
      <c r="F310" s="228" t="s">
        <v>297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151</v>
      </c>
      <c r="AU310" s="19" t="s">
        <v>86</v>
      </c>
    </row>
    <row r="311" spans="1:51" s="13" customFormat="1" ht="12">
      <c r="A311" s="13"/>
      <c r="B311" s="232"/>
      <c r="C311" s="233"/>
      <c r="D311" s="234" t="s">
        <v>153</v>
      </c>
      <c r="E311" s="235" t="s">
        <v>19</v>
      </c>
      <c r="F311" s="236" t="s">
        <v>154</v>
      </c>
      <c r="G311" s="233"/>
      <c r="H311" s="235" t="s">
        <v>19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153</v>
      </c>
      <c r="AU311" s="242" t="s">
        <v>86</v>
      </c>
      <c r="AV311" s="13" t="s">
        <v>84</v>
      </c>
      <c r="AW311" s="13" t="s">
        <v>35</v>
      </c>
      <c r="AX311" s="13" t="s">
        <v>76</v>
      </c>
      <c r="AY311" s="242" t="s">
        <v>141</v>
      </c>
    </row>
    <row r="312" spans="1:51" s="13" customFormat="1" ht="12">
      <c r="A312" s="13"/>
      <c r="B312" s="232"/>
      <c r="C312" s="233"/>
      <c r="D312" s="234" t="s">
        <v>153</v>
      </c>
      <c r="E312" s="235" t="s">
        <v>19</v>
      </c>
      <c r="F312" s="236" t="s">
        <v>155</v>
      </c>
      <c r="G312" s="233"/>
      <c r="H312" s="235" t="s">
        <v>19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153</v>
      </c>
      <c r="AU312" s="242" t="s">
        <v>86</v>
      </c>
      <c r="AV312" s="13" t="s">
        <v>84</v>
      </c>
      <c r="AW312" s="13" t="s">
        <v>35</v>
      </c>
      <c r="AX312" s="13" t="s">
        <v>76</v>
      </c>
      <c r="AY312" s="242" t="s">
        <v>141</v>
      </c>
    </row>
    <row r="313" spans="1:51" s="14" customFormat="1" ht="12">
      <c r="A313" s="14"/>
      <c r="B313" s="243"/>
      <c r="C313" s="244"/>
      <c r="D313" s="234" t="s">
        <v>153</v>
      </c>
      <c r="E313" s="245" t="s">
        <v>19</v>
      </c>
      <c r="F313" s="246" t="s">
        <v>156</v>
      </c>
      <c r="G313" s="244"/>
      <c r="H313" s="247">
        <v>24.5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153</v>
      </c>
      <c r="AU313" s="253" t="s">
        <v>86</v>
      </c>
      <c r="AV313" s="14" t="s">
        <v>86</v>
      </c>
      <c r="AW313" s="14" t="s">
        <v>35</v>
      </c>
      <c r="AX313" s="14" t="s">
        <v>76</v>
      </c>
      <c r="AY313" s="253" t="s">
        <v>141</v>
      </c>
    </row>
    <row r="314" spans="1:51" s="13" customFormat="1" ht="12">
      <c r="A314" s="13"/>
      <c r="B314" s="232"/>
      <c r="C314" s="233"/>
      <c r="D314" s="234" t="s">
        <v>153</v>
      </c>
      <c r="E314" s="235" t="s">
        <v>19</v>
      </c>
      <c r="F314" s="236" t="s">
        <v>157</v>
      </c>
      <c r="G314" s="233"/>
      <c r="H314" s="235" t="s">
        <v>19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153</v>
      </c>
      <c r="AU314" s="242" t="s">
        <v>86</v>
      </c>
      <c r="AV314" s="13" t="s">
        <v>84</v>
      </c>
      <c r="AW314" s="13" t="s">
        <v>35</v>
      </c>
      <c r="AX314" s="13" t="s">
        <v>76</v>
      </c>
      <c r="AY314" s="242" t="s">
        <v>141</v>
      </c>
    </row>
    <row r="315" spans="1:51" s="14" customFormat="1" ht="12">
      <c r="A315" s="14"/>
      <c r="B315" s="243"/>
      <c r="C315" s="244"/>
      <c r="D315" s="234" t="s">
        <v>153</v>
      </c>
      <c r="E315" s="245" t="s">
        <v>19</v>
      </c>
      <c r="F315" s="246" t="s">
        <v>156</v>
      </c>
      <c r="G315" s="244"/>
      <c r="H315" s="247">
        <v>24.5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153</v>
      </c>
      <c r="AU315" s="253" t="s">
        <v>86</v>
      </c>
      <c r="AV315" s="14" t="s">
        <v>86</v>
      </c>
      <c r="AW315" s="14" t="s">
        <v>35</v>
      </c>
      <c r="AX315" s="14" t="s">
        <v>76</v>
      </c>
      <c r="AY315" s="253" t="s">
        <v>141</v>
      </c>
    </row>
    <row r="316" spans="1:51" s="13" customFormat="1" ht="12">
      <c r="A316" s="13"/>
      <c r="B316" s="232"/>
      <c r="C316" s="233"/>
      <c r="D316" s="234" t="s">
        <v>153</v>
      </c>
      <c r="E316" s="235" t="s">
        <v>19</v>
      </c>
      <c r="F316" s="236" t="s">
        <v>158</v>
      </c>
      <c r="G316" s="233"/>
      <c r="H316" s="235" t="s">
        <v>19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153</v>
      </c>
      <c r="AU316" s="242" t="s">
        <v>86</v>
      </c>
      <c r="AV316" s="13" t="s">
        <v>84</v>
      </c>
      <c r="AW316" s="13" t="s">
        <v>35</v>
      </c>
      <c r="AX316" s="13" t="s">
        <v>76</v>
      </c>
      <c r="AY316" s="242" t="s">
        <v>141</v>
      </c>
    </row>
    <row r="317" spans="1:51" s="14" customFormat="1" ht="12">
      <c r="A317" s="14"/>
      <c r="B317" s="243"/>
      <c r="C317" s="244"/>
      <c r="D317" s="234" t="s">
        <v>153</v>
      </c>
      <c r="E317" s="245" t="s">
        <v>19</v>
      </c>
      <c r="F317" s="246" t="s">
        <v>156</v>
      </c>
      <c r="G317" s="244"/>
      <c r="H317" s="247">
        <v>24.5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153</v>
      </c>
      <c r="AU317" s="253" t="s">
        <v>86</v>
      </c>
      <c r="AV317" s="14" t="s">
        <v>86</v>
      </c>
      <c r="AW317" s="14" t="s">
        <v>35</v>
      </c>
      <c r="AX317" s="14" t="s">
        <v>76</v>
      </c>
      <c r="AY317" s="253" t="s">
        <v>141</v>
      </c>
    </row>
    <row r="318" spans="1:51" s="13" customFormat="1" ht="12">
      <c r="A318" s="13"/>
      <c r="B318" s="232"/>
      <c r="C318" s="233"/>
      <c r="D318" s="234" t="s">
        <v>153</v>
      </c>
      <c r="E318" s="235" t="s">
        <v>19</v>
      </c>
      <c r="F318" s="236" t="s">
        <v>159</v>
      </c>
      <c r="G318" s="233"/>
      <c r="H318" s="235" t="s">
        <v>19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153</v>
      </c>
      <c r="AU318" s="242" t="s">
        <v>86</v>
      </c>
      <c r="AV318" s="13" t="s">
        <v>84</v>
      </c>
      <c r="AW318" s="13" t="s">
        <v>35</v>
      </c>
      <c r="AX318" s="13" t="s">
        <v>76</v>
      </c>
      <c r="AY318" s="242" t="s">
        <v>141</v>
      </c>
    </row>
    <row r="319" spans="1:51" s="14" customFormat="1" ht="12">
      <c r="A319" s="14"/>
      <c r="B319" s="243"/>
      <c r="C319" s="244"/>
      <c r="D319" s="234" t="s">
        <v>153</v>
      </c>
      <c r="E319" s="245" t="s">
        <v>19</v>
      </c>
      <c r="F319" s="246" t="s">
        <v>156</v>
      </c>
      <c r="G319" s="244"/>
      <c r="H319" s="247">
        <v>24.5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153</v>
      </c>
      <c r="AU319" s="253" t="s">
        <v>86</v>
      </c>
      <c r="AV319" s="14" t="s">
        <v>86</v>
      </c>
      <c r="AW319" s="14" t="s">
        <v>35</v>
      </c>
      <c r="AX319" s="14" t="s">
        <v>76</v>
      </c>
      <c r="AY319" s="253" t="s">
        <v>141</v>
      </c>
    </row>
    <row r="320" spans="1:51" s="13" customFormat="1" ht="12">
      <c r="A320" s="13"/>
      <c r="B320" s="232"/>
      <c r="C320" s="233"/>
      <c r="D320" s="234" t="s">
        <v>153</v>
      </c>
      <c r="E320" s="235" t="s">
        <v>19</v>
      </c>
      <c r="F320" s="236" t="s">
        <v>160</v>
      </c>
      <c r="G320" s="233"/>
      <c r="H320" s="235" t="s">
        <v>19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153</v>
      </c>
      <c r="AU320" s="242" t="s">
        <v>86</v>
      </c>
      <c r="AV320" s="13" t="s">
        <v>84</v>
      </c>
      <c r="AW320" s="13" t="s">
        <v>35</v>
      </c>
      <c r="AX320" s="13" t="s">
        <v>76</v>
      </c>
      <c r="AY320" s="242" t="s">
        <v>141</v>
      </c>
    </row>
    <row r="321" spans="1:51" s="14" customFormat="1" ht="12">
      <c r="A321" s="14"/>
      <c r="B321" s="243"/>
      <c r="C321" s="244"/>
      <c r="D321" s="234" t="s">
        <v>153</v>
      </c>
      <c r="E321" s="245" t="s">
        <v>19</v>
      </c>
      <c r="F321" s="246" t="s">
        <v>156</v>
      </c>
      <c r="G321" s="244"/>
      <c r="H321" s="247">
        <v>24.5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153</v>
      </c>
      <c r="AU321" s="253" t="s">
        <v>86</v>
      </c>
      <c r="AV321" s="14" t="s">
        <v>86</v>
      </c>
      <c r="AW321" s="14" t="s">
        <v>35</v>
      </c>
      <c r="AX321" s="14" t="s">
        <v>76</v>
      </c>
      <c r="AY321" s="253" t="s">
        <v>141</v>
      </c>
    </row>
    <row r="322" spans="1:51" s="13" customFormat="1" ht="12">
      <c r="A322" s="13"/>
      <c r="B322" s="232"/>
      <c r="C322" s="233"/>
      <c r="D322" s="234" t="s">
        <v>153</v>
      </c>
      <c r="E322" s="235" t="s">
        <v>19</v>
      </c>
      <c r="F322" s="236" t="s">
        <v>161</v>
      </c>
      <c r="G322" s="233"/>
      <c r="H322" s="235" t="s">
        <v>19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153</v>
      </c>
      <c r="AU322" s="242" t="s">
        <v>86</v>
      </c>
      <c r="AV322" s="13" t="s">
        <v>84</v>
      </c>
      <c r="AW322" s="13" t="s">
        <v>35</v>
      </c>
      <c r="AX322" s="13" t="s">
        <v>76</v>
      </c>
      <c r="AY322" s="242" t="s">
        <v>141</v>
      </c>
    </row>
    <row r="323" spans="1:51" s="14" customFormat="1" ht="12">
      <c r="A323" s="14"/>
      <c r="B323" s="243"/>
      <c r="C323" s="244"/>
      <c r="D323" s="234" t="s">
        <v>153</v>
      </c>
      <c r="E323" s="245" t="s">
        <v>19</v>
      </c>
      <c r="F323" s="246" t="s">
        <v>156</v>
      </c>
      <c r="G323" s="244"/>
      <c r="H323" s="247">
        <v>24.5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153</v>
      </c>
      <c r="AU323" s="253" t="s">
        <v>86</v>
      </c>
      <c r="AV323" s="14" t="s">
        <v>86</v>
      </c>
      <c r="AW323" s="14" t="s">
        <v>35</v>
      </c>
      <c r="AX323" s="14" t="s">
        <v>76</v>
      </c>
      <c r="AY323" s="253" t="s">
        <v>141</v>
      </c>
    </row>
    <row r="324" spans="1:51" s="13" customFormat="1" ht="12">
      <c r="A324" s="13"/>
      <c r="B324" s="232"/>
      <c r="C324" s="233"/>
      <c r="D324" s="234" t="s">
        <v>153</v>
      </c>
      <c r="E324" s="235" t="s">
        <v>19</v>
      </c>
      <c r="F324" s="236" t="s">
        <v>162</v>
      </c>
      <c r="G324" s="233"/>
      <c r="H324" s="235" t="s">
        <v>19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153</v>
      </c>
      <c r="AU324" s="242" t="s">
        <v>86</v>
      </c>
      <c r="AV324" s="13" t="s">
        <v>84</v>
      </c>
      <c r="AW324" s="13" t="s">
        <v>35</v>
      </c>
      <c r="AX324" s="13" t="s">
        <v>76</v>
      </c>
      <c r="AY324" s="242" t="s">
        <v>141</v>
      </c>
    </row>
    <row r="325" spans="1:51" s="14" customFormat="1" ht="12">
      <c r="A325" s="14"/>
      <c r="B325" s="243"/>
      <c r="C325" s="244"/>
      <c r="D325" s="234" t="s">
        <v>153</v>
      </c>
      <c r="E325" s="245" t="s">
        <v>19</v>
      </c>
      <c r="F325" s="246" t="s">
        <v>163</v>
      </c>
      <c r="G325" s="244"/>
      <c r="H325" s="247">
        <v>26.95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153</v>
      </c>
      <c r="AU325" s="253" t="s">
        <v>86</v>
      </c>
      <c r="AV325" s="14" t="s">
        <v>86</v>
      </c>
      <c r="AW325" s="14" t="s">
        <v>35</v>
      </c>
      <c r="AX325" s="14" t="s">
        <v>76</v>
      </c>
      <c r="AY325" s="253" t="s">
        <v>141</v>
      </c>
    </row>
    <row r="326" spans="1:51" s="13" customFormat="1" ht="12">
      <c r="A326" s="13"/>
      <c r="B326" s="232"/>
      <c r="C326" s="233"/>
      <c r="D326" s="234" t="s">
        <v>153</v>
      </c>
      <c r="E326" s="235" t="s">
        <v>19</v>
      </c>
      <c r="F326" s="236" t="s">
        <v>164</v>
      </c>
      <c r="G326" s="233"/>
      <c r="H326" s="235" t="s">
        <v>19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153</v>
      </c>
      <c r="AU326" s="242" t="s">
        <v>86</v>
      </c>
      <c r="AV326" s="13" t="s">
        <v>84</v>
      </c>
      <c r="AW326" s="13" t="s">
        <v>35</v>
      </c>
      <c r="AX326" s="13" t="s">
        <v>76</v>
      </c>
      <c r="AY326" s="242" t="s">
        <v>141</v>
      </c>
    </row>
    <row r="327" spans="1:51" s="14" customFormat="1" ht="12">
      <c r="A327" s="14"/>
      <c r="B327" s="243"/>
      <c r="C327" s="244"/>
      <c r="D327" s="234" t="s">
        <v>153</v>
      </c>
      <c r="E327" s="245" t="s">
        <v>19</v>
      </c>
      <c r="F327" s="246" t="s">
        <v>163</v>
      </c>
      <c r="G327" s="244"/>
      <c r="H327" s="247">
        <v>26.95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153</v>
      </c>
      <c r="AU327" s="253" t="s">
        <v>86</v>
      </c>
      <c r="AV327" s="14" t="s">
        <v>86</v>
      </c>
      <c r="AW327" s="14" t="s">
        <v>35</v>
      </c>
      <c r="AX327" s="14" t="s">
        <v>76</v>
      </c>
      <c r="AY327" s="253" t="s">
        <v>141</v>
      </c>
    </row>
    <row r="328" spans="1:51" s="13" customFormat="1" ht="12">
      <c r="A328" s="13"/>
      <c r="B328" s="232"/>
      <c r="C328" s="233"/>
      <c r="D328" s="234" t="s">
        <v>153</v>
      </c>
      <c r="E328" s="235" t="s">
        <v>19</v>
      </c>
      <c r="F328" s="236" t="s">
        <v>165</v>
      </c>
      <c r="G328" s="233"/>
      <c r="H328" s="235" t="s">
        <v>19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2" t="s">
        <v>153</v>
      </c>
      <c r="AU328" s="242" t="s">
        <v>86</v>
      </c>
      <c r="AV328" s="13" t="s">
        <v>84</v>
      </c>
      <c r="AW328" s="13" t="s">
        <v>35</v>
      </c>
      <c r="AX328" s="13" t="s">
        <v>76</v>
      </c>
      <c r="AY328" s="242" t="s">
        <v>141</v>
      </c>
    </row>
    <row r="329" spans="1:51" s="14" customFormat="1" ht="12">
      <c r="A329" s="14"/>
      <c r="B329" s="243"/>
      <c r="C329" s="244"/>
      <c r="D329" s="234" t="s">
        <v>153</v>
      </c>
      <c r="E329" s="245" t="s">
        <v>19</v>
      </c>
      <c r="F329" s="246" t="s">
        <v>166</v>
      </c>
      <c r="G329" s="244"/>
      <c r="H329" s="247">
        <v>10.78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153</v>
      </c>
      <c r="AU329" s="253" t="s">
        <v>86</v>
      </c>
      <c r="AV329" s="14" t="s">
        <v>86</v>
      </c>
      <c r="AW329" s="14" t="s">
        <v>35</v>
      </c>
      <c r="AX329" s="14" t="s">
        <v>76</v>
      </c>
      <c r="AY329" s="253" t="s">
        <v>141</v>
      </c>
    </row>
    <row r="330" spans="1:51" s="13" customFormat="1" ht="12">
      <c r="A330" s="13"/>
      <c r="B330" s="232"/>
      <c r="C330" s="233"/>
      <c r="D330" s="234" t="s">
        <v>153</v>
      </c>
      <c r="E330" s="235" t="s">
        <v>19</v>
      </c>
      <c r="F330" s="236" t="s">
        <v>167</v>
      </c>
      <c r="G330" s="233"/>
      <c r="H330" s="235" t="s">
        <v>19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153</v>
      </c>
      <c r="AU330" s="242" t="s">
        <v>86</v>
      </c>
      <c r="AV330" s="13" t="s">
        <v>84</v>
      </c>
      <c r="AW330" s="13" t="s">
        <v>35</v>
      </c>
      <c r="AX330" s="13" t="s">
        <v>76</v>
      </c>
      <c r="AY330" s="242" t="s">
        <v>141</v>
      </c>
    </row>
    <row r="331" spans="1:51" s="14" customFormat="1" ht="12">
      <c r="A331" s="14"/>
      <c r="B331" s="243"/>
      <c r="C331" s="244"/>
      <c r="D331" s="234" t="s">
        <v>153</v>
      </c>
      <c r="E331" s="245" t="s">
        <v>19</v>
      </c>
      <c r="F331" s="246" t="s">
        <v>163</v>
      </c>
      <c r="G331" s="244"/>
      <c r="H331" s="247">
        <v>26.95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3" t="s">
        <v>153</v>
      </c>
      <c r="AU331" s="253" t="s">
        <v>86</v>
      </c>
      <c r="AV331" s="14" t="s">
        <v>86</v>
      </c>
      <c r="AW331" s="14" t="s">
        <v>35</v>
      </c>
      <c r="AX331" s="14" t="s">
        <v>76</v>
      </c>
      <c r="AY331" s="253" t="s">
        <v>141</v>
      </c>
    </row>
    <row r="332" spans="1:51" s="13" customFormat="1" ht="12">
      <c r="A332" s="13"/>
      <c r="B332" s="232"/>
      <c r="C332" s="233"/>
      <c r="D332" s="234" t="s">
        <v>153</v>
      </c>
      <c r="E332" s="235" t="s">
        <v>19</v>
      </c>
      <c r="F332" s="236" t="s">
        <v>168</v>
      </c>
      <c r="G332" s="233"/>
      <c r="H332" s="235" t="s">
        <v>19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2" t="s">
        <v>153</v>
      </c>
      <c r="AU332" s="242" t="s">
        <v>86</v>
      </c>
      <c r="AV332" s="13" t="s">
        <v>84</v>
      </c>
      <c r="AW332" s="13" t="s">
        <v>35</v>
      </c>
      <c r="AX332" s="13" t="s">
        <v>76</v>
      </c>
      <c r="AY332" s="242" t="s">
        <v>141</v>
      </c>
    </row>
    <row r="333" spans="1:51" s="14" customFormat="1" ht="12">
      <c r="A333" s="14"/>
      <c r="B333" s="243"/>
      <c r="C333" s="244"/>
      <c r="D333" s="234" t="s">
        <v>153</v>
      </c>
      <c r="E333" s="245" t="s">
        <v>19</v>
      </c>
      <c r="F333" s="246" t="s">
        <v>163</v>
      </c>
      <c r="G333" s="244"/>
      <c r="H333" s="247">
        <v>26.95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153</v>
      </c>
      <c r="AU333" s="253" t="s">
        <v>86</v>
      </c>
      <c r="AV333" s="14" t="s">
        <v>86</v>
      </c>
      <c r="AW333" s="14" t="s">
        <v>35</v>
      </c>
      <c r="AX333" s="14" t="s">
        <v>76</v>
      </c>
      <c r="AY333" s="253" t="s">
        <v>141</v>
      </c>
    </row>
    <row r="334" spans="1:51" s="13" customFormat="1" ht="12">
      <c r="A334" s="13"/>
      <c r="B334" s="232"/>
      <c r="C334" s="233"/>
      <c r="D334" s="234" t="s">
        <v>153</v>
      </c>
      <c r="E334" s="235" t="s">
        <v>19</v>
      </c>
      <c r="F334" s="236" t="s">
        <v>169</v>
      </c>
      <c r="G334" s="233"/>
      <c r="H334" s="235" t="s">
        <v>19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153</v>
      </c>
      <c r="AU334" s="242" t="s">
        <v>86</v>
      </c>
      <c r="AV334" s="13" t="s">
        <v>84</v>
      </c>
      <c r="AW334" s="13" t="s">
        <v>35</v>
      </c>
      <c r="AX334" s="13" t="s">
        <v>76</v>
      </c>
      <c r="AY334" s="242" t="s">
        <v>141</v>
      </c>
    </row>
    <row r="335" spans="1:51" s="14" customFormat="1" ht="12">
      <c r="A335" s="14"/>
      <c r="B335" s="243"/>
      <c r="C335" s="244"/>
      <c r="D335" s="234" t="s">
        <v>153</v>
      </c>
      <c r="E335" s="245" t="s">
        <v>19</v>
      </c>
      <c r="F335" s="246" t="s">
        <v>170</v>
      </c>
      <c r="G335" s="244"/>
      <c r="H335" s="247">
        <v>15.785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153</v>
      </c>
      <c r="AU335" s="253" t="s">
        <v>86</v>
      </c>
      <c r="AV335" s="14" t="s">
        <v>86</v>
      </c>
      <c r="AW335" s="14" t="s">
        <v>35</v>
      </c>
      <c r="AX335" s="14" t="s">
        <v>76</v>
      </c>
      <c r="AY335" s="253" t="s">
        <v>141</v>
      </c>
    </row>
    <row r="336" spans="1:51" s="15" customFormat="1" ht="12">
      <c r="A336" s="15"/>
      <c r="B336" s="254"/>
      <c r="C336" s="255"/>
      <c r="D336" s="234" t="s">
        <v>153</v>
      </c>
      <c r="E336" s="256" t="s">
        <v>19</v>
      </c>
      <c r="F336" s="257" t="s">
        <v>171</v>
      </c>
      <c r="G336" s="255"/>
      <c r="H336" s="258">
        <v>281.365</v>
      </c>
      <c r="I336" s="259"/>
      <c r="J336" s="255"/>
      <c r="K336" s="255"/>
      <c r="L336" s="260"/>
      <c r="M336" s="261"/>
      <c r="N336" s="262"/>
      <c r="O336" s="262"/>
      <c r="P336" s="262"/>
      <c r="Q336" s="262"/>
      <c r="R336" s="262"/>
      <c r="S336" s="262"/>
      <c r="T336" s="263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4" t="s">
        <v>153</v>
      </c>
      <c r="AU336" s="264" t="s">
        <v>86</v>
      </c>
      <c r="AV336" s="15" t="s">
        <v>149</v>
      </c>
      <c r="AW336" s="15" t="s">
        <v>35</v>
      </c>
      <c r="AX336" s="15" t="s">
        <v>84</v>
      </c>
      <c r="AY336" s="264" t="s">
        <v>141</v>
      </c>
    </row>
    <row r="337" spans="1:65" s="2" customFormat="1" ht="24.15" customHeight="1">
      <c r="A337" s="40"/>
      <c r="B337" s="41"/>
      <c r="C337" s="214" t="s">
        <v>298</v>
      </c>
      <c r="D337" s="214" t="s">
        <v>144</v>
      </c>
      <c r="E337" s="215" t="s">
        <v>299</v>
      </c>
      <c r="F337" s="216" t="s">
        <v>300</v>
      </c>
      <c r="G337" s="217" t="s">
        <v>147</v>
      </c>
      <c r="H337" s="218">
        <v>470.664</v>
      </c>
      <c r="I337" s="219"/>
      <c r="J337" s="220">
        <f>ROUND(I337*H337,2)</f>
        <v>0</v>
      </c>
      <c r="K337" s="216" t="s">
        <v>148</v>
      </c>
      <c r="L337" s="46"/>
      <c r="M337" s="221" t="s">
        <v>19</v>
      </c>
      <c r="N337" s="222" t="s">
        <v>47</v>
      </c>
      <c r="O337" s="86"/>
      <c r="P337" s="223">
        <f>O337*H337</f>
        <v>0</v>
      </c>
      <c r="Q337" s="223">
        <v>0</v>
      </c>
      <c r="R337" s="223">
        <f>Q337*H337</f>
        <v>0</v>
      </c>
      <c r="S337" s="223">
        <v>0.002</v>
      </c>
      <c r="T337" s="224">
        <f>S337*H337</f>
        <v>0.9413279999999999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5" t="s">
        <v>149</v>
      </c>
      <c r="AT337" s="225" t="s">
        <v>144</v>
      </c>
      <c r="AU337" s="225" t="s">
        <v>86</v>
      </c>
      <c r="AY337" s="19" t="s">
        <v>141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9" t="s">
        <v>84</v>
      </c>
      <c r="BK337" s="226">
        <f>ROUND(I337*H337,2)</f>
        <v>0</v>
      </c>
      <c r="BL337" s="19" t="s">
        <v>149</v>
      </c>
      <c r="BM337" s="225" t="s">
        <v>301</v>
      </c>
    </row>
    <row r="338" spans="1:47" s="2" customFormat="1" ht="12">
      <c r="A338" s="40"/>
      <c r="B338" s="41"/>
      <c r="C338" s="42"/>
      <c r="D338" s="227" t="s">
        <v>151</v>
      </c>
      <c r="E338" s="42"/>
      <c r="F338" s="228" t="s">
        <v>302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151</v>
      </c>
      <c r="AU338" s="19" t="s">
        <v>86</v>
      </c>
    </row>
    <row r="339" spans="1:51" s="13" customFormat="1" ht="12">
      <c r="A339" s="13"/>
      <c r="B339" s="232"/>
      <c r="C339" s="233"/>
      <c r="D339" s="234" t="s">
        <v>153</v>
      </c>
      <c r="E339" s="235" t="s">
        <v>19</v>
      </c>
      <c r="F339" s="236" t="s">
        <v>154</v>
      </c>
      <c r="G339" s="233"/>
      <c r="H339" s="235" t="s">
        <v>19</v>
      </c>
      <c r="I339" s="237"/>
      <c r="J339" s="233"/>
      <c r="K339" s="233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153</v>
      </c>
      <c r="AU339" s="242" t="s">
        <v>86</v>
      </c>
      <c r="AV339" s="13" t="s">
        <v>84</v>
      </c>
      <c r="AW339" s="13" t="s">
        <v>35</v>
      </c>
      <c r="AX339" s="13" t="s">
        <v>76</v>
      </c>
      <c r="AY339" s="242" t="s">
        <v>141</v>
      </c>
    </row>
    <row r="340" spans="1:51" s="13" customFormat="1" ht="12">
      <c r="A340" s="13"/>
      <c r="B340" s="232"/>
      <c r="C340" s="233"/>
      <c r="D340" s="234" t="s">
        <v>153</v>
      </c>
      <c r="E340" s="235" t="s">
        <v>19</v>
      </c>
      <c r="F340" s="236" t="s">
        <v>187</v>
      </c>
      <c r="G340" s="233"/>
      <c r="H340" s="235" t="s">
        <v>19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153</v>
      </c>
      <c r="AU340" s="242" t="s">
        <v>86</v>
      </c>
      <c r="AV340" s="13" t="s">
        <v>84</v>
      </c>
      <c r="AW340" s="13" t="s">
        <v>35</v>
      </c>
      <c r="AX340" s="13" t="s">
        <v>76</v>
      </c>
      <c r="AY340" s="242" t="s">
        <v>141</v>
      </c>
    </row>
    <row r="341" spans="1:51" s="14" customFormat="1" ht="12">
      <c r="A341" s="14"/>
      <c r="B341" s="243"/>
      <c r="C341" s="244"/>
      <c r="D341" s="234" t="s">
        <v>153</v>
      </c>
      <c r="E341" s="245" t="s">
        <v>19</v>
      </c>
      <c r="F341" s="246" t="s">
        <v>188</v>
      </c>
      <c r="G341" s="244"/>
      <c r="H341" s="247">
        <v>44.174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153</v>
      </c>
      <c r="AU341" s="253" t="s">
        <v>86</v>
      </c>
      <c r="AV341" s="14" t="s">
        <v>86</v>
      </c>
      <c r="AW341" s="14" t="s">
        <v>35</v>
      </c>
      <c r="AX341" s="14" t="s">
        <v>76</v>
      </c>
      <c r="AY341" s="253" t="s">
        <v>141</v>
      </c>
    </row>
    <row r="342" spans="1:51" s="13" customFormat="1" ht="12">
      <c r="A342" s="13"/>
      <c r="B342" s="232"/>
      <c r="C342" s="233"/>
      <c r="D342" s="234" t="s">
        <v>153</v>
      </c>
      <c r="E342" s="235" t="s">
        <v>19</v>
      </c>
      <c r="F342" s="236" t="s">
        <v>189</v>
      </c>
      <c r="G342" s="233"/>
      <c r="H342" s="235" t="s">
        <v>19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153</v>
      </c>
      <c r="AU342" s="242" t="s">
        <v>86</v>
      </c>
      <c r="AV342" s="13" t="s">
        <v>84</v>
      </c>
      <c r="AW342" s="13" t="s">
        <v>35</v>
      </c>
      <c r="AX342" s="13" t="s">
        <v>76</v>
      </c>
      <c r="AY342" s="242" t="s">
        <v>141</v>
      </c>
    </row>
    <row r="343" spans="1:51" s="14" customFormat="1" ht="12">
      <c r="A343" s="14"/>
      <c r="B343" s="243"/>
      <c r="C343" s="244"/>
      <c r="D343" s="234" t="s">
        <v>153</v>
      </c>
      <c r="E343" s="245" t="s">
        <v>19</v>
      </c>
      <c r="F343" s="246" t="s">
        <v>190</v>
      </c>
      <c r="G343" s="244"/>
      <c r="H343" s="247">
        <v>34.1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153</v>
      </c>
      <c r="AU343" s="253" t="s">
        <v>86</v>
      </c>
      <c r="AV343" s="14" t="s">
        <v>86</v>
      </c>
      <c r="AW343" s="14" t="s">
        <v>35</v>
      </c>
      <c r="AX343" s="14" t="s">
        <v>76</v>
      </c>
      <c r="AY343" s="253" t="s">
        <v>141</v>
      </c>
    </row>
    <row r="344" spans="1:51" s="13" customFormat="1" ht="12">
      <c r="A344" s="13"/>
      <c r="B344" s="232"/>
      <c r="C344" s="233"/>
      <c r="D344" s="234" t="s">
        <v>153</v>
      </c>
      <c r="E344" s="235" t="s">
        <v>19</v>
      </c>
      <c r="F344" s="236" t="s">
        <v>191</v>
      </c>
      <c r="G344" s="233"/>
      <c r="H344" s="235" t="s">
        <v>19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153</v>
      </c>
      <c r="AU344" s="242" t="s">
        <v>86</v>
      </c>
      <c r="AV344" s="13" t="s">
        <v>84</v>
      </c>
      <c r="AW344" s="13" t="s">
        <v>35</v>
      </c>
      <c r="AX344" s="13" t="s">
        <v>76</v>
      </c>
      <c r="AY344" s="242" t="s">
        <v>141</v>
      </c>
    </row>
    <row r="345" spans="1:51" s="14" customFormat="1" ht="12">
      <c r="A345" s="14"/>
      <c r="B345" s="243"/>
      <c r="C345" s="244"/>
      <c r="D345" s="234" t="s">
        <v>153</v>
      </c>
      <c r="E345" s="245" t="s">
        <v>19</v>
      </c>
      <c r="F345" s="246" t="s">
        <v>192</v>
      </c>
      <c r="G345" s="244"/>
      <c r="H345" s="247">
        <v>37.51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153</v>
      </c>
      <c r="AU345" s="253" t="s">
        <v>86</v>
      </c>
      <c r="AV345" s="14" t="s">
        <v>86</v>
      </c>
      <c r="AW345" s="14" t="s">
        <v>35</v>
      </c>
      <c r="AX345" s="14" t="s">
        <v>76</v>
      </c>
      <c r="AY345" s="253" t="s">
        <v>141</v>
      </c>
    </row>
    <row r="346" spans="1:51" s="13" customFormat="1" ht="12">
      <c r="A346" s="13"/>
      <c r="B346" s="232"/>
      <c r="C346" s="233"/>
      <c r="D346" s="234" t="s">
        <v>153</v>
      </c>
      <c r="E346" s="235" t="s">
        <v>19</v>
      </c>
      <c r="F346" s="236" t="s">
        <v>193</v>
      </c>
      <c r="G346" s="233"/>
      <c r="H346" s="235" t="s">
        <v>19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153</v>
      </c>
      <c r="AU346" s="242" t="s">
        <v>86</v>
      </c>
      <c r="AV346" s="13" t="s">
        <v>84</v>
      </c>
      <c r="AW346" s="13" t="s">
        <v>35</v>
      </c>
      <c r="AX346" s="13" t="s">
        <v>76</v>
      </c>
      <c r="AY346" s="242" t="s">
        <v>141</v>
      </c>
    </row>
    <row r="347" spans="1:51" s="14" customFormat="1" ht="12">
      <c r="A347" s="14"/>
      <c r="B347" s="243"/>
      <c r="C347" s="244"/>
      <c r="D347" s="234" t="s">
        <v>153</v>
      </c>
      <c r="E347" s="245" t="s">
        <v>19</v>
      </c>
      <c r="F347" s="246" t="s">
        <v>194</v>
      </c>
      <c r="G347" s="244"/>
      <c r="H347" s="247">
        <v>35.96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153</v>
      </c>
      <c r="AU347" s="253" t="s">
        <v>86</v>
      </c>
      <c r="AV347" s="14" t="s">
        <v>86</v>
      </c>
      <c r="AW347" s="14" t="s">
        <v>35</v>
      </c>
      <c r="AX347" s="14" t="s">
        <v>76</v>
      </c>
      <c r="AY347" s="253" t="s">
        <v>141</v>
      </c>
    </row>
    <row r="348" spans="1:51" s="13" customFormat="1" ht="12">
      <c r="A348" s="13"/>
      <c r="B348" s="232"/>
      <c r="C348" s="233"/>
      <c r="D348" s="234" t="s">
        <v>153</v>
      </c>
      <c r="E348" s="235" t="s">
        <v>19</v>
      </c>
      <c r="F348" s="236" t="s">
        <v>195</v>
      </c>
      <c r="G348" s="233"/>
      <c r="H348" s="235" t="s">
        <v>19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153</v>
      </c>
      <c r="AU348" s="242" t="s">
        <v>86</v>
      </c>
      <c r="AV348" s="13" t="s">
        <v>84</v>
      </c>
      <c r="AW348" s="13" t="s">
        <v>35</v>
      </c>
      <c r="AX348" s="13" t="s">
        <v>76</v>
      </c>
      <c r="AY348" s="242" t="s">
        <v>141</v>
      </c>
    </row>
    <row r="349" spans="1:51" s="14" customFormat="1" ht="12">
      <c r="A349" s="14"/>
      <c r="B349" s="243"/>
      <c r="C349" s="244"/>
      <c r="D349" s="234" t="s">
        <v>153</v>
      </c>
      <c r="E349" s="245" t="s">
        <v>19</v>
      </c>
      <c r="F349" s="246" t="s">
        <v>194</v>
      </c>
      <c r="G349" s="244"/>
      <c r="H349" s="247">
        <v>35.96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153</v>
      </c>
      <c r="AU349" s="253" t="s">
        <v>86</v>
      </c>
      <c r="AV349" s="14" t="s">
        <v>86</v>
      </c>
      <c r="AW349" s="14" t="s">
        <v>35</v>
      </c>
      <c r="AX349" s="14" t="s">
        <v>76</v>
      </c>
      <c r="AY349" s="253" t="s">
        <v>141</v>
      </c>
    </row>
    <row r="350" spans="1:51" s="13" customFormat="1" ht="12">
      <c r="A350" s="13"/>
      <c r="B350" s="232"/>
      <c r="C350" s="233"/>
      <c r="D350" s="234" t="s">
        <v>153</v>
      </c>
      <c r="E350" s="235" t="s">
        <v>19</v>
      </c>
      <c r="F350" s="236" t="s">
        <v>196</v>
      </c>
      <c r="G350" s="233"/>
      <c r="H350" s="235" t="s">
        <v>19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153</v>
      </c>
      <c r="AU350" s="242" t="s">
        <v>86</v>
      </c>
      <c r="AV350" s="13" t="s">
        <v>84</v>
      </c>
      <c r="AW350" s="13" t="s">
        <v>35</v>
      </c>
      <c r="AX350" s="13" t="s">
        <v>76</v>
      </c>
      <c r="AY350" s="242" t="s">
        <v>141</v>
      </c>
    </row>
    <row r="351" spans="1:51" s="14" customFormat="1" ht="12">
      <c r="A351" s="14"/>
      <c r="B351" s="243"/>
      <c r="C351" s="244"/>
      <c r="D351" s="234" t="s">
        <v>153</v>
      </c>
      <c r="E351" s="245" t="s">
        <v>19</v>
      </c>
      <c r="F351" s="246" t="s">
        <v>197</v>
      </c>
      <c r="G351" s="244"/>
      <c r="H351" s="247">
        <v>35.96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3" t="s">
        <v>153</v>
      </c>
      <c r="AU351" s="253" t="s">
        <v>86</v>
      </c>
      <c r="AV351" s="14" t="s">
        <v>86</v>
      </c>
      <c r="AW351" s="14" t="s">
        <v>35</v>
      </c>
      <c r="AX351" s="14" t="s">
        <v>76</v>
      </c>
      <c r="AY351" s="253" t="s">
        <v>141</v>
      </c>
    </row>
    <row r="352" spans="1:51" s="13" customFormat="1" ht="12">
      <c r="A352" s="13"/>
      <c r="B352" s="232"/>
      <c r="C352" s="233"/>
      <c r="D352" s="234" t="s">
        <v>153</v>
      </c>
      <c r="E352" s="235" t="s">
        <v>19</v>
      </c>
      <c r="F352" s="236" t="s">
        <v>198</v>
      </c>
      <c r="G352" s="233"/>
      <c r="H352" s="235" t="s">
        <v>19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153</v>
      </c>
      <c r="AU352" s="242" t="s">
        <v>86</v>
      </c>
      <c r="AV352" s="13" t="s">
        <v>84</v>
      </c>
      <c r="AW352" s="13" t="s">
        <v>35</v>
      </c>
      <c r="AX352" s="13" t="s">
        <v>76</v>
      </c>
      <c r="AY352" s="242" t="s">
        <v>141</v>
      </c>
    </row>
    <row r="353" spans="1:51" s="14" customFormat="1" ht="12">
      <c r="A353" s="14"/>
      <c r="B353" s="243"/>
      <c r="C353" s="244"/>
      <c r="D353" s="234" t="s">
        <v>153</v>
      </c>
      <c r="E353" s="245" t="s">
        <v>19</v>
      </c>
      <c r="F353" s="246" t="s">
        <v>190</v>
      </c>
      <c r="G353" s="244"/>
      <c r="H353" s="247">
        <v>34.1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153</v>
      </c>
      <c r="AU353" s="253" t="s">
        <v>86</v>
      </c>
      <c r="AV353" s="14" t="s">
        <v>86</v>
      </c>
      <c r="AW353" s="14" t="s">
        <v>35</v>
      </c>
      <c r="AX353" s="14" t="s">
        <v>76</v>
      </c>
      <c r="AY353" s="253" t="s">
        <v>141</v>
      </c>
    </row>
    <row r="354" spans="1:51" s="13" customFormat="1" ht="12">
      <c r="A354" s="13"/>
      <c r="B354" s="232"/>
      <c r="C354" s="233"/>
      <c r="D354" s="234" t="s">
        <v>153</v>
      </c>
      <c r="E354" s="235" t="s">
        <v>19</v>
      </c>
      <c r="F354" s="236" t="s">
        <v>199</v>
      </c>
      <c r="G354" s="233"/>
      <c r="H354" s="235" t="s">
        <v>19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153</v>
      </c>
      <c r="AU354" s="242" t="s">
        <v>86</v>
      </c>
      <c r="AV354" s="13" t="s">
        <v>84</v>
      </c>
      <c r="AW354" s="13" t="s">
        <v>35</v>
      </c>
      <c r="AX354" s="13" t="s">
        <v>76</v>
      </c>
      <c r="AY354" s="242" t="s">
        <v>141</v>
      </c>
    </row>
    <row r="355" spans="1:51" s="14" customFormat="1" ht="12">
      <c r="A355" s="14"/>
      <c r="B355" s="243"/>
      <c r="C355" s="244"/>
      <c r="D355" s="234" t="s">
        <v>153</v>
      </c>
      <c r="E355" s="245" t="s">
        <v>19</v>
      </c>
      <c r="F355" s="246" t="s">
        <v>200</v>
      </c>
      <c r="G355" s="244"/>
      <c r="H355" s="247">
        <v>38.13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153</v>
      </c>
      <c r="AU355" s="253" t="s">
        <v>86</v>
      </c>
      <c r="AV355" s="14" t="s">
        <v>86</v>
      </c>
      <c r="AW355" s="14" t="s">
        <v>35</v>
      </c>
      <c r="AX355" s="14" t="s">
        <v>76</v>
      </c>
      <c r="AY355" s="253" t="s">
        <v>141</v>
      </c>
    </row>
    <row r="356" spans="1:51" s="13" customFormat="1" ht="12">
      <c r="A356" s="13"/>
      <c r="B356" s="232"/>
      <c r="C356" s="233"/>
      <c r="D356" s="234" t="s">
        <v>153</v>
      </c>
      <c r="E356" s="235" t="s">
        <v>19</v>
      </c>
      <c r="F356" s="236" t="s">
        <v>201</v>
      </c>
      <c r="G356" s="233"/>
      <c r="H356" s="235" t="s">
        <v>19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153</v>
      </c>
      <c r="AU356" s="242" t="s">
        <v>86</v>
      </c>
      <c r="AV356" s="13" t="s">
        <v>84</v>
      </c>
      <c r="AW356" s="13" t="s">
        <v>35</v>
      </c>
      <c r="AX356" s="13" t="s">
        <v>76</v>
      </c>
      <c r="AY356" s="242" t="s">
        <v>141</v>
      </c>
    </row>
    <row r="357" spans="1:51" s="14" customFormat="1" ht="12">
      <c r="A357" s="14"/>
      <c r="B357" s="243"/>
      <c r="C357" s="244"/>
      <c r="D357" s="234" t="s">
        <v>153</v>
      </c>
      <c r="E357" s="245" t="s">
        <v>19</v>
      </c>
      <c r="F357" s="246" t="s">
        <v>200</v>
      </c>
      <c r="G357" s="244"/>
      <c r="H357" s="247">
        <v>38.13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153</v>
      </c>
      <c r="AU357" s="253" t="s">
        <v>86</v>
      </c>
      <c r="AV357" s="14" t="s">
        <v>86</v>
      </c>
      <c r="AW357" s="14" t="s">
        <v>35</v>
      </c>
      <c r="AX357" s="14" t="s">
        <v>76</v>
      </c>
      <c r="AY357" s="253" t="s">
        <v>141</v>
      </c>
    </row>
    <row r="358" spans="1:51" s="13" customFormat="1" ht="12">
      <c r="A358" s="13"/>
      <c r="B358" s="232"/>
      <c r="C358" s="233"/>
      <c r="D358" s="234" t="s">
        <v>153</v>
      </c>
      <c r="E358" s="235" t="s">
        <v>19</v>
      </c>
      <c r="F358" s="236" t="s">
        <v>202</v>
      </c>
      <c r="G358" s="233"/>
      <c r="H358" s="235" t="s">
        <v>19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153</v>
      </c>
      <c r="AU358" s="242" t="s">
        <v>86</v>
      </c>
      <c r="AV358" s="13" t="s">
        <v>84</v>
      </c>
      <c r="AW358" s="13" t="s">
        <v>35</v>
      </c>
      <c r="AX358" s="13" t="s">
        <v>76</v>
      </c>
      <c r="AY358" s="242" t="s">
        <v>141</v>
      </c>
    </row>
    <row r="359" spans="1:51" s="14" customFormat="1" ht="12">
      <c r="A359" s="14"/>
      <c r="B359" s="243"/>
      <c r="C359" s="244"/>
      <c r="D359" s="234" t="s">
        <v>153</v>
      </c>
      <c r="E359" s="245" t="s">
        <v>19</v>
      </c>
      <c r="F359" s="246" t="s">
        <v>203</v>
      </c>
      <c r="G359" s="244"/>
      <c r="H359" s="247">
        <v>27.87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3" t="s">
        <v>153</v>
      </c>
      <c r="AU359" s="253" t="s">
        <v>86</v>
      </c>
      <c r="AV359" s="14" t="s">
        <v>86</v>
      </c>
      <c r="AW359" s="14" t="s">
        <v>35</v>
      </c>
      <c r="AX359" s="14" t="s">
        <v>76</v>
      </c>
      <c r="AY359" s="253" t="s">
        <v>141</v>
      </c>
    </row>
    <row r="360" spans="1:51" s="13" customFormat="1" ht="12">
      <c r="A360" s="13"/>
      <c r="B360" s="232"/>
      <c r="C360" s="233"/>
      <c r="D360" s="234" t="s">
        <v>153</v>
      </c>
      <c r="E360" s="235" t="s">
        <v>19</v>
      </c>
      <c r="F360" s="236" t="s">
        <v>204</v>
      </c>
      <c r="G360" s="233"/>
      <c r="H360" s="235" t="s">
        <v>19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2" t="s">
        <v>153</v>
      </c>
      <c r="AU360" s="242" t="s">
        <v>86</v>
      </c>
      <c r="AV360" s="13" t="s">
        <v>84</v>
      </c>
      <c r="AW360" s="13" t="s">
        <v>35</v>
      </c>
      <c r="AX360" s="13" t="s">
        <v>76</v>
      </c>
      <c r="AY360" s="242" t="s">
        <v>141</v>
      </c>
    </row>
    <row r="361" spans="1:51" s="14" customFormat="1" ht="12">
      <c r="A361" s="14"/>
      <c r="B361" s="243"/>
      <c r="C361" s="244"/>
      <c r="D361" s="234" t="s">
        <v>153</v>
      </c>
      <c r="E361" s="245" t="s">
        <v>19</v>
      </c>
      <c r="F361" s="246" t="s">
        <v>205</v>
      </c>
      <c r="G361" s="244"/>
      <c r="H361" s="247">
        <v>38.57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153</v>
      </c>
      <c r="AU361" s="253" t="s">
        <v>86</v>
      </c>
      <c r="AV361" s="14" t="s">
        <v>86</v>
      </c>
      <c r="AW361" s="14" t="s">
        <v>35</v>
      </c>
      <c r="AX361" s="14" t="s">
        <v>76</v>
      </c>
      <c r="AY361" s="253" t="s">
        <v>141</v>
      </c>
    </row>
    <row r="362" spans="1:51" s="13" customFormat="1" ht="12">
      <c r="A362" s="13"/>
      <c r="B362" s="232"/>
      <c r="C362" s="233"/>
      <c r="D362" s="234" t="s">
        <v>153</v>
      </c>
      <c r="E362" s="235" t="s">
        <v>19</v>
      </c>
      <c r="F362" s="236" t="s">
        <v>206</v>
      </c>
      <c r="G362" s="233"/>
      <c r="H362" s="235" t="s">
        <v>19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153</v>
      </c>
      <c r="AU362" s="242" t="s">
        <v>86</v>
      </c>
      <c r="AV362" s="13" t="s">
        <v>84</v>
      </c>
      <c r="AW362" s="13" t="s">
        <v>35</v>
      </c>
      <c r="AX362" s="13" t="s">
        <v>76</v>
      </c>
      <c r="AY362" s="242" t="s">
        <v>141</v>
      </c>
    </row>
    <row r="363" spans="1:51" s="14" customFormat="1" ht="12">
      <c r="A363" s="14"/>
      <c r="B363" s="243"/>
      <c r="C363" s="244"/>
      <c r="D363" s="234" t="s">
        <v>153</v>
      </c>
      <c r="E363" s="245" t="s">
        <v>19</v>
      </c>
      <c r="F363" s="246" t="s">
        <v>200</v>
      </c>
      <c r="G363" s="244"/>
      <c r="H363" s="247">
        <v>38.13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153</v>
      </c>
      <c r="AU363" s="253" t="s">
        <v>86</v>
      </c>
      <c r="AV363" s="14" t="s">
        <v>86</v>
      </c>
      <c r="AW363" s="14" t="s">
        <v>35</v>
      </c>
      <c r="AX363" s="14" t="s">
        <v>76</v>
      </c>
      <c r="AY363" s="253" t="s">
        <v>141</v>
      </c>
    </row>
    <row r="364" spans="1:51" s="13" customFormat="1" ht="12">
      <c r="A364" s="13"/>
      <c r="B364" s="232"/>
      <c r="C364" s="233"/>
      <c r="D364" s="234" t="s">
        <v>153</v>
      </c>
      <c r="E364" s="235" t="s">
        <v>19</v>
      </c>
      <c r="F364" s="236" t="s">
        <v>207</v>
      </c>
      <c r="G364" s="233"/>
      <c r="H364" s="235" t="s">
        <v>19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153</v>
      </c>
      <c r="AU364" s="242" t="s">
        <v>86</v>
      </c>
      <c r="AV364" s="13" t="s">
        <v>84</v>
      </c>
      <c r="AW364" s="13" t="s">
        <v>35</v>
      </c>
      <c r="AX364" s="13" t="s">
        <v>76</v>
      </c>
      <c r="AY364" s="242" t="s">
        <v>141</v>
      </c>
    </row>
    <row r="365" spans="1:51" s="14" customFormat="1" ht="12">
      <c r="A365" s="14"/>
      <c r="B365" s="243"/>
      <c r="C365" s="244"/>
      <c r="D365" s="234" t="s">
        <v>153</v>
      </c>
      <c r="E365" s="245" t="s">
        <v>19</v>
      </c>
      <c r="F365" s="246" t="s">
        <v>208</v>
      </c>
      <c r="G365" s="244"/>
      <c r="H365" s="247">
        <v>32.07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153</v>
      </c>
      <c r="AU365" s="253" t="s">
        <v>86</v>
      </c>
      <c r="AV365" s="14" t="s">
        <v>86</v>
      </c>
      <c r="AW365" s="14" t="s">
        <v>35</v>
      </c>
      <c r="AX365" s="14" t="s">
        <v>76</v>
      </c>
      <c r="AY365" s="253" t="s">
        <v>141</v>
      </c>
    </row>
    <row r="366" spans="1:51" s="15" customFormat="1" ht="12">
      <c r="A366" s="15"/>
      <c r="B366" s="254"/>
      <c r="C366" s="255"/>
      <c r="D366" s="234" t="s">
        <v>153</v>
      </c>
      <c r="E366" s="256" t="s">
        <v>19</v>
      </c>
      <c r="F366" s="257" t="s">
        <v>171</v>
      </c>
      <c r="G366" s="255"/>
      <c r="H366" s="258">
        <v>470.664</v>
      </c>
      <c r="I366" s="259"/>
      <c r="J366" s="255"/>
      <c r="K366" s="255"/>
      <c r="L366" s="260"/>
      <c r="M366" s="261"/>
      <c r="N366" s="262"/>
      <c r="O366" s="262"/>
      <c r="P366" s="262"/>
      <c r="Q366" s="262"/>
      <c r="R366" s="262"/>
      <c r="S366" s="262"/>
      <c r="T366" s="26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4" t="s">
        <v>153</v>
      </c>
      <c r="AU366" s="264" t="s">
        <v>86</v>
      </c>
      <c r="AV366" s="15" t="s">
        <v>149</v>
      </c>
      <c r="AW366" s="15" t="s">
        <v>35</v>
      </c>
      <c r="AX366" s="15" t="s">
        <v>84</v>
      </c>
      <c r="AY366" s="264" t="s">
        <v>141</v>
      </c>
    </row>
    <row r="367" spans="1:63" s="12" customFormat="1" ht="22.8" customHeight="1">
      <c r="A367" s="12"/>
      <c r="B367" s="198"/>
      <c r="C367" s="199"/>
      <c r="D367" s="200" t="s">
        <v>75</v>
      </c>
      <c r="E367" s="212" t="s">
        <v>303</v>
      </c>
      <c r="F367" s="212" t="s">
        <v>304</v>
      </c>
      <c r="G367" s="199"/>
      <c r="H367" s="199"/>
      <c r="I367" s="202"/>
      <c r="J367" s="213">
        <f>BK367</f>
        <v>0</v>
      </c>
      <c r="K367" s="199"/>
      <c r="L367" s="204"/>
      <c r="M367" s="205"/>
      <c r="N367" s="206"/>
      <c r="O367" s="206"/>
      <c r="P367" s="207">
        <f>SUM(P368:P376)</f>
        <v>0</v>
      </c>
      <c r="Q367" s="206"/>
      <c r="R367" s="207">
        <f>SUM(R368:R376)</f>
        <v>0</v>
      </c>
      <c r="S367" s="206"/>
      <c r="T367" s="208">
        <f>SUM(T368:T376)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9" t="s">
        <v>84</v>
      </c>
      <c r="AT367" s="210" t="s">
        <v>75</v>
      </c>
      <c r="AU367" s="210" t="s">
        <v>84</v>
      </c>
      <c r="AY367" s="209" t="s">
        <v>141</v>
      </c>
      <c r="BK367" s="211">
        <f>SUM(BK368:BK376)</f>
        <v>0</v>
      </c>
    </row>
    <row r="368" spans="1:65" s="2" customFormat="1" ht="24.15" customHeight="1">
      <c r="A368" s="40"/>
      <c r="B368" s="41"/>
      <c r="C368" s="214" t="s">
        <v>305</v>
      </c>
      <c r="D368" s="214" t="s">
        <v>144</v>
      </c>
      <c r="E368" s="215" t="s">
        <v>306</v>
      </c>
      <c r="F368" s="216" t="s">
        <v>307</v>
      </c>
      <c r="G368" s="217" t="s">
        <v>308</v>
      </c>
      <c r="H368" s="218">
        <v>3.377</v>
      </c>
      <c r="I368" s="219"/>
      <c r="J368" s="220">
        <f>ROUND(I368*H368,2)</f>
        <v>0</v>
      </c>
      <c r="K368" s="216" t="s">
        <v>148</v>
      </c>
      <c r="L368" s="46"/>
      <c r="M368" s="221" t="s">
        <v>19</v>
      </c>
      <c r="N368" s="222" t="s">
        <v>47</v>
      </c>
      <c r="O368" s="86"/>
      <c r="P368" s="223">
        <f>O368*H368</f>
        <v>0</v>
      </c>
      <c r="Q368" s="223">
        <v>0</v>
      </c>
      <c r="R368" s="223">
        <f>Q368*H368</f>
        <v>0</v>
      </c>
      <c r="S368" s="223">
        <v>0</v>
      </c>
      <c r="T368" s="224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5" t="s">
        <v>149</v>
      </c>
      <c r="AT368" s="225" t="s">
        <v>144</v>
      </c>
      <c r="AU368" s="225" t="s">
        <v>86</v>
      </c>
      <c r="AY368" s="19" t="s">
        <v>141</v>
      </c>
      <c r="BE368" s="226">
        <f>IF(N368="základní",J368,0)</f>
        <v>0</v>
      </c>
      <c r="BF368" s="226">
        <f>IF(N368="snížená",J368,0)</f>
        <v>0</v>
      </c>
      <c r="BG368" s="226">
        <f>IF(N368="zákl. přenesená",J368,0)</f>
        <v>0</v>
      </c>
      <c r="BH368" s="226">
        <f>IF(N368="sníž. přenesená",J368,0)</f>
        <v>0</v>
      </c>
      <c r="BI368" s="226">
        <f>IF(N368="nulová",J368,0)</f>
        <v>0</v>
      </c>
      <c r="BJ368" s="19" t="s">
        <v>84</v>
      </c>
      <c r="BK368" s="226">
        <f>ROUND(I368*H368,2)</f>
        <v>0</v>
      </c>
      <c r="BL368" s="19" t="s">
        <v>149</v>
      </c>
      <c r="BM368" s="225" t="s">
        <v>309</v>
      </c>
    </row>
    <row r="369" spans="1:47" s="2" customFormat="1" ht="12">
      <c r="A369" s="40"/>
      <c r="B369" s="41"/>
      <c r="C369" s="42"/>
      <c r="D369" s="227" t="s">
        <v>151</v>
      </c>
      <c r="E369" s="42"/>
      <c r="F369" s="228" t="s">
        <v>310</v>
      </c>
      <c r="G369" s="42"/>
      <c r="H369" s="42"/>
      <c r="I369" s="229"/>
      <c r="J369" s="42"/>
      <c r="K369" s="42"/>
      <c r="L369" s="46"/>
      <c r="M369" s="230"/>
      <c r="N369" s="231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151</v>
      </c>
      <c r="AU369" s="19" t="s">
        <v>86</v>
      </c>
    </row>
    <row r="370" spans="1:65" s="2" customFormat="1" ht="21.75" customHeight="1">
      <c r="A370" s="40"/>
      <c r="B370" s="41"/>
      <c r="C370" s="214" t="s">
        <v>311</v>
      </c>
      <c r="D370" s="214" t="s">
        <v>144</v>
      </c>
      <c r="E370" s="215" t="s">
        <v>312</v>
      </c>
      <c r="F370" s="216" t="s">
        <v>313</v>
      </c>
      <c r="G370" s="217" t="s">
        <v>308</v>
      </c>
      <c r="H370" s="218">
        <v>3.377</v>
      </c>
      <c r="I370" s="219"/>
      <c r="J370" s="220">
        <f>ROUND(I370*H370,2)</f>
        <v>0</v>
      </c>
      <c r="K370" s="216" t="s">
        <v>148</v>
      </c>
      <c r="L370" s="46"/>
      <c r="M370" s="221" t="s">
        <v>19</v>
      </c>
      <c r="N370" s="222" t="s">
        <v>47</v>
      </c>
      <c r="O370" s="86"/>
      <c r="P370" s="223">
        <f>O370*H370</f>
        <v>0</v>
      </c>
      <c r="Q370" s="223">
        <v>0</v>
      </c>
      <c r="R370" s="223">
        <f>Q370*H370</f>
        <v>0</v>
      </c>
      <c r="S370" s="223">
        <v>0</v>
      </c>
      <c r="T370" s="224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5" t="s">
        <v>149</v>
      </c>
      <c r="AT370" s="225" t="s">
        <v>144</v>
      </c>
      <c r="AU370" s="225" t="s">
        <v>86</v>
      </c>
      <c r="AY370" s="19" t="s">
        <v>141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9" t="s">
        <v>84</v>
      </c>
      <c r="BK370" s="226">
        <f>ROUND(I370*H370,2)</f>
        <v>0</v>
      </c>
      <c r="BL370" s="19" t="s">
        <v>149</v>
      </c>
      <c r="BM370" s="225" t="s">
        <v>314</v>
      </c>
    </row>
    <row r="371" spans="1:47" s="2" customFormat="1" ht="12">
      <c r="A371" s="40"/>
      <c r="B371" s="41"/>
      <c r="C371" s="42"/>
      <c r="D371" s="227" t="s">
        <v>151</v>
      </c>
      <c r="E371" s="42"/>
      <c r="F371" s="228" t="s">
        <v>315</v>
      </c>
      <c r="G371" s="42"/>
      <c r="H371" s="42"/>
      <c r="I371" s="229"/>
      <c r="J371" s="42"/>
      <c r="K371" s="42"/>
      <c r="L371" s="46"/>
      <c r="M371" s="230"/>
      <c r="N371" s="231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151</v>
      </c>
      <c r="AU371" s="19" t="s">
        <v>86</v>
      </c>
    </row>
    <row r="372" spans="1:65" s="2" customFormat="1" ht="24.15" customHeight="1">
      <c r="A372" s="40"/>
      <c r="B372" s="41"/>
      <c r="C372" s="214" t="s">
        <v>316</v>
      </c>
      <c r="D372" s="214" t="s">
        <v>144</v>
      </c>
      <c r="E372" s="215" t="s">
        <v>317</v>
      </c>
      <c r="F372" s="216" t="s">
        <v>318</v>
      </c>
      <c r="G372" s="217" t="s">
        <v>308</v>
      </c>
      <c r="H372" s="218">
        <v>30.393</v>
      </c>
      <c r="I372" s="219"/>
      <c r="J372" s="220">
        <f>ROUND(I372*H372,2)</f>
        <v>0</v>
      </c>
      <c r="K372" s="216" t="s">
        <v>148</v>
      </c>
      <c r="L372" s="46"/>
      <c r="M372" s="221" t="s">
        <v>19</v>
      </c>
      <c r="N372" s="222" t="s">
        <v>47</v>
      </c>
      <c r="O372" s="86"/>
      <c r="P372" s="223">
        <f>O372*H372</f>
        <v>0</v>
      </c>
      <c r="Q372" s="223">
        <v>0</v>
      </c>
      <c r="R372" s="223">
        <f>Q372*H372</f>
        <v>0</v>
      </c>
      <c r="S372" s="223">
        <v>0</v>
      </c>
      <c r="T372" s="224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5" t="s">
        <v>149</v>
      </c>
      <c r="AT372" s="225" t="s">
        <v>144</v>
      </c>
      <c r="AU372" s="225" t="s">
        <v>86</v>
      </c>
      <c r="AY372" s="19" t="s">
        <v>141</v>
      </c>
      <c r="BE372" s="226">
        <f>IF(N372="základní",J372,0)</f>
        <v>0</v>
      </c>
      <c r="BF372" s="226">
        <f>IF(N372="snížená",J372,0)</f>
        <v>0</v>
      </c>
      <c r="BG372" s="226">
        <f>IF(N372="zákl. přenesená",J372,0)</f>
        <v>0</v>
      </c>
      <c r="BH372" s="226">
        <f>IF(N372="sníž. přenesená",J372,0)</f>
        <v>0</v>
      </c>
      <c r="BI372" s="226">
        <f>IF(N372="nulová",J372,0)</f>
        <v>0</v>
      </c>
      <c r="BJ372" s="19" t="s">
        <v>84</v>
      </c>
      <c r="BK372" s="226">
        <f>ROUND(I372*H372,2)</f>
        <v>0</v>
      </c>
      <c r="BL372" s="19" t="s">
        <v>149</v>
      </c>
      <c r="BM372" s="225" t="s">
        <v>319</v>
      </c>
    </row>
    <row r="373" spans="1:47" s="2" customFormat="1" ht="12">
      <c r="A373" s="40"/>
      <c r="B373" s="41"/>
      <c r="C373" s="42"/>
      <c r="D373" s="227" t="s">
        <v>151</v>
      </c>
      <c r="E373" s="42"/>
      <c r="F373" s="228" t="s">
        <v>320</v>
      </c>
      <c r="G373" s="42"/>
      <c r="H373" s="42"/>
      <c r="I373" s="229"/>
      <c r="J373" s="42"/>
      <c r="K373" s="42"/>
      <c r="L373" s="46"/>
      <c r="M373" s="230"/>
      <c r="N373" s="231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151</v>
      </c>
      <c r="AU373" s="19" t="s">
        <v>86</v>
      </c>
    </row>
    <row r="374" spans="1:51" s="14" customFormat="1" ht="12">
      <c r="A374" s="14"/>
      <c r="B374" s="243"/>
      <c r="C374" s="244"/>
      <c r="D374" s="234" t="s">
        <v>153</v>
      </c>
      <c r="E374" s="244"/>
      <c r="F374" s="246" t="s">
        <v>321</v>
      </c>
      <c r="G374" s="244"/>
      <c r="H374" s="247">
        <v>30.393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153</v>
      </c>
      <c r="AU374" s="253" t="s">
        <v>86</v>
      </c>
      <c r="AV374" s="14" t="s">
        <v>86</v>
      </c>
      <c r="AW374" s="14" t="s">
        <v>4</v>
      </c>
      <c r="AX374" s="14" t="s">
        <v>84</v>
      </c>
      <c r="AY374" s="253" t="s">
        <v>141</v>
      </c>
    </row>
    <row r="375" spans="1:65" s="2" customFormat="1" ht="24.15" customHeight="1">
      <c r="A375" s="40"/>
      <c r="B375" s="41"/>
      <c r="C375" s="214" t="s">
        <v>322</v>
      </c>
      <c r="D375" s="214" t="s">
        <v>144</v>
      </c>
      <c r="E375" s="215" t="s">
        <v>323</v>
      </c>
      <c r="F375" s="216" t="s">
        <v>324</v>
      </c>
      <c r="G375" s="217" t="s">
        <v>308</v>
      </c>
      <c r="H375" s="218">
        <v>3.377</v>
      </c>
      <c r="I375" s="219"/>
      <c r="J375" s="220">
        <f>ROUND(I375*H375,2)</f>
        <v>0</v>
      </c>
      <c r="K375" s="216" t="s">
        <v>148</v>
      </c>
      <c r="L375" s="46"/>
      <c r="M375" s="221" t="s">
        <v>19</v>
      </c>
      <c r="N375" s="222" t="s">
        <v>47</v>
      </c>
      <c r="O375" s="86"/>
      <c r="P375" s="223">
        <f>O375*H375</f>
        <v>0</v>
      </c>
      <c r="Q375" s="223">
        <v>0</v>
      </c>
      <c r="R375" s="223">
        <f>Q375*H375</f>
        <v>0</v>
      </c>
      <c r="S375" s="223">
        <v>0</v>
      </c>
      <c r="T375" s="224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5" t="s">
        <v>149</v>
      </c>
      <c r="AT375" s="225" t="s">
        <v>144</v>
      </c>
      <c r="AU375" s="225" t="s">
        <v>86</v>
      </c>
      <c r="AY375" s="19" t="s">
        <v>141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9" t="s">
        <v>84</v>
      </c>
      <c r="BK375" s="226">
        <f>ROUND(I375*H375,2)</f>
        <v>0</v>
      </c>
      <c r="BL375" s="19" t="s">
        <v>149</v>
      </c>
      <c r="BM375" s="225" t="s">
        <v>325</v>
      </c>
    </row>
    <row r="376" spans="1:47" s="2" customFormat="1" ht="12">
      <c r="A376" s="40"/>
      <c r="B376" s="41"/>
      <c r="C376" s="42"/>
      <c r="D376" s="227" t="s">
        <v>151</v>
      </c>
      <c r="E376" s="42"/>
      <c r="F376" s="228" t="s">
        <v>326</v>
      </c>
      <c r="G376" s="42"/>
      <c r="H376" s="42"/>
      <c r="I376" s="229"/>
      <c r="J376" s="42"/>
      <c r="K376" s="42"/>
      <c r="L376" s="46"/>
      <c r="M376" s="230"/>
      <c r="N376" s="231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151</v>
      </c>
      <c r="AU376" s="19" t="s">
        <v>86</v>
      </c>
    </row>
    <row r="377" spans="1:63" s="12" customFormat="1" ht="22.8" customHeight="1">
      <c r="A377" s="12"/>
      <c r="B377" s="198"/>
      <c r="C377" s="199"/>
      <c r="D377" s="200" t="s">
        <v>75</v>
      </c>
      <c r="E377" s="212" t="s">
        <v>327</v>
      </c>
      <c r="F377" s="212" t="s">
        <v>328</v>
      </c>
      <c r="G377" s="199"/>
      <c r="H377" s="199"/>
      <c r="I377" s="202"/>
      <c r="J377" s="213">
        <f>BK377</f>
        <v>0</v>
      </c>
      <c r="K377" s="199"/>
      <c r="L377" s="204"/>
      <c r="M377" s="205"/>
      <c r="N377" s="206"/>
      <c r="O377" s="206"/>
      <c r="P377" s="207">
        <f>SUM(P378:P379)</f>
        <v>0</v>
      </c>
      <c r="Q377" s="206"/>
      <c r="R377" s="207">
        <f>SUM(R378:R379)</f>
        <v>0</v>
      </c>
      <c r="S377" s="206"/>
      <c r="T377" s="208">
        <f>SUM(T378:T379)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9" t="s">
        <v>84</v>
      </c>
      <c r="AT377" s="210" t="s">
        <v>75</v>
      </c>
      <c r="AU377" s="210" t="s">
        <v>84</v>
      </c>
      <c r="AY377" s="209" t="s">
        <v>141</v>
      </c>
      <c r="BK377" s="211">
        <f>SUM(BK378:BK379)</f>
        <v>0</v>
      </c>
    </row>
    <row r="378" spans="1:65" s="2" customFormat="1" ht="33" customHeight="1">
      <c r="A378" s="40"/>
      <c r="B378" s="41"/>
      <c r="C378" s="214" t="s">
        <v>329</v>
      </c>
      <c r="D378" s="214" t="s">
        <v>144</v>
      </c>
      <c r="E378" s="215" t="s">
        <v>330</v>
      </c>
      <c r="F378" s="216" t="s">
        <v>331</v>
      </c>
      <c r="G378" s="217" t="s">
        <v>308</v>
      </c>
      <c r="H378" s="218">
        <v>4.478</v>
      </c>
      <c r="I378" s="219"/>
      <c r="J378" s="220">
        <f>ROUND(I378*H378,2)</f>
        <v>0</v>
      </c>
      <c r="K378" s="216" t="s">
        <v>148</v>
      </c>
      <c r="L378" s="46"/>
      <c r="M378" s="221" t="s">
        <v>19</v>
      </c>
      <c r="N378" s="222" t="s">
        <v>47</v>
      </c>
      <c r="O378" s="86"/>
      <c r="P378" s="223">
        <f>O378*H378</f>
        <v>0</v>
      </c>
      <c r="Q378" s="223">
        <v>0</v>
      </c>
      <c r="R378" s="223">
        <f>Q378*H378</f>
        <v>0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149</v>
      </c>
      <c r="AT378" s="225" t="s">
        <v>144</v>
      </c>
      <c r="AU378" s="225" t="s">
        <v>86</v>
      </c>
      <c r="AY378" s="19" t="s">
        <v>141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84</v>
      </c>
      <c r="BK378" s="226">
        <f>ROUND(I378*H378,2)</f>
        <v>0</v>
      </c>
      <c r="BL378" s="19" t="s">
        <v>149</v>
      </c>
      <c r="BM378" s="225" t="s">
        <v>332</v>
      </c>
    </row>
    <row r="379" spans="1:47" s="2" customFormat="1" ht="12">
      <c r="A379" s="40"/>
      <c r="B379" s="41"/>
      <c r="C379" s="42"/>
      <c r="D379" s="227" t="s">
        <v>151</v>
      </c>
      <c r="E379" s="42"/>
      <c r="F379" s="228" t="s">
        <v>333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151</v>
      </c>
      <c r="AU379" s="19" t="s">
        <v>86</v>
      </c>
    </row>
    <row r="380" spans="1:63" s="12" customFormat="1" ht="25.9" customHeight="1">
      <c r="A380" s="12"/>
      <c r="B380" s="198"/>
      <c r="C380" s="199"/>
      <c r="D380" s="200" t="s">
        <v>75</v>
      </c>
      <c r="E380" s="201" t="s">
        <v>334</v>
      </c>
      <c r="F380" s="201" t="s">
        <v>335</v>
      </c>
      <c r="G380" s="199"/>
      <c r="H380" s="199"/>
      <c r="I380" s="202"/>
      <c r="J380" s="203">
        <f>BK380</f>
        <v>0</v>
      </c>
      <c r="K380" s="199"/>
      <c r="L380" s="204"/>
      <c r="M380" s="205"/>
      <c r="N380" s="206"/>
      <c r="O380" s="206"/>
      <c r="P380" s="207">
        <f>P381+P419+P541+P604+P642+P736</f>
        <v>0</v>
      </c>
      <c r="Q380" s="206"/>
      <c r="R380" s="207">
        <f>R381+R419+R541+R604+R642+R736</f>
        <v>0.99084682</v>
      </c>
      <c r="S380" s="206"/>
      <c r="T380" s="208">
        <f>T381+T419+T541+T604+T642+T736</f>
        <v>1.8295000000000001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09" t="s">
        <v>86</v>
      </c>
      <c r="AT380" s="210" t="s">
        <v>75</v>
      </c>
      <c r="AU380" s="210" t="s">
        <v>76</v>
      </c>
      <c r="AY380" s="209" t="s">
        <v>141</v>
      </c>
      <c r="BK380" s="211">
        <f>BK381+BK419+BK541+BK604+BK642+BK736</f>
        <v>0</v>
      </c>
    </row>
    <row r="381" spans="1:63" s="12" customFormat="1" ht="22.8" customHeight="1">
      <c r="A381" s="12"/>
      <c r="B381" s="198"/>
      <c r="C381" s="199"/>
      <c r="D381" s="200" t="s">
        <v>75</v>
      </c>
      <c r="E381" s="212" t="s">
        <v>336</v>
      </c>
      <c r="F381" s="212" t="s">
        <v>337</v>
      </c>
      <c r="G381" s="199"/>
      <c r="H381" s="199"/>
      <c r="I381" s="202"/>
      <c r="J381" s="213">
        <f>BK381</f>
        <v>0</v>
      </c>
      <c r="K381" s="199"/>
      <c r="L381" s="204"/>
      <c r="M381" s="205"/>
      <c r="N381" s="206"/>
      <c r="O381" s="206"/>
      <c r="P381" s="207">
        <f>SUM(P382:P418)</f>
        <v>0</v>
      </c>
      <c r="Q381" s="206"/>
      <c r="R381" s="207">
        <f>SUM(R382:R418)</f>
        <v>0.3851635</v>
      </c>
      <c r="S381" s="206"/>
      <c r="T381" s="208">
        <f>SUM(T382:T418)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09" t="s">
        <v>86</v>
      </c>
      <c r="AT381" s="210" t="s">
        <v>75</v>
      </c>
      <c r="AU381" s="210" t="s">
        <v>84</v>
      </c>
      <c r="AY381" s="209" t="s">
        <v>141</v>
      </c>
      <c r="BK381" s="211">
        <f>SUM(BK382:BK418)</f>
        <v>0</v>
      </c>
    </row>
    <row r="382" spans="1:65" s="2" customFormat="1" ht="33" customHeight="1">
      <c r="A382" s="40"/>
      <c r="B382" s="41"/>
      <c r="C382" s="214" t="s">
        <v>338</v>
      </c>
      <c r="D382" s="214" t="s">
        <v>144</v>
      </c>
      <c r="E382" s="215" t="s">
        <v>339</v>
      </c>
      <c r="F382" s="216" t="s">
        <v>340</v>
      </c>
      <c r="G382" s="217" t="s">
        <v>147</v>
      </c>
      <c r="H382" s="218">
        <v>12.71</v>
      </c>
      <c r="I382" s="219"/>
      <c r="J382" s="220">
        <f>ROUND(I382*H382,2)</f>
        <v>0</v>
      </c>
      <c r="K382" s="216" t="s">
        <v>148</v>
      </c>
      <c r="L382" s="46"/>
      <c r="M382" s="221" t="s">
        <v>19</v>
      </c>
      <c r="N382" s="222" t="s">
        <v>47</v>
      </c>
      <c r="O382" s="86"/>
      <c r="P382" s="223">
        <f>O382*H382</f>
        <v>0</v>
      </c>
      <c r="Q382" s="223">
        <v>0.02245</v>
      </c>
      <c r="R382" s="223">
        <f>Q382*H382</f>
        <v>0.2853395</v>
      </c>
      <c r="S382" s="223">
        <v>0</v>
      </c>
      <c r="T382" s="224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5" t="s">
        <v>311</v>
      </c>
      <c r="AT382" s="225" t="s">
        <v>144</v>
      </c>
      <c r="AU382" s="225" t="s">
        <v>86</v>
      </c>
      <c r="AY382" s="19" t="s">
        <v>141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9" t="s">
        <v>84</v>
      </c>
      <c r="BK382" s="226">
        <f>ROUND(I382*H382,2)</f>
        <v>0</v>
      </c>
      <c r="BL382" s="19" t="s">
        <v>311</v>
      </c>
      <c r="BM382" s="225" t="s">
        <v>341</v>
      </c>
    </row>
    <row r="383" spans="1:47" s="2" customFormat="1" ht="12">
      <c r="A383" s="40"/>
      <c r="B383" s="41"/>
      <c r="C383" s="42"/>
      <c r="D383" s="227" t="s">
        <v>151</v>
      </c>
      <c r="E383" s="42"/>
      <c r="F383" s="228" t="s">
        <v>342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151</v>
      </c>
      <c r="AU383" s="19" t="s">
        <v>86</v>
      </c>
    </row>
    <row r="384" spans="1:51" s="13" customFormat="1" ht="12">
      <c r="A384" s="13"/>
      <c r="B384" s="232"/>
      <c r="C384" s="233"/>
      <c r="D384" s="234" t="s">
        <v>153</v>
      </c>
      <c r="E384" s="235" t="s">
        <v>19</v>
      </c>
      <c r="F384" s="236" t="s">
        <v>343</v>
      </c>
      <c r="G384" s="233"/>
      <c r="H384" s="235" t="s">
        <v>19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153</v>
      </c>
      <c r="AU384" s="242" t="s">
        <v>86</v>
      </c>
      <c r="AV384" s="13" t="s">
        <v>84</v>
      </c>
      <c r="AW384" s="13" t="s">
        <v>35</v>
      </c>
      <c r="AX384" s="13" t="s">
        <v>76</v>
      </c>
      <c r="AY384" s="242" t="s">
        <v>141</v>
      </c>
    </row>
    <row r="385" spans="1:51" s="14" customFormat="1" ht="12">
      <c r="A385" s="14"/>
      <c r="B385" s="243"/>
      <c r="C385" s="244"/>
      <c r="D385" s="234" t="s">
        <v>153</v>
      </c>
      <c r="E385" s="245" t="s">
        <v>19</v>
      </c>
      <c r="F385" s="246" t="s">
        <v>344</v>
      </c>
      <c r="G385" s="244"/>
      <c r="H385" s="247">
        <v>12.71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153</v>
      </c>
      <c r="AU385" s="253" t="s">
        <v>86</v>
      </c>
      <c r="AV385" s="14" t="s">
        <v>86</v>
      </c>
      <c r="AW385" s="14" t="s">
        <v>35</v>
      </c>
      <c r="AX385" s="14" t="s">
        <v>76</v>
      </c>
      <c r="AY385" s="253" t="s">
        <v>141</v>
      </c>
    </row>
    <row r="386" spans="1:51" s="15" customFormat="1" ht="12">
      <c r="A386" s="15"/>
      <c r="B386" s="254"/>
      <c r="C386" s="255"/>
      <c r="D386" s="234" t="s">
        <v>153</v>
      </c>
      <c r="E386" s="256" t="s">
        <v>19</v>
      </c>
      <c r="F386" s="257" t="s">
        <v>171</v>
      </c>
      <c r="G386" s="255"/>
      <c r="H386" s="258">
        <v>12.71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4" t="s">
        <v>153</v>
      </c>
      <c r="AU386" s="264" t="s">
        <v>86</v>
      </c>
      <c r="AV386" s="15" t="s">
        <v>149</v>
      </c>
      <c r="AW386" s="15" t="s">
        <v>35</v>
      </c>
      <c r="AX386" s="15" t="s">
        <v>84</v>
      </c>
      <c r="AY386" s="264" t="s">
        <v>141</v>
      </c>
    </row>
    <row r="387" spans="1:65" s="2" customFormat="1" ht="24.15" customHeight="1">
      <c r="A387" s="40"/>
      <c r="B387" s="41"/>
      <c r="C387" s="214" t="s">
        <v>7</v>
      </c>
      <c r="D387" s="214" t="s">
        <v>144</v>
      </c>
      <c r="E387" s="215" t="s">
        <v>345</v>
      </c>
      <c r="F387" s="216" t="s">
        <v>346</v>
      </c>
      <c r="G387" s="217" t="s">
        <v>234</v>
      </c>
      <c r="H387" s="218">
        <v>10.3</v>
      </c>
      <c r="I387" s="219"/>
      <c r="J387" s="220">
        <f>ROUND(I387*H387,2)</f>
        <v>0</v>
      </c>
      <c r="K387" s="216" t="s">
        <v>148</v>
      </c>
      <c r="L387" s="46"/>
      <c r="M387" s="221" t="s">
        <v>19</v>
      </c>
      <c r="N387" s="222" t="s">
        <v>47</v>
      </c>
      <c r="O387" s="86"/>
      <c r="P387" s="223">
        <f>O387*H387</f>
        <v>0</v>
      </c>
      <c r="Q387" s="223">
        <v>0.00022</v>
      </c>
      <c r="R387" s="223">
        <f>Q387*H387</f>
        <v>0.0022660000000000002</v>
      </c>
      <c r="S387" s="223">
        <v>0</v>
      </c>
      <c r="T387" s="224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5" t="s">
        <v>311</v>
      </c>
      <c r="AT387" s="225" t="s">
        <v>144</v>
      </c>
      <c r="AU387" s="225" t="s">
        <v>86</v>
      </c>
      <c r="AY387" s="19" t="s">
        <v>141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9" t="s">
        <v>84</v>
      </c>
      <c r="BK387" s="226">
        <f>ROUND(I387*H387,2)</f>
        <v>0</v>
      </c>
      <c r="BL387" s="19" t="s">
        <v>311</v>
      </c>
      <c r="BM387" s="225" t="s">
        <v>347</v>
      </c>
    </row>
    <row r="388" spans="1:47" s="2" customFormat="1" ht="12">
      <c r="A388" s="40"/>
      <c r="B388" s="41"/>
      <c r="C388" s="42"/>
      <c r="D388" s="227" t="s">
        <v>151</v>
      </c>
      <c r="E388" s="42"/>
      <c r="F388" s="228" t="s">
        <v>348</v>
      </c>
      <c r="G388" s="42"/>
      <c r="H388" s="42"/>
      <c r="I388" s="229"/>
      <c r="J388" s="42"/>
      <c r="K388" s="42"/>
      <c r="L388" s="46"/>
      <c r="M388" s="230"/>
      <c r="N388" s="231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151</v>
      </c>
      <c r="AU388" s="19" t="s">
        <v>86</v>
      </c>
    </row>
    <row r="389" spans="1:51" s="13" customFormat="1" ht="12">
      <c r="A389" s="13"/>
      <c r="B389" s="232"/>
      <c r="C389" s="233"/>
      <c r="D389" s="234" t="s">
        <v>153</v>
      </c>
      <c r="E389" s="235" t="s">
        <v>19</v>
      </c>
      <c r="F389" s="236" t="s">
        <v>343</v>
      </c>
      <c r="G389" s="233"/>
      <c r="H389" s="235" t="s">
        <v>19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153</v>
      </c>
      <c r="AU389" s="242" t="s">
        <v>86</v>
      </c>
      <c r="AV389" s="13" t="s">
        <v>84</v>
      </c>
      <c r="AW389" s="13" t="s">
        <v>35</v>
      </c>
      <c r="AX389" s="13" t="s">
        <v>76</v>
      </c>
      <c r="AY389" s="242" t="s">
        <v>141</v>
      </c>
    </row>
    <row r="390" spans="1:51" s="14" customFormat="1" ht="12">
      <c r="A390" s="14"/>
      <c r="B390" s="243"/>
      <c r="C390" s="244"/>
      <c r="D390" s="234" t="s">
        <v>153</v>
      </c>
      <c r="E390" s="245" t="s">
        <v>19</v>
      </c>
      <c r="F390" s="246" t="s">
        <v>349</v>
      </c>
      <c r="G390" s="244"/>
      <c r="H390" s="247">
        <v>10.3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153</v>
      </c>
      <c r="AU390" s="253" t="s">
        <v>86</v>
      </c>
      <c r="AV390" s="14" t="s">
        <v>86</v>
      </c>
      <c r="AW390" s="14" t="s">
        <v>35</v>
      </c>
      <c r="AX390" s="14" t="s">
        <v>76</v>
      </c>
      <c r="AY390" s="253" t="s">
        <v>141</v>
      </c>
    </row>
    <row r="391" spans="1:51" s="15" customFormat="1" ht="12">
      <c r="A391" s="15"/>
      <c r="B391" s="254"/>
      <c r="C391" s="255"/>
      <c r="D391" s="234" t="s">
        <v>153</v>
      </c>
      <c r="E391" s="256" t="s">
        <v>19</v>
      </c>
      <c r="F391" s="257" t="s">
        <v>171</v>
      </c>
      <c r="G391" s="255"/>
      <c r="H391" s="258">
        <v>10.3</v>
      </c>
      <c r="I391" s="259"/>
      <c r="J391" s="255"/>
      <c r="K391" s="255"/>
      <c r="L391" s="260"/>
      <c r="M391" s="261"/>
      <c r="N391" s="262"/>
      <c r="O391" s="262"/>
      <c r="P391" s="262"/>
      <c r="Q391" s="262"/>
      <c r="R391" s="262"/>
      <c r="S391" s="262"/>
      <c r="T391" s="263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4" t="s">
        <v>153</v>
      </c>
      <c r="AU391" s="264" t="s">
        <v>86</v>
      </c>
      <c r="AV391" s="15" t="s">
        <v>149</v>
      </c>
      <c r="AW391" s="15" t="s">
        <v>35</v>
      </c>
      <c r="AX391" s="15" t="s">
        <v>84</v>
      </c>
      <c r="AY391" s="264" t="s">
        <v>141</v>
      </c>
    </row>
    <row r="392" spans="1:65" s="2" customFormat="1" ht="24.15" customHeight="1">
      <c r="A392" s="40"/>
      <c r="B392" s="41"/>
      <c r="C392" s="214" t="s">
        <v>350</v>
      </c>
      <c r="D392" s="214" t="s">
        <v>144</v>
      </c>
      <c r="E392" s="215" t="s">
        <v>351</v>
      </c>
      <c r="F392" s="216" t="s">
        <v>352</v>
      </c>
      <c r="G392" s="217" t="s">
        <v>234</v>
      </c>
      <c r="H392" s="218">
        <v>8.2</v>
      </c>
      <c r="I392" s="219"/>
      <c r="J392" s="220">
        <f>ROUND(I392*H392,2)</f>
        <v>0</v>
      </c>
      <c r="K392" s="216" t="s">
        <v>148</v>
      </c>
      <c r="L392" s="46"/>
      <c r="M392" s="221" t="s">
        <v>19</v>
      </c>
      <c r="N392" s="222" t="s">
        <v>47</v>
      </c>
      <c r="O392" s="86"/>
      <c r="P392" s="223">
        <f>O392*H392</f>
        <v>0</v>
      </c>
      <c r="Q392" s="223">
        <v>0.00519</v>
      </c>
      <c r="R392" s="223">
        <f>Q392*H392</f>
        <v>0.042558</v>
      </c>
      <c r="S392" s="223">
        <v>0</v>
      </c>
      <c r="T392" s="224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5" t="s">
        <v>311</v>
      </c>
      <c r="AT392" s="225" t="s">
        <v>144</v>
      </c>
      <c r="AU392" s="225" t="s">
        <v>86</v>
      </c>
      <c r="AY392" s="19" t="s">
        <v>141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9" t="s">
        <v>84</v>
      </c>
      <c r="BK392" s="226">
        <f>ROUND(I392*H392,2)</f>
        <v>0</v>
      </c>
      <c r="BL392" s="19" t="s">
        <v>311</v>
      </c>
      <c r="BM392" s="225" t="s">
        <v>353</v>
      </c>
    </row>
    <row r="393" spans="1:47" s="2" customFormat="1" ht="12">
      <c r="A393" s="40"/>
      <c r="B393" s="41"/>
      <c r="C393" s="42"/>
      <c r="D393" s="227" t="s">
        <v>151</v>
      </c>
      <c r="E393" s="42"/>
      <c r="F393" s="228" t="s">
        <v>354</v>
      </c>
      <c r="G393" s="42"/>
      <c r="H393" s="42"/>
      <c r="I393" s="229"/>
      <c r="J393" s="42"/>
      <c r="K393" s="42"/>
      <c r="L393" s="46"/>
      <c r="M393" s="230"/>
      <c r="N393" s="231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151</v>
      </c>
      <c r="AU393" s="19" t="s">
        <v>86</v>
      </c>
    </row>
    <row r="394" spans="1:51" s="13" customFormat="1" ht="12">
      <c r="A394" s="13"/>
      <c r="B394" s="232"/>
      <c r="C394" s="233"/>
      <c r="D394" s="234" t="s">
        <v>153</v>
      </c>
      <c r="E394" s="235" t="s">
        <v>19</v>
      </c>
      <c r="F394" s="236" t="s">
        <v>343</v>
      </c>
      <c r="G394" s="233"/>
      <c r="H394" s="235" t="s">
        <v>19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2" t="s">
        <v>153</v>
      </c>
      <c r="AU394" s="242" t="s">
        <v>86</v>
      </c>
      <c r="AV394" s="13" t="s">
        <v>84</v>
      </c>
      <c r="AW394" s="13" t="s">
        <v>35</v>
      </c>
      <c r="AX394" s="13" t="s">
        <v>76</v>
      </c>
      <c r="AY394" s="242" t="s">
        <v>141</v>
      </c>
    </row>
    <row r="395" spans="1:51" s="14" customFormat="1" ht="12">
      <c r="A395" s="14"/>
      <c r="B395" s="243"/>
      <c r="C395" s="244"/>
      <c r="D395" s="234" t="s">
        <v>153</v>
      </c>
      <c r="E395" s="245" t="s">
        <v>19</v>
      </c>
      <c r="F395" s="246" t="s">
        <v>355</v>
      </c>
      <c r="G395" s="244"/>
      <c r="H395" s="247">
        <v>8.2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3" t="s">
        <v>153</v>
      </c>
      <c r="AU395" s="253" t="s">
        <v>86</v>
      </c>
      <c r="AV395" s="14" t="s">
        <v>86</v>
      </c>
      <c r="AW395" s="14" t="s">
        <v>35</v>
      </c>
      <c r="AX395" s="14" t="s">
        <v>76</v>
      </c>
      <c r="AY395" s="253" t="s">
        <v>141</v>
      </c>
    </row>
    <row r="396" spans="1:51" s="15" customFormat="1" ht="12">
      <c r="A396" s="15"/>
      <c r="B396" s="254"/>
      <c r="C396" s="255"/>
      <c r="D396" s="234" t="s">
        <v>153</v>
      </c>
      <c r="E396" s="256" t="s">
        <v>19</v>
      </c>
      <c r="F396" s="257" t="s">
        <v>171</v>
      </c>
      <c r="G396" s="255"/>
      <c r="H396" s="258">
        <v>8.2</v>
      </c>
      <c r="I396" s="259"/>
      <c r="J396" s="255"/>
      <c r="K396" s="255"/>
      <c r="L396" s="260"/>
      <c r="M396" s="261"/>
      <c r="N396" s="262"/>
      <c r="O396" s="262"/>
      <c r="P396" s="262"/>
      <c r="Q396" s="262"/>
      <c r="R396" s="262"/>
      <c r="S396" s="262"/>
      <c r="T396" s="263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4" t="s">
        <v>153</v>
      </c>
      <c r="AU396" s="264" t="s">
        <v>86</v>
      </c>
      <c r="AV396" s="15" t="s">
        <v>149</v>
      </c>
      <c r="AW396" s="15" t="s">
        <v>35</v>
      </c>
      <c r="AX396" s="15" t="s">
        <v>84</v>
      </c>
      <c r="AY396" s="264" t="s">
        <v>141</v>
      </c>
    </row>
    <row r="397" spans="1:65" s="2" customFormat="1" ht="24.15" customHeight="1">
      <c r="A397" s="40"/>
      <c r="B397" s="41"/>
      <c r="C397" s="214" t="s">
        <v>356</v>
      </c>
      <c r="D397" s="214" t="s">
        <v>144</v>
      </c>
      <c r="E397" s="215" t="s">
        <v>357</v>
      </c>
      <c r="F397" s="216" t="s">
        <v>358</v>
      </c>
      <c r="G397" s="217" t="s">
        <v>234</v>
      </c>
      <c r="H397" s="218">
        <v>3</v>
      </c>
      <c r="I397" s="219"/>
      <c r="J397" s="220">
        <f>ROUND(I397*H397,2)</f>
        <v>0</v>
      </c>
      <c r="K397" s="216" t="s">
        <v>148</v>
      </c>
      <c r="L397" s="46"/>
      <c r="M397" s="221" t="s">
        <v>19</v>
      </c>
      <c r="N397" s="222" t="s">
        <v>47</v>
      </c>
      <c r="O397" s="86"/>
      <c r="P397" s="223">
        <f>O397*H397</f>
        <v>0</v>
      </c>
      <c r="Q397" s="223">
        <v>0.00882</v>
      </c>
      <c r="R397" s="223">
        <f>Q397*H397</f>
        <v>0.026459999999999997</v>
      </c>
      <c r="S397" s="223">
        <v>0</v>
      </c>
      <c r="T397" s="224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5" t="s">
        <v>311</v>
      </c>
      <c r="AT397" s="225" t="s">
        <v>144</v>
      </c>
      <c r="AU397" s="225" t="s">
        <v>86</v>
      </c>
      <c r="AY397" s="19" t="s">
        <v>141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9" t="s">
        <v>84</v>
      </c>
      <c r="BK397" s="226">
        <f>ROUND(I397*H397,2)</f>
        <v>0</v>
      </c>
      <c r="BL397" s="19" t="s">
        <v>311</v>
      </c>
      <c r="BM397" s="225" t="s">
        <v>359</v>
      </c>
    </row>
    <row r="398" spans="1:47" s="2" customFormat="1" ht="12">
      <c r="A398" s="40"/>
      <c r="B398" s="41"/>
      <c r="C398" s="42"/>
      <c r="D398" s="227" t="s">
        <v>151</v>
      </c>
      <c r="E398" s="42"/>
      <c r="F398" s="228" t="s">
        <v>360</v>
      </c>
      <c r="G398" s="42"/>
      <c r="H398" s="42"/>
      <c r="I398" s="229"/>
      <c r="J398" s="42"/>
      <c r="K398" s="42"/>
      <c r="L398" s="46"/>
      <c r="M398" s="230"/>
      <c r="N398" s="231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151</v>
      </c>
      <c r="AU398" s="19" t="s">
        <v>86</v>
      </c>
    </row>
    <row r="399" spans="1:51" s="13" customFormat="1" ht="12">
      <c r="A399" s="13"/>
      <c r="B399" s="232"/>
      <c r="C399" s="233"/>
      <c r="D399" s="234" t="s">
        <v>153</v>
      </c>
      <c r="E399" s="235" t="s">
        <v>19</v>
      </c>
      <c r="F399" s="236" t="s">
        <v>361</v>
      </c>
      <c r="G399" s="233"/>
      <c r="H399" s="235" t="s">
        <v>19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2" t="s">
        <v>153</v>
      </c>
      <c r="AU399" s="242" t="s">
        <v>86</v>
      </c>
      <c r="AV399" s="13" t="s">
        <v>84</v>
      </c>
      <c r="AW399" s="13" t="s">
        <v>35</v>
      </c>
      <c r="AX399" s="13" t="s">
        <v>76</v>
      </c>
      <c r="AY399" s="242" t="s">
        <v>141</v>
      </c>
    </row>
    <row r="400" spans="1:51" s="14" customFormat="1" ht="12">
      <c r="A400" s="14"/>
      <c r="B400" s="243"/>
      <c r="C400" s="244"/>
      <c r="D400" s="234" t="s">
        <v>153</v>
      </c>
      <c r="E400" s="245" t="s">
        <v>19</v>
      </c>
      <c r="F400" s="246" t="s">
        <v>177</v>
      </c>
      <c r="G400" s="244"/>
      <c r="H400" s="247">
        <v>3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3" t="s">
        <v>153</v>
      </c>
      <c r="AU400" s="253" t="s">
        <v>86</v>
      </c>
      <c r="AV400" s="14" t="s">
        <v>86</v>
      </c>
      <c r="AW400" s="14" t="s">
        <v>35</v>
      </c>
      <c r="AX400" s="14" t="s">
        <v>76</v>
      </c>
      <c r="AY400" s="253" t="s">
        <v>141</v>
      </c>
    </row>
    <row r="401" spans="1:51" s="15" customFormat="1" ht="12">
      <c r="A401" s="15"/>
      <c r="B401" s="254"/>
      <c r="C401" s="255"/>
      <c r="D401" s="234" t="s">
        <v>153</v>
      </c>
      <c r="E401" s="256" t="s">
        <v>19</v>
      </c>
      <c r="F401" s="257" t="s">
        <v>171</v>
      </c>
      <c r="G401" s="255"/>
      <c r="H401" s="258">
        <v>3</v>
      </c>
      <c r="I401" s="259"/>
      <c r="J401" s="255"/>
      <c r="K401" s="255"/>
      <c r="L401" s="260"/>
      <c r="M401" s="261"/>
      <c r="N401" s="262"/>
      <c r="O401" s="262"/>
      <c r="P401" s="262"/>
      <c r="Q401" s="262"/>
      <c r="R401" s="262"/>
      <c r="S401" s="262"/>
      <c r="T401" s="263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4" t="s">
        <v>153</v>
      </c>
      <c r="AU401" s="264" t="s">
        <v>86</v>
      </c>
      <c r="AV401" s="15" t="s">
        <v>149</v>
      </c>
      <c r="AW401" s="15" t="s">
        <v>35</v>
      </c>
      <c r="AX401" s="15" t="s">
        <v>84</v>
      </c>
      <c r="AY401" s="264" t="s">
        <v>141</v>
      </c>
    </row>
    <row r="402" spans="1:65" s="2" customFormat="1" ht="21.75" customHeight="1">
      <c r="A402" s="40"/>
      <c r="B402" s="41"/>
      <c r="C402" s="214" t="s">
        <v>362</v>
      </c>
      <c r="D402" s="214" t="s">
        <v>144</v>
      </c>
      <c r="E402" s="215" t="s">
        <v>363</v>
      </c>
      <c r="F402" s="216" t="s">
        <v>364</v>
      </c>
      <c r="G402" s="217" t="s">
        <v>265</v>
      </c>
      <c r="H402" s="218">
        <v>1</v>
      </c>
      <c r="I402" s="219"/>
      <c r="J402" s="220">
        <f>ROUND(I402*H402,2)</f>
        <v>0</v>
      </c>
      <c r="K402" s="216" t="s">
        <v>148</v>
      </c>
      <c r="L402" s="46"/>
      <c r="M402" s="221" t="s">
        <v>19</v>
      </c>
      <c r="N402" s="222" t="s">
        <v>47</v>
      </c>
      <c r="O402" s="86"/>
      <c r="P402" s="223">
        <f>O402*H402</f>
        <v>0</v>
      </c>
      <c r="Q402" s="223">
        <v>0.00022</v>
      </c>
      <c r="R402" s="223">
        <f>Q402*H402</f>
        <v>0.00022</v>
      </c>
      <c r="S402" s="223">
        <v>0</v>
      </c>
      <c r="T402" s="224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5" t="s">
        <v>311</v>
      </c>
      <c r="AT402" s="225" t="s">
        <v>144</v>
      </c>
      <c r="AU402" s="225" t="s">
        <v>86</v>
      </c>
      <c r="AY402" s="19" t="s">
        <v>141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9" t="s">
        <v>84</v>
      </c>
      <c r="BK402" s="226">
        <f>ROUND(I402*H402,2)</f>
        <v>0</v>
      </c>
      <c r="BL402" s="19" t="s">
        <v>311</v>
      </c>
      <c r="BM402" s="225" t="s">
        <v>365</v>
      </c>
    </row>
    <row r="403" spans="1:47" s="2" customFormat="1" ht="12">
      <c r="A403" s="40"/>
      <c r="B403" s="41"/>
      <c r="C403" s="42"/>
      <c r="D403" s="227" t="s">
        <v>151</v>
      </c>
      <c r="E403" s="42"/>
      <c r="F403" s="228" t="s">
        <v>366</v>
      </c>
      <c r="G403" s="42"/>
      <c r="H403" s="42"/>
      <c r="I403" s="229"/>
      <c r="J403" s="42"/>
      <c r="K403" s="42"/>
      <c r="L403" s="46"/>
      <c r="M403" s="230"/>
      <c r="N403" s="231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151</v>
      </c>
      <c r="AU403" s="19" t="s">
        <v>86</v>
      </c>
    </row>
    <row r="404" spans="1:51" s="13" customFormat="1" ht="12">
      <c r="A404" s="13"/>
      <c r="B404" s="232"/>
      <c r="C404" s="233"/>
      <c r="D404" s="234" t="s">
        <v>153</v>
      </c>
      <c r="E404" s="235" t="s">
        <v>19</v>
      </c>
      <c r="F404" s="236" t="s">
        <v>343</v>
      </c>
      <c r="G404" s="233"/>
      <c r="H404" s="235" t="s">
        <v>19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153</v>
      </c>
      <c r="AU404" s="242" t="s">
        <v>86</v>
      </c>
      <c r="AV404" s="13" t="s">
        <v>84</v>
      </c>
      <c r="AW404" s="13" t="s">
        <v>35</v>
      </c>
      <c r="AX404" s="13" t="s">
        <v>76</v>
      </c>
      <c r="AY404" s="242" t="s">
        <v>141</v>
      </c>
    </row>
    <row r="405" spans="1:51" s="14" customFormat="1" ht="12">
      <c r="A405" s="14"/>
      <c r="B405" s="243"/>
      <c r="C405" s="244"/>
      <c r="D405" s="234" t="s">
        <v>153</v>
      </c>
      <c r="E405" s="245" t="s">
        <v>19</v>
      </c>
      <c r="F405" s="246" t="s">
        <v>84</v>
      </c>
      <c r="G405" s="244"/>
      <c r="H405" s="247">
        <v>1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153</v>
      </c>
      <c r="AU405" s="253" t="s">
        <v>86</v>
      </c>
      <c r="AV405" s="14" t="s">
        <v>86</v>
      </c>
      <c r="AW405" s="14" t="s">
        <v>35</v>
      </c>
      <c r="AX405" s="14" t="s">
        <v>76</v>
      </c>
      <c r="AY405" s="253" t="s">
        <v>141</v>
      </c>
    </row>
    <row r="406" spans="1:51" s="15" customFormat="1" ht="12">
      <c r="A406" s="15"/>
      <c r="B406" s="254"/>
      <c r="C406" s="255"/>
      <c r="D406" s="234" t="s">
        <v>153</v>
      </c>
      <c r="E406" s="256" t="s">
        <v>19</v>
      </c>
      <c r="F406" s="257" t="s">
        <v>171</v>
      </c>
      <c r="G406" s="255"/>
      <c r="H406" s="258">
        <v>1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4" t="s">
        <v>153</v>
      </c>
      <c r="AU406" s="264" t="s">
        <v>86</v>
      </c>
      <c r="AV406" s="15" t="s">
        <v>149</v>
      </c>
      <c r="AW406" s="15" t="s">
        <v>35</v>
      </c>
      <c r="AX406" s="15" t="s">
        <v>84</v>
      </c>
      <c r="AY406" s="264" t="s">
        <v>141</v>
      </c>
    </row>
    <row r="407" spans="1:65" s="2" customFormat="1" ht="21.75" customHeight="1">
      <c r="A407" s="40"/>
      <c r="B407" s="41"/>
      <c r="C407" s="265" t="s">
        <v>367</v>
      </c>
      <c r="D407" s="265" t="s">
        <v>368</v>
      </c>
      <c r="E407" s="266" t="s">
        <v>369</v>
      </c>
      <c r="F407" s="267" t="s">
        <v>370</v>
      </c>
      <c r="G407" s="268" t="s">
        <v>265</v>
      </c>
      <c r="H407" s="269">
        <v>1</v>
      </c>
      <c r="I407" s="270"/>
      <c r="J407" s="271">
        <f>ROUND(I407*H407,2)</f>
        <v>0</v>
      </c>
      <c r="K407" s="267" t="s">
        <v>371</v>
      </c>
      <c r="L407" s="272"/>
      <c r="M407" s="273" t="s">
        <v>19</v>
      </c>
      <c r="N407" s="274" t="s">
        <v>47</v>
      </c>
      <c r="O407" s="86"/>
      <c r="P407" s="223">
        <f>O407*H407</f>
        <v>0</v>
      </c>
      <c r="Q407" s="223">
        <v>0.01249</v>
      </c>
      <c r="R407" s="223">
        <f>Q407*H407</f>
        <v>0.01249</v>
      </c>
      <c r="S407" s="223">
        <v>0</v>
      </c>
      <c r="T407" s="224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5" t="s">
        <v>372</v>
      </c>
      <c r="AT407" s="225" t="s">
        <v>368</v>
      </c>
      <c r="AU407" s="225" t="s">
        <v>86</v>
      </c>
      <c r="AY407" s="19" t="s">
        <v>141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9" t="s">
        <v>84</v>
      </c>
      <c r="BK407" s="226">
        <f>ROUND(I407*H407,2)</f>
        <v>0</v>
      </c>
      <c r="BL407" s="19" t="s">
        <v>311</v>
      </c>
      <c r="BM407" s="225" t="s">
        <v>373</v>
      </c>
    </row>
    <row r="408" spans="1:47" s="2" customFormat="1" ht="12">
      <c r="A408" s="40"/>
      <c r="B408" s="41"/>
      <c r="C408" s="42"/>
      <c r="D408" s="234" t="s">
        <v>374</v>
      </c>
      <c r="E408" s="42"/>
      <c r="F408" s="275" t="s">
        <v>375</v>
      </c>
      <c r="G408" s="42"/>
      <c r="H408" s="42"/>
      <c r="I408" s="229"/>
      <c r="J408" s="42"/>
      <c r="K408" s="42"/>
      <c r="L408" s="46"/>
      <c r="M408" s="230"/>
      <c r="N408" s="231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374</v>
      </c>
      <c r="AU408" s="19" t="s">
        <v>86</v>
      </c>
    </row>
    <row r="409" spans="1:51" s="13" customFormat="1" ht="12">
      <c r="A409" s="13"/>
      <c r="B409" s="232"/>
      <c r="C409" s="233"/>
      <c r="D409" s="234" t="s">
        <v>153</v>
      </c>
      <c r="E409" s="235" t="s">
        <v>19</v>
      </c>
      <c r="F409" s="236" t="s">
        <v>343</v>
      </c>
      <c r="G409" s="233"/>
      <c r="H409" s="235" t="s">
        <v>19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2" t="s">
        <v>153</v>
      </c>
      <c r="AU409" s="242" t="s">
        <v>86</v>
      </c>
      <c r="AV409" s="13" t="s">
        <v>84</v>
      </c>
      <c r="AW409" s="13" t="s">
        <v>35</v>
      </c>
      <c r="AX409" s="13" t="s">
        <v>76</v>
      </c>
      <c r="AY409" s="242" t="s">
        <v>141</v>
      </c>
    </row>
    <row r="410" spans="1:51" s="14" customFormat="1" ht="12">
      <c r="A410" s="14"/>
      <c r="B410" s="243"/>
      <c r="C410" s="244"/>
      <c r="D410" s="234" t="s">
        <v>153</v>
      </c>
      <c r="E410" s="245" t="s">
        <v>19</v>
      </c>
      <c r="F410" s="246" t="s">
        <v>84</v>
      </c>
      <c r="G410" s="244"/>
      <c r="H410" s="247">
        <v>1</v>
      </c>
      <c r="I410" s="248"/>
      <c r="J410" s="244"/>
      <c r="K410" s="244"/>
      <c r="L410" s="249"/>
      <c r="M410" s="250"/>
      <c r="N410" s="251"/>
      <c r="O410" s="251"/>
      <c r="P410" s="251"/>
      <c r="Q410" s="251"/>
      <c r="R410" s="251"/>
      <c r="S410" s="251"/>
      <c r="T410" s="25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3" t="s">
        <v>153</v>
      </c>
      <c r="AU410" s="253" t="s">
        <v>86</v>
      </c>
      <c r="AV410" s="14" t="s">
        <v>86</v>
      </c>
      <c r="AW410" s="14" t="s">
        <v>35</v>
      </c>
      <c r="AX410" s="14" t="s">
        <v>76</v>
      </c>
      <c r="AY410" s="253" t="s">
        <v>141</v>
      </c>
    </row>
    <row r="411" spans="1:51" s="15" customFormat="1" ht="12">
      <c r="A411" s="15"/>
      <c r="B411" s="254"/>
      <c r="C411" s="255"/>
      <c r="D411" s="234" t="s">
        <v>153</v>
      </c>
      <c r="E411" s="256" t="s">
        <v>19</v>
      </c>
      <c r="F411" s="257" t="s">
        <v>171</v>
      </c>
      <c r="G411" s="255"/>
      <c r="H411" s="258">
        <v>1</v>
      </c>
      <c r="I411" s="259"/>
      <c r="J411" s="255"/>
      <c r="K411" s="255"/>
      <c r="L411" s="260"/>
      <c r="M411" s="261"/>
      <c r="N411" s="262"/>
      <c r="O411" s="262"/>
      <c r="P411" s="262"/>
      <c r="Q411" s="262"/>
      <c r="R411" s="262"/>
      <c r="S411" s="262"/>
      <c r="T411" s="263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4" t="s">
        <v>153</v>
      </c>
      <c r="AU411" s="264" t="s">
        <v>86</v>
      </c>
      <c r="AV411" s="15" t="s">
        <v>149</v>
      </c>
      <c r="AW411" s="15" t="s">
        <v>35</v>
      </c>
      <c r="AX411" s="15" t="s">
        <v>84</v>
      </c>
      <c r="AY411" s="264" t="s">
        <v>141</v>
      </c>
    </row>
    <row r="412" spans="1:65" s="2" customFormat="1" ht="24.15" customHeight="1">
      <c r="A412" s="40"/>
      <c r="B412" s="41"/>
      <c r="C412" s="214" t="s">
        <v>376</v>
      </c>
      <c r="D412" s="214" t="s">
        <v>144</v>
      </c>
      <c r="E412" s="215" t="s">
        <v>377</v>
      </c>
      <c r="F412" s="216" t="s">
        <v>378</v>
      </c>
      <c r="G412" s="217" t="s">
        <v>265</v>
      </c>
      <c r="H412" s="218">
        <v>1</v>
      </c>
      <c r="I412" s="219"/>
      <c r="J412" s="220">
        <f>ROUND(I412*H412,2)</f>
        <v>0</v>
      </c>
      <c r="K412" s="216" t="s">
        <v>148</v>
      </c>
      <c r="L412" s="46"/>
      <c r="M412" s="221" t="s">
        <v>19</v>
      </c>
      <c r="N412" s="222" t="s">
        <v>47</v>
      </c>
      <c r="O412" s="86"/>
      <c r="P412" s="223">
        <f>O412*H412</f>
        <v>0</v>
      </c>
      <c r="Q412" s="223">
        <v>0.01583</v>
      </c>
      <c r="R412" s="223">
        <f>Q412*H412</f>
        <v>0.01583</v>
      </c>
      <c r="S412" s="223">
        <v>0</v>
      </c>
      <c r="T412" s="224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5" t="s">
        <v>311</v>
      </c>
      <c r="AT412" s="225" t="s">
        <v>144</v>
      </c>
      <c r="AU412" s="225" t="s">
        <v>86</v>
      </c>
      <c r="AY412" s="19" t="s">
        <v>141</v>
      </c>
      <c r="BE412" s="226">
        <f>IF(N412="základní",J412,0)</f>
        <v>0</v>
      </c>
      <c r="BF412" s="226">
        <f>IF(N412="snížená",J412,0)</f>
        <v>0</v>
      </c>
      <c r="BG412" s="226">
        <f>IF(N412="zákl. přenesená",J412,0)</f>
        <v>0</v>
      </c>
      <c r="BH412" s="226">
        <f>IF(N412="sníž. přenesená",J412,0)</f>
        <v>0</v>
      </c>
      <c r="BI412" s="226">
        <f>IF(N412="nulová",J412,0)</f>
        <v>0</v>
      </c>
      <c r="BJ412" s="19" t="s">
        <v>84</v>
      </c>
      <c r="BK412" s="226">
        <f>ROUND(I412*H412,2)</f>
        <v>0</v>
      </c>
      <c r="BL412" s="19" t="s">
        <v>311</v>
      </c>
      <c r="BM412" s="225" t="s">
        <v>379</v>
      </c>
    </row>
    <row r="413" spans="1:47" s="2" customFormat="1" ht="12">
      <c r="A413" s="40"/>
      <c r="B413" s="41"/>
      <c r="C413" s="42"/>
      <c r="D413" s="227" t="s">
        <v>151</v>
      </c>
      <c r="E413" s="42"/>
      <c r="F413" s="228" t="s">
        <v>380</v>
      </c>
      <c r="G413" s="42"/>
      <c r="H413" s="42"/>
      <c r="I413" s="229"/>
      <c r="J413" s="42"/>
      <c r="K413" s="42"/>
      <c r="L413" s="46"/>
      <c r="M413" s="230"/>
      <c r="N413" s="231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151</v>
      </c>
      <c r="AU413" s="19" t="s">
        <v>86</v>
      </c>
    </row>
    <row r="414" spans="1:51" s="13" customFormat="1" ht="12">
      <c r="A414" s="13"/>
      <c r="B414" s="232"/>
      <c r="C414" s="233"/>
      <c r="D414" s="234" t="s">
        <v>153</v>
      </c>
      <c r="E414" s="235" t="s">
        <v>19</v>
      </c>
      <c r="F414" s="236" t="s">
        <v>343</v>
      </c>
      <c r="G414" s="233"/>
      <c r="H414" s="235" t="s">
        <v>19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153</v>
      </c>
      <c r="AU414" s="242" t="s">
        <v>86</v>
      </c>
      <c r="AV414" s="13" t="s">
        <v>84</v>
      </c>
      <c r="AW414" s="13" t="s">
        <v>35</v>
      </c>
      <c r="AX414" s="13" t="s">
        <v>76</v>
      </c>
      <c r="AY414" s="242" t="s">
        <v>141</v>
      </c>
    </row>
    <row r="415" spans="1:51" s="14" customFormat="1" ht="12">
      <c r="A415" s="14"/>
      <c r="B415" s="243"/>
      <c r="C415" s="244"/>
      <c r="D415" s="234" t="s">
        <v>153</v>
      </c>
      <c r="E415" s="245" t="s">
        <v>19</v>
      </c>
      <c r="F415" s="246" t="s">
        <v>84</v>
      </c>
      <c r="G415" s="244"/>
      <c r="H415" s="247">
        <v>1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153</v>
      </c>
      <c r="AU415" s="253" t="s">
        <v>86</v>
      </c>
      <c r="AV415" s="14" t="s">
        <v>86</v>
      </c>
      <c r="AW415" s="14" t="s">
        <v>35</v>
      </c>
      <c r="AX415" s="14" t="s">
        <v>76</v>
      </c>
      <c r="AY415" s="253" t="s">
        <v>141</v>
      </c>
    </row>
    <row r="416" spans="1:51" s="15" customFormat="1" ht="12">
      <c r="A416" s="15"/>
      <c r="B416" s="254"/>
      <c r="C416" s="255"/>
      <c r="D416" s="234" t="s">
        <v>153</v>
      </c>
      <c r="E416" s="256" t="s">
        <v>19</v>
      </c>
      <c r="F416" s="257" t="s">
        <v>171</v>
      </c>
      <c r="G416" s="255"/>
      <c r="H416" s="258">
        <v>1</v>
      </c>
      <c r="I416" s="259"/>
      <c r="J416" s="255"/>
      <c r="K416" s="255"/>
      <c r="L416" s="260"/>
      <c r="M416" s="261"/>
      <c r="N416" s="262"/>
      <c r="O416" s="262"/>
      <c r="P416" s="262"/>
      <c r="Q416" s="262"/>
      <c r="R416" s="262"/>
      <c r="S416" s="262"/>
      <c r="T416" s="263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64" t="s">
        <v>153</v>
      </c>
      <c r="AU416" s="264" t="s">
        <v>86</v>
      </c>
      <c r="AV416" s="15" t="s">
        <v>149</v>
      </c>
      <c r="AW416" s="15" t="s">
        <v>35</v>
      </c>
      <c r="AX416" s="15" t="s">
        <v>84</v>
      </c>
      <c r="AY416" s="264" t="s">
        <v>141</v>
      </c>
    </row>
    <row r="417" spans="1:65" s="2" customFormat="1" ht="37.8" customHeight="1">
      <c r="A417" s="40"/>
      <c r="B417" s="41"/>
      <c r="C417" s="214" t="s">
        <v>381</v>
      </c>
      <c r="D417" s="214" t="s">
        <v>144</v>
      </c>
      <c r="E417" s="215" t="s">
        <v>382</v>
      </c>
      <c r="F417" s="216" t="s">
        <v>383</v>
      </c>
      <c r="G417" s="217" t="s">
        <v>384</v>
      </c>
      <c r="H417" s="276"/>
      <c r="I417" s="219"/>
      <c r="J417" s="220">
        <f>ROUND(I417*H417,2)</f>
        <v>0</v>
      </c>
      <c r="K417" s="216" t="s">
        <v>148</v>
      </c>
      <c r="L417" s="46"/>
      <c r="M417" s="221" t="s">
        <v>19</v>
      </c>
      <c r="N417" s="222" t="s">
        <v>47</v>
      </c>
      <c r="O417" s="86"/>
      <c r="P417" s="223">
        <f>O417*H417</f>
        <v>0</v>
      </c>
      <c r="Q417" s="223">
        <v>0</v>
      </c>
      <c r="R417" s="223">
        <f>Q417*H417</f>
        <v>0</v>
      </c>
      <c r="S417" s="223">
        <v>0</v>
      </c>
      <c r="T417" s="224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5" t="s">
        <v>311</v>
      </c>
      <c r="AT417" s="225" t="s">
        <v>144</v>
      </c>
      <c r="AU417" s="225" t="s">
        <v>86</v>
      </c>
      <c r="AY417" s="19" t="s">
        <v>141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9" t="s">
        <v>84</v>
      </c>
      <c r="BK417" s="226">
        <f>ROUND(I417*H417,2)</f>
        <v>0</v>
      </c>
      <c r="BL417" s="19" t="s">
        <v>311</v>
      </c>
      <c r="BM417" s="225" t="s">
        <v>385</v>
      </c>
    </row>
    <row r="418" spans="1:47" s="2" customFormat="1" ht="12">
      <c r="A418" s="40"/>
      <c r="B418" s="41"/>
      <c r="C418" s="42"/>
      <c r="D418" s="227" t="s">
        <v>151</v>
      </c>
      <c r="E418" s="42"/>
      <c r="F418" s="228" t="s">
        <v>386</v>
      </c>
      <c r="G418" s="42"/>
      <c r="H418" s="42"/>
      <c r="I418" s="229"/>
      <c r="J418" s="42"/>
      <c r="K418" s="42"/>
      <c r="L418" s="46"/>
      <c r="M418" s="230"/>
      <c r="N418" s="231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151</v>
      </c>
      <c r="AU418" s="19" t="s">
        <v>86</v>
      </c>
    </row>
    <row r="419" spans="1:63" s="12" customFormat="1" ht="22.8" customHeight="1">
      <c r="A419" s="12"/>
      <c r="B419" s="198"/>
      <c r="C419" s="199"/>
      <c r="D419" s="200" t="s">
        <v>75</v>
      </c>
      <c r="E419" s="212" t="s">
        <v>387</v>
      </c>
      <c r="F419" s="212" t="s">
        <v>388</v>
      </c>
      <c r="G419" s="199"/>
      <c r="H419" s="199"/>
      <c r="I419" s="202"/>
      <c r="J419" s="213">
        <f>BK419</f>
        <v>0</v>
      </c>
      <c r="K419" s="199"/>
      <c r="L419" s="204"/>
      <c r="M419" s="205"/>
      <c r="N419" s="206"/>
      <c r="O419" s="206"/>
      <c r="P419" s="207">
        <f>SUM(P420:P540)</f>
        <v>0</v>
      </c>
      <c r="Q419" s="206"/>
      <c r="R419" s="207">
        <f>SUM(R420:R540)</f>
        <v>0.29323131999999996</v>
      </c>
      <c r="S419" s="206"/>
      <c r="T419" s="208">
        <f>SUM(T420:T540)</f>
        <v>1.8295000000000001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09" t="s">
        <v>86</v>
      </c>
      <c r="AT419" s="210" t="s">
        <v>75</v>
      </c>
      <c r="AU419" s="210" t="s">
        <v>84</v>
      </c>
      <c r="AY419" s="209" t="s">
        <v>141</v>
      </c>
      <c r="BK419" s="211">
        <f>SUM(BK420:BK540)</f>
        <v>0</v>
      </c>
    </row>
    <row r="420" spans="1:65" s="2" customFormat="1" ht="24.15" customHeight="1">
      <c r="A420" s="40"/>
      <c r="B420" s="41"/>
      <c r="C420" s="214" t="s">
        <v>389</v>
      </c>
      <c r="D420" s="214" t="s">
        <v>144</v>
      </c>
      <c r="E420" s="215" t="s">
        <v>390</v>
      </c>
      <c r="F420" s="216" t="s">
        <v>391</v>
      </c>
      <c r="G420" s="217" t="s">
        <v>392</v>
      </c>
      <c r="H420" s="218">
        <v>1</v>
      </c>
      <c r="I420" s="219"/>
      <c r="J420" s="220">
        <f>ROUND(I420*H420,2)</f>
        <v>0</v>
      </c>
      <c r="K420" s="216" t="s">
        <v>19</v>
      </c>
      <c r="L420" s="46"/>
      <c r="M420" s="221" t="s">
        <v>19</v>
      </c>
      <c r="N420" s="222" t="s">
        <v>47</v>
      </c>
      <c r="O420" s="86"/>
      <c r="P420" s="223">
        <f>O420*H420</f>
        <v>0</v>
      </c>
      <c r="Q420" s="223">
        <v>0</v>
      </c>
      <c r="R420" s="223">
        <f>Q420*H420</f>
        <v>0</v>
      </c>
      <c r="S420" s="223">
        <v>0</v>
      </c>
      <c r="T420" s="224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5" t="s">
        <v>311</v>
      </c>
      <c r="AT420" s="225" t="s">
        <v>144</v>
      </c>
      <c r="AU420" s="225" t="s">
        <v>86</v>
      </c>
      <c r="AY420" s="19" t="s">
        <v>141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9" t="s">
        <v>84</v>
      </c>
      <c r="BK420" s="226">
        <f>ROUND(I420*H420,2)</f>
        <v>0</v>
      </c>
      <c r="BL420" s="19" t="s">
        <v>311</v>
      </c>
      <c r="BM420" s="225" t="s">
        <v>393</v>
      </c>
    </row>
    <row r="421" spans="1:51" s="13" customFormat="1" ht="12">
      <c r="A421" s="13"/>
      <c r="B421" s="232"/>
      <c r="C421" s="233"/>
      <c r="D421" s="234" t="s">
        <v>153</v>
      </c>
      <c r="E421" s="235" t="s">
        <v>19</v>
      </c>
      <c r="F421" s="236" t="s">
        <v>394</v>
      </c>
      <c r="G421" s="233"/>
      <c r="H421" s="235" t="s">
        <v>19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153</v>
      </c>
      <c r="AU421" s="242" t="s">
        <v>86</v>
      </c>
      <c r="AV421" s="13" t="s">
        <v>84</v>
      </c>
      <c r="AW421" s="13" t="s">
        <v>35</v>
      </c>
      <c r="AX421" s="13" t="s">
        <v>76</v>
      </c>
      <c r="AY421" s="242" t="s">
        <v>141</v>
      </c>
    </row>
    <row r="422" spans="1:51" s="14" customFormat="1" ht="12">
      <c r="A422" s="14"/>
      <c r="B422" s="243"/>
      <c r="C422" s="244"/>
      <c r="D422" s="234" t="s">
        <v>153</v>
      </c>
      <c r="E422" s="245" t="s">
        <v>19</v>
      </c>
      <c r="F422" s="246" t="s">
        <v>84</v>
      </c>
      <c r="G422" s="244"/>
      <c r="H422" s="247">
        <v>1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3" t="s">
        <v>153</v>
      </c>
      <c r="AU422" s="253" t="s">
        <v>86</v>
      </c>
      <c r="AV422" s="14" t="s">
        <v>86</v>
      </c>
      <c r="AW422" s="14" t="s">
        <v>35</v>
      </c>
      <c r="AX422" s="14" t="s">
        <v>76</v>
      </c>
      <c r="AY422" s="253" t="s">
        <v>141</v>
      </c>
    </row>
    <row r="423" spans="1:51" s="15" customFormat="1" ht="12">
      <c r="A423" s="15"/>
      <c r="B423" s="254"/>
      <c r="C423" s="255"/>
      <c r="D423" s="234" t="s">
        <v>153</v>
      </c>
      <c r="E423" s="256" t="s">
        <v>19</v>
      </c>
      <c r="F423" s="257" t="s">
        <v>171</v>
      </c>
      <c r="G423" s="255"/>
      <c r="H423" s="258">
        <v>1</v>
      </c>
      <c r="I423" s="259"/>
      <c r="J423" s="255"/>
      <c r="K423" s="255"/>
      <c r="L423" s="260"/>
      <c r="M423" s="261"/>
      <c r="N423" s="262"/>
      <c r="O423" s="262"/>
      <c r="P423" s="262"/>
      <c r="Q423" s="262"/>
      <c r="R423" s="262"/>
      <c r="S423" s="262"/>
      <c r="T423" s="263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4" t="s">
        <v>153</v>
      </c>
      <c r="AU423" s="264" t="s">
        <v>86</v>
      </c>
      <c r="AV423" s="15" t="s">
        <v>149</v>
      </c>
      <c r="AW423" s="15" t="s">
        <v>35</v>
      </c>
      <c r="AX423" s="15" t="s">
        <v>84</v>
      </c>
      <c r="AY423" s="264" t="s">
        <v>141</v>
      </c>
    </row>
    <row r="424" spans="1:65" s="2" customFormat="1" ht="16.5" customHeight="1">
      <c r="A424" s="40"/>
      <c r="B424" s="41"/>
      <c r="C424" s="214" t="s">
        <v>395</v>
      </c>
      <c r="D424" s="214" t="s">
        <v>144</v>
      </c>
      <c r="E424" s="215" t="s">
        <v>396</v>
      </c>
      <c r="F424" s="216" t="s">
        <v>397</v>
      </c>
      <c r="G424" s="217" t="s">
        <v>147</v>
      </c>
      <c r="H424" s="218">
        <v>25.756</v>
      </c>
      <c r="I424" s="219"/>
      <c r="J424" s="220">
        <f>ROUND(I424*H424,2)</f>
        <v>0</v>
      </c>
      <c r="K424" s="216" t="s">
        <v>148</v>
      </c>
      <c r="L424" s="46"/>
      <c r="M424" s="221" t="s">
        <v>19</v>
      </c>
      <c r="N424" s="222" t="s">
        <v>47</v>
      </c>
      <c r="O424" s="86"/>
      <c r="P424" s="223">
        <f>O424*H424</f>
        <v>0</v>
      </c>
      <c r="Q424" s="223">
        <v>0</v>
      </c>
      <c r="R424" s="223">
        <f>Q424*H424</f>
        <v>0</v>
      </c>
      <c r="S424" s="223">
        <v>0</v>
      </c>
      <c r="T424" s="224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5" t="s">
        <v>311</v>
      </c>
      <c r="AT424" s="225" t="s">
        <v>144</v>
      </c>
      <c r="AU424" s="225" t="s">
        <v>86</v>
      </c>
      <c r="AY424" s="19" t="s">
        <v>141</v>
      </c>
      <c r="BE424" s="226">
        <f>IF(N424="základní",J424,0)</f>
        <v>0</v>
      </c>
      <c r="BF424" s="226">
        <f>IF(N424="snížená",J424,0)</f>
        <v>0</v>
      </c>
      <c r="BG424" s="226">
        <f>IF(N424="zákl. přenesená",J424,0)</f>
        <v>0</v>
      </c>
      <c r="BH424" s="226">
        <f>IF(N424="sníž. přenesená",J424,0)</f>
        <v>0</v>
      </c>
      <c r="BI424" s="226">
        <f>IF(N424="nulová",J424,0)</f>
        <v>0</v>
      </c>
      <c r="BJ424" s="19" t="s">
        <v>84</v>
      </c>
      <c r="BK424" s="226">
        <f>ROUND(I424*H424,2)</f>
        <v>0</v>
      </c>
      <c r="BL424" s="19" t="s">
        <v>311</v>
      </c>
      <c r="BM424" s="225" t="s">
        <v>398</v>
      </c>
    </row>
    <row r="425" spans="1:47" s="2" customFormat="1" ht="12">
      <c r="A425" s="40"/>
      <c r="B425" s="41"/>
      <c r="C425" s="42"/>
      <c r="D425" s="227" t="s">
        <v>151</v>
      </c>
      <c r="E425" s="42"/>
      <c r="F425" s="228" t="s">
        <v>399</v>
      </c>
      <c r="G425" s="42"/>
      <c r="H425" s="42"/>
      <c r="I425" s="229"/>
      <c r="J425" s="42"/>
      <c r="K425" s="42"/>
      <c r="L425" s="46"/>
      <c r="M425" s="230"/>
      <c r="N425" s="231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151</v>
      </c>
      <c r="AU425" s="19" t="s">
        <v>86</v>
      </c>
    </row>
    <row r="426" spans="1:51" s="13" customFormat="1" ht="12">
      <c r="A426" s="13"/>
      <c r="B426" s="232"/>
      <c r="C426" s="233"/>
      <c r="D426" s="234" t="s">
        <v>153</v>
      </c>
      <c r="E426" s="235" t="s">
        <v>19</v>
      </c>
      <c r="F426" s="236" t="s">
        <v>400</v>
      </c>
      <c r="G426" s="233"/>
      <c r="H426" s="235" t="s">
        <v>19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2" t="s">
        <v>153</v>
      </c>
      <c r="AU426" s="242" t="s">
        <v>86</v>
      </c>
      <c r="AV426" s="13" t="s">
        <v>84</v>
      </c>
      <c r="AW426" s="13" t="s">
        <v>35</v>
      </c>
      <c r="AX426" s="13" t="s">
        <v>76</v>
      </c>
      <c r="AY426" s="242" t="s">
        <v>141</v>
      </c>
    </row>
    <row r="427" spans="1:51" s="13" customFormat="1" ht="12">
      <c r="A427" s="13"/>
      <c r="B427" s="232"/>
      <c r="C427" s="233"/>
      <c r="D427" s="234" t="s">
        <v>153</v>
      </c>
      <c r="E427" s="235" t="s">
        <v>19</v>
      </c>
      <c r="F427" s="236" t="s">
        <v>223</v>
      </c>
      <c r="G427" s="233"/>
      <c r="H427" s="235" t="s">
        <v>19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153</v>
      </c>
      <c r="AU427" s="242" t="s">
        <v>86</v>
      </c>
      <c r="AV427" s="13" t="s">
        <v>84</v>
      </c>
      <c r="AW427" s="13" t="s">
        <v>35</v>
      </c>
      <c r="AX427" s="13" t="s">
        <v>76</v>
      </c>
      <c r="AY427" s="242" t="s">
        <v>141</v>
      </c>
    </row>
    <row r="428" spans="1:51" s="14" customFormat="1" ht="12">
      <c r="A428" s="14"/>
      <c r="B428" s="243"/>
      <c r="C428" s="244"/>
      <c r="D428" s="234" t="s">
        <v>153</v>
      </c>
      <c r="E428" s="245" t="s">
        <v>19</v>
      </c>
      <c r="F428" s="246" t="s">
        <v>401</v>
      </c>
      <c r="G428" s="244"/>
      <c r="H428" s="247">
        <v>5.462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153</v>
      </c>
      <c r="AU428" s="253" t="s">
        <v>86</v>
      </c>
      <c r="AV428" s="14" t="s">
        <v>86</v>
      </c>
      <c r="AW428" s="14" t="s">
        <v>35</v>
      </c>
      <c r="AX428" s="14" t="s">
        <v>76</v>
      </c>
      <c r="AY428" s="253" t="s">
        <v>141</v>
      </c>
    </row>
    <row r="429" spans="1:51" s="13" customFormat="1" ht="12">
      <c r="A429" s="13"/>
      <c r="B429" s="232"/>
      <c r="C429" s="233"/>
      <c r="D429" s="234" t="s">
        <v>153</v>
      </c>
      <c r="E429" s="235" t="s">
        <v>19</v>
      </c>
      <c r="F429" s="236" t="s">
        <v>225</v>
      </c>
      <c r="G429" s="233"/>
      <c r="H429" s="235" t="s">
        <v>19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153</v>
      </c>
      <c r="AU429" s="242" t="s">
        <v>86</v>
      </c>
      <c r="AV429" s="13" t="s">
        <v>84</v>
      </c>
      <c r="AW429" s="13" t="s">
        <v>35</v>
      </c>
      <c r="AX429" s="13" t="s">
        <v>76</v>
      </c>
      <c r="AY429" s="242" t="s">
        <v>141</v>
      </c>
    </row>
    <row r="430" spans="1:51" s="14" customFormat="1" ht="12">
      <c r="A430" s="14"/>
      <c r="B430" s="243"/>
      <c r="C430" s="244"/>
      <c r="D430" s="234" t="s">
        <v>153</v>
      </c>
      <c r="E430" s="245" t="s">
        <v>19</v>
      </c>
      <c r="F430" s="246" t="s">
        <v>401</v>
      </c>
      <c r="G430" s="244"/>
      <c r="H430" s="247">
        <v>5.462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3" t="s">
        <v>153</v>
      </c>
      <c r="AU430" s="253" t="s">
        <v>86</v>
      </c>
      <c r="AV430" s="14" t="s">
        <v>86</v>
      </c>
      <c r="AW430" s="14" t="s">
        <v>35</v>
      </c>
      <c r="AX430" s="14" t="s">
        <v>76</v>
      </c>
      <c r="AY430" s="253" t="s">
        <v>141</v>
      </c>
    </row>
    <row r="431" spans="1:51" s="13" customFormat="1" ht="12">
      <c r="A431" s="13"/>
      <c r="B431" s="232"/>
      <c r="C431" s="233"/>
      <c r="D431" s="234" t="s">
        <v>153</v>
      </c>
      <c r="E431" s="235" t="s">
        <v>19</v>
      </c>
      <c r="F431" s="236" t="s">
        <v>226</v>
      </c>
      <c r="G431" s="233"/>
      <c r="H431" s="235" t="s">
        <v>19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2" t="s">
        <v>153</v>
      </c>
      <c r="AU431" s="242" t="s">
        <v>86</v>
      </c>
      <c r="AV431" s="13" t="s">
        <v>84</v>
      </c>
      <c r="AW431" s="13" t="s">
        <v>35</v>
      </c>
      <c r="AX431" s="13" t="s">
        <v>76</v>
      </c>
      <c r="AY431" s="242" t="s">
        <v>141</v>
      </c>
    </row>
    <row r="432" spans="1:51" s="14" customFormat="1" ht="12">
      <c r="A432" s="14"/>
      <c r="B432" s="243"/>
      <c r="C432" s="244"/>
      <c r="D432" s="234" t="s">
        <v>153</v>
      </c>
      <c r="E432" s="245" t="s">
        <v>19</v>
      </c>
      <c r="F432" s="246" t="s">
        <v>402</v>
      </c>
      <c r="G432" s="244"/>
      <c r="H432" s="247">
        <v>2.506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3" t="s">
        <v>153</v>
      </c>
      <c r="AU432" s="253" t="s">
        <v>86</v>
      </c>
      <c r="AV432" s="14" t="s">
        <v>86</v>
      </c>
      <c r="AW432" s="14" t="s">
        <v>35</v>
      </c>
      <c r="AX432" s="14" t="s">
        <v>76</v>
      </c>
      <c r="AY432" s="253" t="s">
        <v>141</v>
      </c>
    </row>
    <row r="433" spans="1:51" s="13" customFormat="1" ht="12">
      <c r="A433" s="13"/>
      <c r="B433" s="232"/>
      <c r="C433" s="233"/>
      <c r="D433" s="234" t="s">
        <v>153</v>
      </c>
      <c r="E433" s="235" t="s">
        <v>19</v>
      </c>
      <c r="F433" s="236" t="s">
        <v>394</v>
      </c>
      <c r="G433" s="233"/>
      <c r="H433" s="235" t="s">
        <v>19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153</v>
      </c>
      <c r="AU433" s="242" t="s">
        <v>86</v>
      </c>
      <c r="AV433" s="13" t="s">
        <v>84</v>
      </c>
      <c r="AW433" s="13" t="s">
        <v>35</v>
      </c>
      <c r="AX433" s="13" t="s">
        <v>76</v>
      </c>
      <c r="AY433" s="242" t="s">
        <v>141</v>
      </c>
    </row>
    <row r="434" spans="1:51" s="14" customFormat="1" ht="12">
      <c r="A434" s="14"/>
      <c r="B434" s="243"/>
      <c r="C434" s="244"/>
      <c r="D434" s="234" t="s">
        <v>153</v>
      </c>
      <c r="E434" s="245" t="s">
        <v>19</v>
      </c>
      <c r="F434" s="246" t="s">
        <v>403</v>
      </c>
      <c r="G434" s="244"/>
      <c r="H434" s="247">
        <v>2.198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153</v>
      </c>
      <c r="AU434" s="253" t="s">
        <v>86</v>
      </c>
      <c r="AV434" s="14" t="s">
        <v>86</v>
      </c>
      <c r="AW434" s="14" t="s">
        <v>35</v>
      </c>
      <c r="AX434" s="14" t="s">
        <v>76</v>
      </c>
      <c r="AY434" s="253" t="s">
        <v>141</v>
      </c>
    </row>
    <row r="435" spans="1:51" s="13" customFormat="1" ht="12">
      <c r="A435" s="13"/>
      <c r="B435" s="232"/>
      <c r="C435" s="233"/>
      <c r="D435" s="234" t="s">
        <v>153</v>
      </c>
      <c r="E435" s="235" t="s">
        <v>19</v>
      </c>
      <c r="F435" s="236" t="s">
        <v>228</v>
      </c>
      <c r="G435" s="233"/>
      <c r="H435" s="235" t="s">
        <v>19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2" t="s">
        <v>153</v>
      </c>
      <c r="AU435" s="242" t="s">
        <v>86</v>
      </c>
      <c r="AV435" s="13" t="s">
        <v>84</v>
      </c>
      <c r="AW435" s="13" t="s">
        <v>35</v>
      </c>
      <c r="AX435" s="13" t="s">
        <v>76</v>
      </c>
      <c r="AY435" s="242" t="s">
        <v>141</v>
      </c>
    </row>
    <row r="436" spans="1:51" s="14" customFormat="1" ht="12">
      <c r="A436" s="14"/>
      <c r="B436" s="243"/>
      <c r="C436" s="244"/>
      <c r="D436" s="234" t="s">
        <v>153</v>
      </c>
      <c r="E436" s="245" t="s">
        <v>19</v>
      </c>
      <c r="F436" s="246" t="s">
        <v>404</v>
      </c>
      <c r="G436" s="244"/>
      <c r="H436" s="247">
        <v>5.472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153</v>
      </c>
      <c r="AU436" s="253" t="s">
        <v>86</v>
      </c>
      <c r="AV436" s="14" t="s">
        <v>86</v>
      </c>
      <c r="AW436" s="14" t="s">
        <v>35</v>
      </c>
      <c r="AX436" s="14" t="s">
        <v>76</v>
      </c>
      <c r="AY436" s="253" t="s">
        <v>141</v>
      </c>
    </row>
    <row r="437" spans="1:51" s="13" customFormat="1" ht="12">
      <c r="A437" s="13"/>
      <c r="B437" s="232"/>
      <c r="C437" s="233"/>
      <c r="D437" s="234" t="s">
        <v>153</v>
      </c>
      <c r="E437" s="235" t="s">
        <v>19</v>
      </c>
      <c r="F437" s="236" t="s">
        <v>229</v>
      </c>
      <c r="G437" s="233"/>
      <c r="H437" s="235" t="s">
        <v>19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2" t="s">
        <v>153</v>
      </c>
      <c r="AU437" s="242" t="s">
        <v>86</v>
      </c>
      <c r="AV437" s="13" t="s">
        <v>84</v>
      </c>
      <c r="AW437" s="13" t="s">
        <v>35</v>
      </c>
      <c r="AX437" s="13" t="s">
        <v>76</v>
      </c>
      <c r="AY437" s="242" t="s">
        <v>141</v>
      </c>
    </row>
    <row r="438" spans="1:51" s="14" customFormat="1" ht="12">
      <c r="A438" s="14"/>
      <c r="B438" s="243"/>
      <c r="C438" s="244"/>
      <c r="D438" s="234" t="s">
        <v>153</v>
      </c>
      <c r="E438" s="245" t="s">
        <v>19</v>
      </c>
      <c r="F438" s="246" t="s">
        <v>405</v>
      </c>
      <c r="G438" s="244"/>
      <c r="H438" s="247">
        <v>4.656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153</v>
      </c>
      <c r="AU438" s="253" t="s">
        <v>86</v>
      </c>
      <c r="AV438" s="14" t="s">
        <v>86</v>
      </c>
      <c r="AW438" s="14" t="s">
        <v>35</v>
      </c>
      <c r="AX438" s="14" t="s">
        <v>76</v>
      </c>
      <c r="AY438" s="253" t="s">
        <v>141</v>
      </c>
    </row>
    <row r="439" spans="1:51" s="15" customFormat="1" ht="12">
      <c r="A439" s="15"/>
      <c r="B439" s="254"/>
      <c r="C439" s="255"/>
      <c r="D439" s="234" t="s">
        <v>153</v>
      </c>
      <c r="E439" s="256" t="s">
        <v>19</v>
      </c>
      <c r="F439" s="257" t="s">
        <v>171</v>
      </c>
      <c r="G439" s="255"/>
      <c r="H439" s="258">
        <v>25.756</v>
      </c>
      <c r="I439" s="259"/>
      <c r="J439" s="255"/>
      <c r="K439" s="255"/>
      <c r="L439" s="260"/>
      <c r="M439" s="261"/>
      <c r="N439" s="262"/>
      <c r="O439" s="262"/>
      <c r="P439" s="262"/>
      <c r="Q439" s="262"/>
      <c r="R439" s="262"/>
      <c r="S439" s="262"/>
      <c r="T439" s="263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4" t="s">
        <v>153</v>
      </c>
      <c r="AU439" s="264" t="s">
        <v>86</v>
      </c>
      <c r="AV439" s="15" t="s">
        <v>149</v>
      </c>
      <c r="AW439" s="15" t="s">
        <v>35</v>
      </c>
      <c r="AX439" s="15" t="s">
        <v>84</v>
      </c>
      <c r="AY439" s="264" t="s">
        <v>141</v>
      </c>
    </row>
    <row r="440" spans="1:65" s="2" customFormat="1" ht="16.5" customHeight="1">
      <c r="A440" s="40"/>
      <c r="B440" s="41"/>
      <c r="C440" s="265" t="s">
        <v>406</v>
      </c>
      <c r="D440" s="265" t="s">
        <v>368</v>
      </c>
      <c r="E440" s="266" t="s">
        <v>407</v>
      </c>
      <c r="F440" s="267" t="s">
        <v>408</v>
      </c>
      <c r="G440" s="268" t="s">
        <v>147</v>
      </c>
      <c r="H440" s="269">
        <v>28.332</v>
      </c>
      <c r="I440" s="270"/>
      <c r="J440" s="271">
        <f>ROUND(I440*H440,2)</f>
        <v>0</v>
      </c>
      <c r="K440" s="267" t="s">
        <v>148</v>
      </c>
      <c r="L440" s="272"/>
      <c r="M440" s="273" t="s">
        <v>19</v>
      </c>
      <c r="N440" s="274" t="s">
        <v>47</v>
      </c>
      <c r="O440" s="86"/>
      <c r="P440" s="223">
        <f>O440*H440</f>
        <v>0</v>
      </c>
      <c r="Q440" s="223">
        <v>0.00918</v>
      </c>
      <c r="R440" s="223">
        <f>Q440*H440</f>
        <v>0.26008776</v>
      </c>
      <c r="S440" s="223">
        <v>0</v>
      </c>
      <c r="T440" s="224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5" t="s">
        <v>372</v>
      </c>
      <c r="AT440" s="225" t="s">
        <v>368</v>
      </c>
      <c r="AU440" s="225" t="s">
        <v>86</v>
      </c>
      <c r="AY440" s="19" t="s">
        <v>141</v>
      </c>
      <c r="BE440" s="226">
        <f>IF(N440="základní",J440,0)</f>
        <v>0</v>
      </c>
      <c r="BF440" s="226">
        <f>IF(N440="snížená",J440,0)</f>
        <v>0</v>
      </c>
      <c r="BG440" s="226">
        <f>IF(N440="zákl. přenesená",J440,0)</f>
        <v>0</v>
      </c>
      <c r="BH440" s="226">
        <f>IF(N440="sníž. přenesená",J440,0)</f>
        <v>0</v>
      </c>
      <c r="BI440" s="226">
        <f>IF(N440="nulová",J440,0)</f>
        <v>0</v>
      </c>
      <c r="BJ440" s="19" t="s">
        <v>84</v>
      </c>
      <c r="BK440" s="226">
        <f>ROUND(I440*H440,2)</f>
        <v>0</v>
      </c>
      <c r="BL440" s="19" t="s">
        <v>311</v>
      </c>
      <c r="BM440" s="225" t="s">
        <v>409</v>
      </c>
    </row>
    <row r="441" spans="1:51" s="13" customFormat="1" ht="12">
      <c r="A441" s="13"/>
      <c r="B441" s="232"/>
      <c r="C441" s="233"/>
      <c r="D441" s="234" t="s">
        <v>153</v>
      </c>
      <c r="E441" s="235" t="s">
        <v>19</v>
      </c>
      <c r="F441" s="236" t="s">
        <v>400</v>
      </c>
      <c r="G441" s="233"/>
      <c r="H441" s="235" t="s">
        <v>19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2" t="s">
        <v>153</v>
      </c>
      <c r="AU441" s="242" t="s">
        <v>86</v>
      </c>
      <c r="AV441" s="13" t="s">
        <v>84</v>
      </c>
      <c r="AW441" s="13" t="s">
        <v>35</v>
      </c>
      <c r="AX441" s="13" t="s">
        <v>76</v>
      </c>
      <c r="AY441" s="242" t="s">
        <v>141</v>
      </c>
    </row>
    <row r="442" spans="1:51" s="13" customFormat="1" ht="12">
      <c r="A442" s="13"/>
      <c r="B442" s="232"/>
      <c r="C442" s="233"/>
      <c r="D442" s="234" t="s">
        <v>153</v>
      </c>
      <c r="E442" s="235" t="s">
        <v>19</v>
      </c>
      <c r="F442" s="236" t="s">
        <v>223</v>
      </c>
      <c r="G442" s="233"/>
      <c r="H442" s="235" t="s">
        <v>19</v>
      </c>
      <c r="I442" s="237"/>
      <c r="J442" s="233"/>
      <c r="K442" s="233"/>
      <c r="L442" s="238"/>
      <c r="M442" s="239"/>
      <c r="N442" s="240"/>
      <c r="O442" s="240"/>
      <c r="P442" s="240"/>
      <c r="Q442" s="240"/>
      <c r="R442" s="240"/>
      <c r="S442" s="240"/>
      <c r="T442" s="24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2" t="s">
        <v>153</v>
      </c>
      <c r="AU442" s="242" t="s">
        <v>86</v>
      </c>
      <c r="AV442" s="13" t="s">
        <v>84</v>
      </c>
      <c r="AW442" s="13" t="s">
        <v>35</v>
      </c>
      <c r="AX442" s="13" t="s">
        <v>76</v>
      </c>
      <c r="AY442" s="242" t="s">
        <v>141</v>
      </c>
    </row>
    <row r="443" spans="1:51" s="14" customFormat="1" ht="12">
      <c r="A443" s="14"/>
      <c r="B443" s="243"/>
      <c r="C443" s="244"/>
      <c r="D443" s="234" t="s">
        <v>153</v>
      </c>
      <c r="E443" s="245" t="s">
        <v>19</v>
      </c>
      <c r="F443" s="246" t="s">
        <v>401</v>
      </c>
      <c r="G443" s="244"/>
      <c r="H443" s="247">
        <v>5.462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153</v>
      </c>
      <c r="AU443" s="253" t="s">
        <v>86</v>
      </c>
      <c r="AV443" s="14" t="s">
        <v>86</v>
      </c>
      <c r="AW443" s="14" t="s">
        <v>35</v>
      </c>
      <c r="AX443" s="14" t="s">
        <v>76</v>
      </c>
      <c r="AY443" s="253" t="s">
        <v>141</v>
      </c>
    </row>
    <row r="444" spans="1:51" s="13" customFormat="1" ht="12">
      <c r="A444" s="13"/>
      <c r="B444" s="232"/>
      <c r="C444" s="233"/>
      <c r="D444" s="234" t="s">
        <v>153</v>
      </c>
      <c r="E444" s="235" t="s">
        <v>19</v>
      </c>
      <c r="F444" s="236" t="s">
        <v>225</v>
      </c>
      <c r="G444" s="233"/>
      <c r="H444" s="235" t="s">
        <v>19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2" t="s">
        <v>153</v>
      </c>
      <c r="AU444" s="242" t="s">
        <v>86</v>
      </c>
      <c r="AV444" s="13" t="s">
        <v>84</v>
      </c>
      <c r="AW444" s="13" t="s">
        <v>35</v>
      </c>
      <c r="AX444" s="13" t="s">
        <v>76</v>
      </c>
      <c r="AY444" s="242" t="s">
        <v>141</v>
      </c>
    </row>
    <row r="445" spans="1:51" s="14" customFormat="1" ht="12">
      <c r="A445" s="14"/>
      <c r="B445" s="243"/>
      <c r="C445" s="244"/>
      <c r="D445" s="234" t="s">
        <v>153</v>
      </c>
      <c r="E445" s="245" t="s">
        <v>19</v>
      </c>
      <c r="F445" s="246" t="s">
        <v>401</v>
      </c>
      <c r="G445" s="244"/>
      <c r="H445" s="247">
        <v>5.462</v>
      </c>
      <c r="I445" s="248"/>
      <c r="J445" s="244"/>
      <c r="K445" s="244"/>
      <c r="L445" s="249"/>
      <c r="M445" s="250"/>
      <c r="N445" s="251"/>
      <c r="O445" s="251"/>
      <c r="P445" s="251"/>
      <c r="Q445" s="251"/>
      <c r="R445" s="251"/>
      <c r="S445" s="251"/>
      <c r="T445" s="25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3" t="s">
        <v>153</v>
      </c>
      <c r="AU445" s="253" t="s">
        <v>86</v>
      </c>
      <c r="AV445" s="14" t="s">
        <v>86</v>
      </c>
      <c r="AW445" s="14" t="s">
        <v>35</v>
      </c>
      <c r="AX445" s="14" t="s">
        <v>76</v>
      </c>
      <c r="AY445" s="253" t="s">
        <v>141</v>
      </c>
    </row>
    <row r="446" spans="1:51" s="13" customFormat="1" ht="12">
      <c r="A446" s="13"/>
      <c r="B446" s="232"/>
      <c r="C446" s="233"/>
      <c r="D446" s="234" t="s">
        <v>153</v>
      </c>
      <c r="E446" s="235" t="s">
        <v>19</v>
      </c>
      <c r="F446" s="236" t="s">
        <v>226</v>
      </c>
      <c r="G446" s="233"/>
      <c r="H446" s="235" t="s">
        <v>19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2" t="s">
        <v>153</v>
      </c>
      <c r="AU446" s="242" t="s">
        <v>86</v>
      </c>
      <c r="AV446" s="13" t="s">
        <v>84</v>
      </c>
      <c r="AW446" s="13" t="s">
        <v>35</v>
      </c>
      <c r="AX446" s="13" t="s">
        <v>76</v>
      </c>
      <c r="AY446" s="242" t="s">
        <v>141</v>
      </c>
    </row>
    <row r="447" spans="1:51" s="14" customFormat="1" ht="12">
      <c r="A447" s="14"/>
      <c r="B447" s="243"/>
      <c r="C447" s="244"/>
      <c r="D447" s="234" t="s">
        <v>153</v>
      </c>
      <c r="E447" s="245" t="s">
        <v>19</v>
      </c>
      <c r="F447" s="246" t="s">
        <v>402</v>
      </c>
      <c r="G447" s="244"/>
      <c r="H447" s="247">
        <v>2.506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3" t="s">
        <v>153</v>
      </c>
      <c r="AU447" s="253" t="s">
        <v>86</v>
      </c>
      <c r="AV447" s="14" t="s">
        <v>86</v>
      </c>
      <c r="AW447" s="14" t="s">
        <v>35</v>
      </c>
      <c r="AX447" s="14" t="s">
        <v>76</v>
      </c>
      <c r="AY447" s="253" t="s">
        <v>141</v>
      </c>
    </row>
    <row r="448" spans="1:51" s="13" customFormat="1" ht="12">
      <c r="A448" s="13"/>
      <c r="B448" s="232"/>
      <c r="C448" s="233"/>
      <c r="D448" s="234" t="s">
        <v>153</v>
      </c>
      <c r="E448" s="235" t="s">
        <v>19</v>
      </c>
      <c r="F448" s="236" t="s">
        <v>394</v>
      </c>
      <c r="G448" s="233"/>
      <c r="H448" s="235" t="s">
        <v>19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153</v>
      </c>
      <c r="AU448" s="242" t="s">
        <v>86</v>
      </c>
      <c r="AV448" s="13" t="s">
        <v>84</v>
      </c>
      <c r="AW448" s="13" t="s">
        <v>35</v>
      </c>
      <c r="AX448" s="13" t="s">
        <v>76</v>
      </c>
      <c r="AY448" s="242" t="s">
        <v>141</v>
      </c>
    </row>
    <row r="449" spans="1:51" s="14" customFormat="1" ht="12">
      <c r="A449" s="14"/>
      <c r="B449" s="243"/>
      <c r="C449" s="244"/>
      <c r="D449" s="234" t="s">
        <v>153</v>
      </c>
      <c r="E449" s="245" t="s">
        <v>19</v>
      </c>
      <c r="F449" s="246" t="s">
        <v>403</v>
      </c>
      <c r="G449" s="244"/>
      <c r="H449" s="247">
        <v>2.198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153</v>
      </c>
      <c r="AU449" s="253" t="s">
        <v>86</v>
      </c>
      <c r="AV449" s="14" t="s">
        <v>86</v>
      </c>
      <c r="AW449" s="14" t="s">
        <v>35</v>
      </c>
      <c r="AX449" s="14" t="s">
        <v>76</v>
      </c>
      <c r="AY449" s="253" t="s">
        <v>141</v>
      </c>
    </row>
    <row r="450" spans="1:51" s="13" customFormat="1" ht="12">
      <c r="A450" s="13"/>
      <c r="B450" s="232"/>
      <c r="C450" s="233"/>
      <c r="D450" s="234" t="s">
        <v>153</v>
      </c>
      <c r="E450" s="235" t="s">
        <v>19</v>
      </c>
      <c r="F450" s="236" t="s">
        <v>228</v>
      </c>
      <c r="G450" s="233"/>
      <c r="H450" s="235" t="s">
        <v>19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153</v>
      </c>
      <c r="AU450" s="242" t="s">
        <v>86</v>
      </c>
      <c r="AV450" s="13" t="s">
        <v>84</v>
      </c>
      <c r="AW450" s="13" t="s">
        <v>35</v>
      </c>
      <c r="AX450" s="13" t="s">
        <v>76</v>
      </c>
      <c r="AY450" s="242" t="s">
        <v>141</v>
      </c>
    </row>
    <row r="451" spans="1:51" s="14" customFormat="1" ht="12">
      <c r="A451" s="14"/>
      <c r="B451" s="243"/>
      <c r="C451" s="244"/>
      <c r="D451" s="234" t="s">
        <v>153</v>
      </c>
      <c r="E451" s="245" t="s">
        <v>19</v>
      </c>
      <c r="F451" s="246" t="s">
        <v>404</v>
      </c>
      <c r="G451" s="244"/>
      <c r="H451" s="247">
        <v>5.472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153</v>
      </c>
      <c r="AU451" s="253" t="s">
        <v>86</v>
      </c>
      <c r="AV451" s="14" t="s">
        <v>86</v>
      </c>
      <c r="AW451" s="14" t="s">
        <v>35</v>
      </c>
      <c r="AX451" s="14" t="s">
        <v>76</v>
      </c>
      <c r="AY451" s="253" t="s">
        <v>141</v>
      </c>
    </row>
    <row r="452" spans="1:51" s="13" customFormat="1" ht="12">
      <c r="A452" s="13"/>
      <c r="B452" s="232"/>
      <c r="C452" s="233"/>
      <c r="D452" s="234" t="s">
        <v>153</v>
      </c>
      <c r="E452" s="235" t="s">
        <v>19</v>
      </c>
      <c r="F452" s="236" t="s">
        <v>229</v>
      </c>
      <c r="G452" s="233"/>
      <c r="H452" s="235" t="s">
        <v>19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2" t="s">
        <v>153</v>
      </c>
      <c r="AU452" s="242" t="s">
        <v>86</v>
      </c>
      <c r="AV452" s="13" t="s">
        <v>84</v>
      </c>
      <c r="AW452" s="13" t="s">
        <v>35</v>
      </c>
      <c r="AX452" s="13" t="s">
        <v>76</v>
      </c>
      <c r="AY452" s="242" t="s">
        <v>141</v>
      </c>
    </row>
    <row r="453" spans="1:51" s="14" customFormat="1" ht="12">
      <c r="A453" s="14"/>
      <c r="B453" s="243"/>
      <c r="C453" s="244"/>
      <c r="D453" s="234" t="s">
        <v>153</v>
      </c>
      <c r="E453" s="245" t="s">
        <v>19</v>
      </c>
      <c r="F453" s="246" t="s">
        <v>405</v>
      </c>
      <c r="G453" s="244"/>
      <c r="H453" s="247">
        <v>4.656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153</v>
      </c>
      <c r="AU453" s="253" t="s">
        <v>86</v>
      </c>
      <c r="AV453" s="14" t="s">
        <v>86</v>
      </c>
      <c r="AW453" s="14" t="s">
        <v>35</v>
      </c>
      <c r="AX453" s="14" t="s">
        <v>76</v>
      </c>
      <c r="AY453" s="253" t="s">
        <v>141</v>
      </c>
    </row>
    <row r="454" spans="1:51" s="15" customFormat="1" ht="12">
      <c r="A454" s="15"/>
      <c r="B454" s="254"/>
      <c r="C454" s="255"/>
      <c r="D454" s="234" t="s">
        <v>153</v>
      </c>
      <c r="E454" s="256" t="s">
        <v>19</v>
      </c>
      <c r="F454" s="257" t="s">
        <v>171</v>
      </c>
      <c r="G454" s="255"/>
      <c r="H454" s="258">
        <v>25.756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4" t="s">
        <v>153</v>
      </c>
      <c r="AU454" s="264" t="s">
        <v>86</v>
      </c>
      <c r="AV454" s="15" t="s">
        <v>149</v>
      </c>
      <c r="AW454" s="15" t="s">
        <v>35</v>
      </c>
      <c r="AX454" s="15" t="s">
        <v>84</v>
      </c>
      <c r="AY454" s="264" t="s">
        <v>141</v>
      </c>
    </row>
    <row r="455" spans="1:51" s="14" customFormat="1" ht="12">
      <c r="A455" s="14"/>
      <c r="B455" s="243"/>
      <c r="C455" s="244"/>
      <c r="D455" s="234" t="s">
        <v>153</v>
      </c>
      <c r="E455" s="244"/>
      <c r="F455" s="246" t="s">
        <v>410</v>
      </c>
      <c r="G455" s="244"/>
      <c r="H455" s="247">
        <v>28.332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153</v>
      </c>
      <c r="AU455" s="253" t="s">
        <v>86</v>
      </c>
      <c r="AV455" s="14" t="s">
        <v>86</v>
      </c>
      <c r="AW455" s="14" t="s">
        <v>4</v>
      </c>
      <c r="AX455" s="14" t="s">
        <v>84</v>
      </c>
      <c r="AY455" s="253" t="s">
        <v>141</v>
      </c>
    </row>
    <row r="456" spans="1:65" s="2" customFormat="1" ht="24.15" customHeight="1">
      <c r="A456" s="40"/>
      <c r="B456" s="41"/>
      <c r="C456" s="214" t="s">
        <v>411</v>
      </c>
      <c r="D456" s="214" t="s">
        <v>144</v>
      </c>
      <c r="E456" s="215" t="s">
        <v>412</v>
      </c>
      <c r="F456" s="216" t="s">
        <v>413</v>
      </c>
      <c r="G456" s="217" t="s">
        <v>265</v>
      </c>
      <c r="H456" s="218">
        <v>1</v>
      </c>
      <c r="I456" s="219"/>
      <c r="J456" s="220">
        <f>ROUND(I456*H456,2)</f>
        <v>0</v>
      </c>
      <c r="K456" s="216" t="s">
        <v>148</v>
      </c>
      <c r="L456" s="46"/>
      <c r="M456" s="221" t="s">
        <v>19</v>
      </c>
      <c r="N456" s="222" t="s">
        <v>47</v>
      </c>
      <c r="O456" s="86"/>
      <c r="P456" s="223">
        <f>O456*H456</f>
        <v>0</v>
      </c>
      <c r="Q456" s="223">
        <v>0</v>
      </c>
      <c r="R456" s="223">
        <f>Q456*H456</f>
        <v>0</v>
      </c>
      <c r="S456" s="223">
        <v>0</v>
      </c>
      <c r="T456" s="224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5" t="s">
        <v>311</v>
      </c>
      <c r="AT456" s="225" t="s">
        <v>144</v>
      </c>
      <c r="AU456" s="225" t="s">
        <v>86</v>
      </c>
      <c r="AY456" s="19" t="s">
        <v>141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9" t="s">
        <v>84</v>
      </c>
      <c r="BK456" s="226">
        <f>ROUND(I456*H456,2)</f>
        <v>0</v>
      </c>
      <c r="BL456" s="19" t="s">
        <v>311</v>
      </c>
      <c r="BM456" s="225" t="s">
        <v>414</v>
      </c>
    </row>
    <row r="457" spans="1:47" s="2" customFormat="1" ht="12">
      <c r="A457" s="40"/>
      <c r="B457" s="41"/>
      <c r="C457" s="42"/>
      <c r="D457" s="227" t="s">
        <v>151</v>
      </c>
      <c r="E457" s="42"/>
      <c r="F457" s="228" t="s">
        <v>415</v>
      </c>
      <c r="G457" s="42"/>
      <c r="H457" s="42"/>
      <c r="I457" s="229"/>
      <c r="J457" s="42"/>
      <c r="K457" s="42"/>
      <c r="L457" s="46"/>
      <c r="M457" s="230"/>
      <c r="N457" s="231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151</v>
      </c>
      <c r="AU457" s="19" t="s">
        <v>86</v>
      </c>
    </row>
    <row r="458" spans="1:51" s="13" customFormat="1" ht="12">
      <c r="A458" s="13"/>
      <c r="B458" s="232"/>
      <c r="C458" s="233"/>
      <c r="D458" s="234" t="s">
        <v>153</v>
      </c>
      <c r="E458" s="235" t="s">
        <v>19</v>
      </c>
      <c r="F458" s="236" t="s">
        <v>416</v>
      </c>
      <c r="G458" s="233"/>
      <c r="H458" s="235" t="s">
        <v>19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2" t="s">
        <v>153</v>
      </c>
      <c r="AU458" s="242" t="s">
        <v>86</v>
      </c>
      <c r="AV458" s="13" t="s">
        <v>84</v>
      </c>
      <c r="AW458" s="13" t="s">
        <v>35</v>
      </c>
      <c r="AX458" s="13" t="s">
        <v>76</v>
      </c>
      <c r="AY458" s="242" t="s">
        <v>141</v>
      </c>
    </row>
    <row r="459" spans="1:51" s="14" customFormat="1" ht="12">
      <c r="A459" s="14"/>
      <c r="B459" s="243"/>
      <c r="C459" s="244"/>
      <c r="D459" s="234" t="s">
        <v>153</v>
      </c>
      <c r="E459" s="245" t="s">
        <v>19</v>
      </c>
      <c r="F459" s="246" t="s">
        <v>84</v>
      </c>
      <c r="G459" s="244"/>
      <c r="H459" s="247">
        <v>1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153</v>
      </c>
      <c r="AU459" s="253" t="s">
        <v>86</v>
      </c>
      <c r="AV459" s="14" t="s">
        <v>86</v>
      </c>
      <c r="AW459" s="14" t="s">
        <v>35</v>
      </c>
      <c r="AX459" s="14" t="s">
        <v>76</v>
      </c>
      <c r="AY459" s="253" t="s">
        <v>141</v>
      </c>
    </row>
    <row r="460" spans="1:51" s="15" customFormat="1" ht="12">
      <c r="A460" s="15"/>
      <c r="B460" s="254"/>
      <c r="C460" s="255"/>
      <c r="D460" s="234" t="s">
        <v>153</v>
      </c>
      <c r="E460" s="256" t="s">
        <v>19</v>
      </c>
      <c r="F460" s="257" t="s">
        <v>171</v>
      </c>
      <c r="G460" s="255"/>
      <c r="H460" s="258">
        <v>1</v>
      </c>
      <c r="I460" s="259"/>
      <c r="J460" s="255"/>
      <c r="K460" s="255"/>
      <c r="L460" s="260"/>
      <c r="M460" s="261"/>
      <c r="N460" s="262"/>
      <c r="O460" s="262"/>
      <c r="P460" s="262"/>
      <c r="Q460" s="262"/>
      <c r="R460" s="262"/>
      <c r="S460" s="262"/>
      <c r="T460" s="263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4" t="s">
        <v>153</v>
      </c>
      <c r="AU460" s="264" t="s">
        <v>86</v>
      </c>
      <c r="AV460" s="15" t="s">
        <v>149</v>
      </c>
      <c r="AW460" s="15" t="s">
        <v>35</v>
      </c>
      <c r="AX460" s="15" t="s">
        <v>84</v>
      </c>
      <c r="AY460" s="264" t="s">
        <v>141</v>
      </c>
    </row>
    <row r="461" spans="1:65" s="2" customFormat="1" ht="16.5" customHeight="1">
      <c r="A461" s="40"/>
      <c r="B461" s="41"/>
      <c r="C461" s="265" t="s">
        <v>372</v>
      </c>
      <c r="D461" s="265" t="s">
        <v>368</v>
      </c>
      <c r="E461" s="266" t="s">
        <v>417</v>
      </c>
      <c r="F461" s="267" t="s">
        <v>418</v>
      </c>
      <c r="G461" s="268" t="s">
        <v>265</v>
      </c>
      <c r="H461" s="269">
        <v>1</v>
      </c>
      <c r="I461" s="270"/>
      <c r="J461" s="271">
        <f>ROUND(I461*H461,2)</f>
        <v>0</v>
      </c>
      <c r="K461" s="267" t="s">
        <v>148</v>
      </c>
      <c r="L461" s="272"/>
      <c r="M461" s="273" t="s">
        <v>19</v>
      </c>
      <c r="N461" s="274" t="s">
        <v>47</v>
      </c>
      <c r="O461" s="86"/>
      <c r="P461" s="223">
        <f>O461*H461</f>
        <v>0</v>
      </c>
      <c r="Q461" s="223">
        <v>0.016</v>
      </c>
      <c r="R461" s="223">
        <f>Q461*H461</f>
        <v>0.016</v>
      </c>
      <c r="S461" s="223">
        <v>0</v>
      </c>
      <c r="T461" s="224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5" t="s">
        <v>372</v>
      </c>
      <c r="AT461" s="225" t="s">
        <v>368</v>
      </c>
      <c r="AU461" s="225" t="s">
        <v>86</v>
      </c>
      <c r="AY461" s="19" t="s">
        <v>141</v>
      </c>
      <c r="BE461" s="226">
        <f>IF(N461="základní",J461,0)</f>
        <v>0</v>
      </c>
      <c r="BF461" s="226">
        <f>IF(N461="snížená",J461,0)</f>
        <v>0</v>
      </c>
      <c r="BG461" s="226">
        <f>IF(N461="zákl. přenesená",J461,0)</f>
        <v>0</v>
      </c>
      <c r="BH461" s="226">
        <f>IF(N461="sníž. přenesená",J461,0)</f>
        <v>0</v>
      </c>
      <c r="BI461" s="226">
        <f>IF(N461="nulová",J461,0)</f>
        <v>0</v>
      </c>
      <c r="BJ461" s="19" t="s">
        <v>84</v>
      </c>
      <c r="BK461" s="226">
        <f>ROUND(I461*H461,2)</f>
        <v>0</v>
      </c>
      <c r="BL461" s="19" t="s">
        <v>311</v>
      </c>
      <c r="BM461" s="225" t="s">
        <v>419</v>
      </c>
    </row>
    <row r="462" spans="1:51" s="13" customFormat="1" ht="12">
      <c r="A462" s="13"/>
      <c r="B462" s="232"/>
      <c r="C462" s="233"/>
      <c r="D462" s="234" t="s">
        <v>153</v>
      </c>
      <c r="E462" s="235" t="s">
        <v>19</v>
      </c>
      <c r="F462" s="236" t="s">
        <v>416</v>
      </c>
      <c r="G462" s="233"/>
      <c r="H462" s="235" t="s">
        <v>19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2" t="s">
        <v>153</v>
      </c>
      <c r="AU462" s="242" t="s">
        <v>86</v>
      </c>
      <c r="AV462" s="13" t="s">
        <v>84</v>
      </c>
      <c r="AW462" s="13" t="s">
        <v>35</v>
      </c>
      <c r="AX462" s="13" t="s">
        <v>76</v>
      </c>
      <c r="AY462" s="242" t="s">
        <v>141</v>
      </c>
    </row>
    <row r="463" spans="1:51" s="14" customFormat="1" ht="12">
      <c r="A463" s="14"/>
      <c r="B463" s="243"/>
      <c r="C463" s="244"/>
      <c r="D463" s="234" t="s">
        <v>153</v>
      </c>
      <c r="E463" s="245" t="s">
        <v>19</v>
      </c>
      <c r="F463" s="246" t="s">
        <v>84</v>
      </c>
      <c r="G463" s="244"/>
      <c r="H463" s="247">
        <v>1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153</v>
      </c>
      <c r="AU463" s="253" t="s">
        <v>86</v>
      </c>
      <c r="AV463" s="14" t="s">
        <v>86</v>
      </c>
      <c r="AW463" s="14" t="s">
        <v>35</v>
      </c>
      <c r="AX463" s="14" t="s">
        <v>76</v>
      </c>
      <c r="AY463" s="253" t="s">
        <v>141</v>
      </c>
    </row>
    <row r="464" spans="1:51" s="15" customFormat="1" ht="12">
      <c r="A464" s="15"/>
      <c r="B464" s="254"/>
      <c r="C464" s="255"/>
      <c r="D464" s="234" t="s">
        <v>153</v>
      </c>
      <c r="E464" s="256" t="s">
        <v>19</v>
      </c>
      <c r="F464" s="257" t="s">
        <v>171</v>
      </c>
      <c r="G464" s="255"/>
      <c r="H464" s="258">
        <v>1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4" t="s">
        <v>153</v>
      </c>
      <c r="AU464" s="264" t="s">
        <v>86</v>
      </c>
      <c r="AV464" s="15" t="s">
        <v>149</v>
      </c>
      <c r="AW464" s="15" t="s">
        <v>35</v>
      </c>
      <c r="AX464" s="15" t="s">
        <v>84</v>
      </c>
      <c r="AY464" s="264" t="s">
        <v>141</v>
      </c>
    </row>
    <row r="465" spans="1:65" s="2" customFormat="1" ht="16.5" customHeight="1">
      <c r="A465" s="40"/>
      <c r="B465" s="41"/>
      <c r="C465" s="214" t="s">
        <v>420</v>
      </c>
      <c r="D465" s="214" t="s">
        <v>144</v>
      </c>
      <c r="E465" s="215" t="s">
        <v>421</v>
      </c>
      <c r="F465" s="216" t="s">
        <v>422</v>
      </c>
      <c r="G465" s="217" t="s">
        <v>265</v>
      </c>
      <c r="H465" s="218">
        <v>1</v>
      </c>
      <c r="I465" s="219"/>
      <c r="J465" s="220">
        <f>ROUND(I465*H465,2)</f>
        <v>0</v>
      </c>
      <c r="K465" s="216" t="s">
        <v>148</v>
      </c>
      <c r="L465" s="46"/>
      <c r="M465" s="221" t="s">
        <v>19</v>
      </c>
      <c r="N465" s="222" t="s">
        <v>47</v>
      </c>
      <c r="O465" s="86"/>
      <c r="P465" s="223">
        <f>O465*H465</f>
        <v>0</v>
      </c>
      <c r="Q465" s="223">
        <v>0</v>
      </c>
      <c r="R465" s="223">
        <f>Q465*H465</f>
        <v>0</v>
      </c>
      <c r="S465" s="223">
        <v>0</v>
      </c>
      <c r="T465" s="224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5" t="s">
        <v>311</v>
      </c>
      <c r="AT465" s="225" t="s">
        <v>144</v>
      </c>
      <c r="AU465" s="225" t="s">
        <v>86</v>
      </c>
      <c r="AY465" s="19" t="s">
        <v>141</v>
      </c>
      <c r="BE465" s="226">
        <f>IF(N465="základní",J465,0)</f>
        <v>0</v>
      </c>
      <c r="BF465" s="226">
        <f>IF(N465="snížená",J465,0)</f>
        <v>0</v>
      </c>
      <c r="BG465" s="226">
        <f>IF(N465="zákl. přenesená",J465,0)</f>
        <v>0</v>
      </c>
      <c r="BH465" s="226">
        <f>IF(N465="sníž. přenesená",J465,0)</f>
        <v>0</v>
      </c>
      <c r="BI465" s="226">
        <f>IF(N465="nulová",J465,0)</f>
        <v>0</v>
      </c>
      <c r="BJ465" s="19" t="s">
        <v>84</v>
      </c>
      <c r="BK465" s="226">
        <f>ROUND(I465*H465,2)</f>
        <v>0</v>
      </c>
      <c r="BL465" s="19" t="s">
        <v>311</v>
      </c>
      <c r="BM465" s="225" t="s">
        <v>423</v>
      </c>
    </row>
    <row r="466" spans="1:47" s="2" customFormat="1" ht="12">
      <c r="A466" s="40"/>
      <c r="B466" s="41"/>
      <c r="C466" s="42"/>
      <c r="D466" s="227" t="s">
        <v>151</v>
      </c>
      <c r="E466" s="42"/>
      <c r="F466" s="228" t="s">
        <v>424</v>
      </c>
      <c r="G466" s="42"/>
      <c r="H466" s="42"/>
      <c r="I466" s="229"/>
      <c r="J466" s="42"/>
      <c r="K466" s="42"/>
      <c r="L466" s="46"/>
      <c r="M466" s="230"/>
      <c r="N466" s="231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151</v>
      </c>
      <c r="AU466" s="19" t="s">
        <v>86</v>
      </c>
    </row>
    <row r="467" spans="1:51" s="13" customFormat="1" ht="12">
      <c r="A467" s="13"/>
      <c r="B467" s="232"/>
      <c r="C467" s="233"/>
      <c r="D467" s="234" t="s">
        <v>153</v>
      </c>
      <c r="E467" s="235" t="s">
        <v>19</v>
      </c>
      <c r="F467" s="236" t="s">
        <v>416</v>
      </c>
      <c r="G467" s="233"/>
      <c r="H467" s="235" t="s">
        <v>19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2" t="s">
        <v>153</v>
      </c>
      <c r="AU467" s="242" t="s">
        <v>86</v>
      </c>
      <c r="AV467" s="13" t="s">
        <v>84</v>
      </c>
      <c r="AW467" s="13" t="s">
        <v>35</v>
      </c>
      <c r="AX467" s="13" t="s">
        <v>76</v>
      </c>
      <c r="AY467" s="242" t="s">
        <v>141</v>
      </c>
    </row>
    <row r="468" spans="1:51" s="14" customFormat="1" ht="12">
      <c r="A468" s="14"/>
      <c r="B468" s="243"/>
      <c r="C468" s="244"/>
      <c r="D468" s="234" t="s">
        <v>153</v>
      </c>
      <c r="E468" s="245" t="s">
        <v>19</v>
      </c>
      <c r="F468" s="246" t="s">
        <v>84</v>
      </c>
      <c r="G468" s="244"/>
      <c r="H468" s="247">
        <v>1</v>
      </c>
      <c r="I468" s="248"/>
      <c r="J468" s="244"/>
      <c r="K468" s="244"/>
      <c r="L468" s="249"/>
      <c r="M468" s="250"/>
      <c r="N468" s="251"/>
      <c r="O468" s="251"/>
      <c r="P468" s="251"/>
      <c r="Q468" s="251"/>
      <c r="R468" s="251"/>
      <c r="S468" s="251"/>
      <c r="T468" s="252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3" t="s">
        <v>153</v>
      </c>
      <c r="AU468" s="253" t="s">
        <v>86</v>
      </c>
      <c r="AV468" s="14" t="s">
        <v>86</v>
      </c>
      <c r="AW468" s="14" t="s">
        <v>35</v>
      </c>
      <c r="AX468" s="14" t="s">
        <v>76</v>
      </c>
      <c r="AY468" s="253" t="s">
        <v>141</v>
      </c>
    </row>
    <row r="469" spans="1:51" s="15" customFormat="1" ht="12">
      <c r="A469" s="15"/>
      <c r="B469" s="254"/>
      <c r="C469" s="255"/>
      <c r="D469" s="234" t="s">
        <v>153</v>
      </c>
      <c r="E469" s="256" t="s">
        <v>19</v>
      </c>
      <c r="F469" s="257" t="s">
        <v>171</v>
      </c>
      <c r="G469" s="255"/>
      <c r="H469" s="258">
        <v>1</v>
      </c>
      <c r="I469" s="259"/>
      <c r="J469" s="255"/>
      <c r="K469" s="255"/>
      <c r="L469" s="260"/>
      <c r="M469" s="261"/>
      <c r="N469" s="262"/>
      <c r="O469" s="262"/>
      <c r="P469" s="262"/>
      <c r="Q469" s="262"/>
      <c r="R469" s="262"/>
      <c r="S469" s="262"/>
      <c r="T469" s="263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4" t="s">
        <v>153</v>
      </c>
      <c r="AU469" s="264" t="s">
        <v>86</v>
      </c>
      <c r="AV469" s="15" t="s">
        <v>149</v>
      </c>
      <c r="AW469" s="15" t="s">
        <v>35</v>
      </c>
      <c r="AX469" s="15" t="s">
        <v>84</v>
      </c>
      <c r="AY469" s="264" t="s">
        <v>141</v>
      </c>
    </row>
    <row r="470" spans="1:65" s="2" customFormat="1" ht="16.5" customHeight="1">
      <c r="A470" s="40"/>
      <c r="B470" s="41"/>
      <c r="C470" s="265" t="s">
        <v>425</v>
      </c>
      <c r="D470" s="265" t="s">
        <v>368</v>
      </c>
      <c r="E470" s="266" t="s">
        <v>426</v>
      </c>
      <c r="F470" s="267" t="s">
        <v>427</v>
      </c>
      <c r="G470" s="268" t="s">
        <v>265</v>
      </c>
      <c r="H470" s="269">
        <v>1</v>
      </c>
      <c r="I470" s="270"/>
      <c r="J470" s="271">
        <f>ROUND(I470*H470,2)</f>
        <v>0</v>
      </c>
      <c r="K470" s="267" t="s">
        <v>19</v>
      </c>
      <c r="L470" s="272"/>
      <c r="M470" s="273" t="s">
        <v>19</v>
      </c>
      <c r="N470" s="274" t="s">
        <v>47</v>
      </c>
      <c r="O470" s="86"/>
      <c r="P470" s="223">
        <f>O470*H470</f>
        <v>0</v>
      </c>
      <c r="Q470" s="223">
        <v>0.00038</v>
      </c>
      <c r="R470" s="223">
        <f>Q470*H470</f>
        <v>0.00038</v>
      </c>
      <c r="S470" s="223">
        <v>0</v>
      </c>
      <c r="T470" s="224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5" t="s">
        <v>372</v>
      </c>
      <c r="AT470" s="225" t="s">
        <v>368</v>
      </c>
      <c r="AU470" s="225" t="s">
        <v>86</v>
      </c>
      <c r="AY470" s="19" t="s">
        <v>141</v>
      </c>
      <c r="BE470" s="226">
        <f>IF(N470="základní",J470,0)</f>
        <v>0</v>
      </c>
      <c r="BF470" s="226">
        <f>IF(N470="snížená",J470,0)</f>
        <v>0</v>
      </c>
      <c r="BG470" s="226">
        <f>IF(N470="zákl. přenesená",J470,0)</f>
        <v>0</v>
      </c>
      <c r="BH470" s="226">
        <f>IF(N470="sníž. přenesená",J470,0)</f>
        <v>0</v>
      </c>
      <c r="BI470" s="226">
        <f>IF(N470="nulová",J470,0)</f>
        <v>0</v>
      </c>
      <c r="BJ470" s="19" t="s">
        <v>84</v>
      </c>
      <c r="BK470" s="226">
        <f>ROUND(I470*H470,2)</f>
        <v>0</v>
      </c>
      <c r="BL470" s="19" t="s">
        <v>311</v>
      </c>
      <c r="BM470" s="225" t="s">
        <v>428</v>
      </c>
    </row>
    <row r="471" spans="1:51" s="13" customFormat="1" ht="12">
      <c r="A471" s="13"/>
      <c r="B471" s="232"/>
      <c r="C471" s="233"/>
      <c r="D471" s="234" t="s">
        <v>153</v>
      </c>
      <c r="E471" s="235" t="s">
        <v>19</v>
      </c>
      <c r="F471" s="236" t="s">
        <v>416</v>
      </c>
      <c r="G471" s="233"/>
      <c r="H471" s="235" t="s">
        <v>19</v>
      </c>
      <c r="I471" s="237"/>
      <c r="J471" s="233"/>
      <c r="K471" s="233"/>
      <c r="L471" s="238"/>
      <c r="M471" s="239"/>
      <c r="N471" s="240"/>
      <c r="O471" s="240"/>
      <c r="P471" s="240"/>
      <c r="Q471" s="240"/>
      <c r="R471" s="240"/>
      <c r="S471" s="240"/>
      <c r="T471" s="24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153</v>
      </c>
      <c r="AU471" s="242" t="s">
        <v>86</v>
      </c>
      <c r="AV471" s="13" t="s">
        <v>84</v>
      </c>
      <c r="AW471" s="13" t="s">
        <v>35</v>
      </c>
      <c r="AX471" s="13" t="s">
        <v>76</v>
      </c>
      <c r="AY471" s="242" t="s">
        <v>141</v>
      </c>
    </row>
    <row r="472" spans="1:51" s="14" customFormat="1" ht="12">
      <c r="A472" s="14"/>
      <c r="B472" s="243"/>
      <c r="C472" s="244"/>
      <c r="D472" s="234" t="s">
        <v>153</v>
      </c>
      <c r="E472" s="245" t="s">
        <v>19</v>
      </c>
      <c r="F472" s="246" t="s">
        <v>84</v>
      </c>
      <c r="G472" s="244"/>
      <c r="H472" s="247">
        <v>1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153</v>
      </c>
      <c r="AU472" s="253" t="s">
        <v>86</v>
      </c>
      <c r="AV472" s="14" t="s">
        <v>86</v>
      </c>
      <c r="AW472" s="14" t="s">
        <v>35</v>
      </c>
      <c r="AX472" s="14" t="s">
        <v>76</v>
      </c>
      <c r="AY472" s="253" t="s">
        <v>141</v>
      </c>
    </row>
    <row r="473" spans="1:51" s="15" customFormat="1" ht="12">
      <c r="A473" s="15"/>
      <c r="B473" s="254"/>
      <c r="C473" s="255"/>
      <c r="D473" s="234" t="s">
        <v>153</v>
      </c>
      <c r="E473" s="256" t="s">
        <v>19</v>
      </c>
      <c r="F473" s="257" t="s">
        <v>171</v>
      </c>
      <c r="G473" s="255"/>
      <c r="H473" s="258">
        <v>1</v>
      </c>
      <c r="I473" s="259"/>
      <c r="J473" s="255"/>
      <c r="K473" s="255"/>
      <c r="L473" s="260"/>
      <c r="M473" s="261"/>
      <c r="N473" s="262"/>
      <c r="O473" s="262"/>
      <c r="P473" s="262"/>
      <c r="Q473" s="262"/>
      <c r="R473" s="262"/>
      <c r="S473" s="262"/>
      <c r="T473" s="263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64" t="s">
        <v>153</v>
      </c>
      <c r="AU473" s="264" t="s">
        <v>86</v>
      </c>
      <c r="AV473" s="15" t="s">
        <v>149</v>
      </c>
      <c r="AW473" s="15" t="s">
        <v>35</v>
      </c>
      <c r="AX473" s="15" t="s">
        <v>84</v>
      </c>
      <c r="AY473" s="264" t="s">
        <v>141</v>
      </c>
    </row>
    <row r="474" spans="1:65" s="2" customFormat="1" ht="16.5" customHeight="1">
      <c r="A474" s="40"/>
      <c r="B474" s="41"/>
      <c r="C474" s="214" t="s">
        <v>429</v>
      </c>
      <c r="D474" s="214" t="s">
        <v>144</v>
      </c>
      <c r="E474" s="215" t="s">
        <v>430</v>
      </c>
      <c r="F474" s="216" t="s">
        <v>431</v>
      </c>
      <c r="G474" s="217" t="s">
        <v>265</v>
      </c>
      <c r="H474" s="218">
        <v>1</v>
      </c>
      <c r="I474" s="219"/>
      <c r="J474" s="220">
        <f>ROUND(I474*H474,2)</f>
        <v>0</v>
      </c>
      <c r="K474" s="216" t="s">
        <v>148</v>
      </c>
      <c r="L474" s="46"/>
      <c r="M474" s="221" t="s">
        <v>19</v>
      </c>
      <c r="N474" s="222" t="s">
        <v>47</v>
      </c>
      <c r="O474" s="86"/>
      <c r="P474" s="223">
        <f>O474*H474</f>
        <v>0</v>
      </c>
      <c r="Q474" s="223">
        <v>0</v>
      </c>
      <c r="R474" s="223">
        <f>Q474*H474</f>
        <v>0</v>
      </c>
      <c r="S474" s="223">
        <v>0</v>
      </c>
      <c r="T474" s="224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5" t="s">
        <v>311</v>
      </c>
      <c r="AT474" s="225" t="s">
        <v>144</v>
      </c>
      <c r="AU474" s="225" t="s">
        <v>86</v>
      </c>
      <c r="AY474" s="19" t="s">
        <v>141</v>
      </c>
      <c r="BE474" s="226">
        <f>IF(N474="základní",J474,0)</f>
        <v>0</v>
      </c>
      <c r="BF474" s="226">
        <f>IF(N474="snížená",J474,0)</f>
        <v>0</v>
      </c>
      <c r="BG474" s="226">
        <f>IF(N474="zákl. přenesená",J474,0)</f>
        <v>0</v>
      </c>
      <c r="BH474" s="226">
        <f>IF(N474="sníž. přenesená",J474,0)</f>
        <v>0</v>
      </c>
      <c r="BI474" s="226">
        <f>IF(N474="nulová",J474,0)</f>
        <v>0</v>
      </c>
      <c r="BJ474" s="19" t="s">
        <v>84</v>
      </c>
      <c r="BK474" s="226">
        <f>ROUND(I474*H474,2)</f>
        <v>0</v>
      </c>
      <c r="BL474" s="19" t="s">
        <v>311</v>
      </c>
      <c r="BM474" s="225" t="s">
        <v>432</v>
      </c>
    </row>
    <row r="475" spans="1:47" s="2" customFormat="1" ht="12">
      <c r="A475" s="40"/>
      <c r="B475" s="41"/>
      <c r="C475" s="42"/>
      <c r="D475" s="227" t="s">
        <v>151</v>
      </c>
      <c r="E475" s="42"/>
      <c r="F475" s="228" t="s">
        <v>433</v>
      </c>
      <c r="G475" s="42"/>
      <c r="H475" s="42"/>
      <c r="I475" s="229"/>
      <c r="J475" s="42"/>
      <c r="K475" s="42"/>
      <c r="L475" s="46"/>
      <c r="M475" s="230"/>
      <c r="N475" s="231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151</v>
      </c>
      <c r="AU475" s="19" t="s">
        <v>86</v>
      </c>
    </row>
    <row r="476" spans="1:51" s="13" customFormat="1" ht="12">
      <c r="A476" s="13"/>
      <c r="B476" s="232"/>
      <c r="C476" s="233"/>
      <c r="D476" s="234" t="s">
        <v>153</v>
      </c>
      <c r="E476" s="235" t="s">
        <v>19</v>
      </c>
      <c r="F476" s="236" t="s">
        <v>416</v>
      </c>
      <c r="G476" s="233"/>
      <c r="H476" s="235" t="s">
        <v>19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153</v>
      </c>
      <c r="AU476" s="242" t="s">
        <v>86</v>
      </c>
      <c r="AV476" s="13" t="s">
        <v>84</v>
      </c>
      <c r="AW476" s="13" t="s">
        <v>35</v>
      </c>
      <c r="AX476" s="13" t="s">
        <v>76</v>
      </c>
      <c r="AY476" s="242" t="s">
        <v>141</v>
      </c>
    </row>
    <row r="477" spans="1:51" s="14" customFormat="1" ht="12">
      <c r="A477" s="14"/>
      <c r="B477" s="243"/>
      <c r="C477" s="244"/>
      <c r="D477" s="234" t="s">
        <v>153</v>
      </c>
      <c r="E477" s="245" t="s">
        <v>19</v>
      </c>
      <c r="F477" s="246" t="s">
        <v>84</v>
      </c>
      <c r="G477" s="244"/>
      <c r="H477" s="247">
        <v>1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3" t="s">
        <v>153</v>
      </c>
      <c r="AU477" s="253" t="s">
        <v>86</v>
      </c>
      <c r="AV477" s="14" t="s">
        <v>86</v>
      </c>
      <c r="AW477" s="14" t="s">
        <v>35</v>
      </c>
      <c r="AX477" s="14" t="s">
        <v>76</v>
      </c>
      <c r="AY477" s="253" t="s">
        <v>141</v>
      </c>
    </row>
    <row r="478" spans="1:51" s="15" customFormat="1" ht="12">
      <c r="A478" s="15"/>
      <c r="B478" s="254"/>
      <c r="C478" s="255"/>
      <c r="D478" s="234" t="s">
        <v>153</v>
      </c>
      <c r="E478" s="256" t="s">
        <v>19</v>
      </c>
      <c r="F478" s="257" t="s">
        <v>171</v>
      </c>
      <c r="G478" s="255"/>
      <c r="H478" s="258">
        <v>1</v>
      </c>
      <c r="I478" s="259"/>
      <c r="J478" s="255"/>
      <c r="K478" s="255"/>
      <c r="L478" s="260"/>
      <c r="M478" s="261"/>
      <c r="N478" s="262"/>
      <c r="O478" s="262"/>
      <c r="P478" s="262"/>
      <c r="Q478" s="262"/>
      <c r="R478" s="262"/>
      <c r="S478" s="262"/>
      <c r="T478" s="263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64" t="s">
        <v>153</v>
      </c>
      <c r="AU478" s="264" t="s">
        <v>86</v>
      </c>
      <c r="AV478" s="15" t="s">
        <v>149</v>
      </c>
      <c r="AW478" s="15" t="s">
        <v>35</v>
      </c>
      <c r="AX478" s="15" t="s">
        <v>84</v>
      </c>
      <c r="AY478" s="264" t="s">
        <v>141</v>
      </c>
    </row>
    <row r="479" spans="1:65" s="2" customFormat="1" ht="16.5" customHeight="1">
      <c r="A479" s="40"/>
      <c r="B479" s="41"/>
      <c r="C479" s="265" t="s">
        <v>434</v>
      </c>
      <c r="D479" s="265" t="s">
        <v>368</v>
      </c>
      <c r="E479" s="266" t="s">
        <v>435</v>
      </c>
      <c r="F479" s="267" t="s">
        <v>436</v>
      </c>
      <c r="G479" s="268" t="s">
        <v>265</v>
      </c>
      <c r="H479" s="269">
        <v>1</v>
      </c>
      <c r="I479" s="270"/>
      <c r="J479" s="271">
        <f>ROUND(I479*H479,2)</f>
        <v>0</v>
      </c>
      <c r="K479" s="267" t="s">
        <v>148</v>
      </c>
      <c r="L479" s="272"/>
      <c r="M479" s="273" t="s">
        <v>19</v>
      </c>
      <c r="N479" s="274" t="s">
        <v>47</v>
      </c>
      <c r="O479" s="86"/>
      <c r="P479" s="223">
        <f>O479*H479</f>
        <v>0</v>
      </c>
      <c r="Q479" s="223">
        <v>0.0022</v>
      </c>
      <c r="R479" s="223">
        <f>Q479*H479</f>
        <v>0.0022</v>
      </c>
      <c r="S479" s="223">
        <v>0</v>
      </c>
      <c r="T479" s="224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5" t="s">
        <v>372</v>
      </c>
      <c r="AT479" s="225" t="s">
        <v>368</v>
      </c>
      <c r="AU479" s="225" t="s">
        <v>86</v>
      </c>
      <c r="AY479" s="19" t="s">
        <v>141</v>
      </c>
      <c r="BE479" s="226">
        <f>IF(N479="základní",J479,0)</f>
        <v>0</v>
      </c>
      <c r="BF479" s="226">
        <f>IF(N479="snížená",J479,0)</f>
        <v>0</v>
      </c>
      <c r="BG479" s="226">
        <f>IF(N479="zákl. přenesená",J479,0)</f>
        <v>0</v>
      </c>
      <c r="BH479" s="226">
        <f>IF(N479="sníž. přenesená",J479,0)</f>
        <v>0</v>
      </c>
      <c r="BI479" s="226">
        <f>IF(N479="nulová",J479,0)</f>
        <v>0</v>
      </c>
      <c r="BJ479" s="19" t="s">
        <v>84</v>
      </c>
      <c r="BK479" s="226">
        <f>ROUND(I479*H479,2)</f>
        <v>0</v>
      </c>
      <c r="BL479" s="19" t="s">
        <v>311</v>
      </c>
      <c r="BM479" s="225" t="s">
        <v>437</v>
      </c>
    </row>
    <row r="480" spans="1:51" s="13" customFormat="1" ht="12">
      <c r="A480" s="13"/>
      <c r="B480" s="232"/>
      <c r="C480" s="233"/>
      <c r="D480" s="234" t="s">
        <v>153</v>
      </c>
      <c r="E480" s="235" t="s">
        <v>19</v>
      </c>
      <c r="F480" s="236" t="s">
        <v>416</v>
      </c>
      <c r="G480" s="233"/>
      <c r="H480" s="235" t="s">
        <v>19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2" t="s">
        <v>153</v>
      </c>
      <c r="AU480" s="242" t="s">
        <v>86</v>
      </c>
      <c r="AV480" s="13" t="s">
        <v>84</v>
      </c>
      <c r="AW480" s="13" t="s">
        <v>35</v>
      </c>
      <c r="AX480" s="13" t="s">
        <v>76</v>
      </c>
      <c r="AY480" s="242" t="s">
        <v>141</v>
      </c>
    </row>
    <row r="481" spans="1:51" s="14" customFormat="1" ht="12">
      <c r="A481" s="14"/>
      <c r="B481" s="243"/>
      <c r="C481" s="244"/>
      <c r="D481" s="234" t="s">
        <v>153</v>
      </c>
      <c r="E481" s="245" t="s">
        <v>19</v>
      </c>
      <c r="F481" s="246" t="s">
        <v>84</v>
      </c>
      <c r="G481" s="244"/>
      <c r="H481" s="247">
        <v>1</v>
      </c>
      <c r="I481" s="248"/>
      <c r="J481" s="244"/>
      <c r="K481" s="244"/>
      <c r="L481" s="249"/>
      <c r="M481" s="250"/>
      <c r="N481" s="251"/>
      <c r="O481" s="251"/>
      <c r="P481" s="251"/>
      <c r="Q481" s="251"/>
      <c r="R481" s="251"/>
      <c r="S481" s="251"/>
      <c r="T481" s="25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3" t="s">
        <v>153</v>
      </c>
      <c r="AU481" s="253" t="s">
        <v>86</v>
      </c>
      <c r="AV481" s="14" t="s">
        <v>86</v>
      </c>
      <c r="AW481" s="14" t="s">
        <v>35</v>
      </c>
      <c r="AX481" s="14" t="s">
        <v>76</v>
      </c>
      <c r="AY481" s="253" t="s">
        <v>141</v>
      </c>
    </row>
    <row r="482" spans="1:51" s="15" customFormat="1" ht="12">
      <c r="A482" s="15"/>
      <c r="B482" s="254"/>
      <c r="C482" s="255"/>
      <c r="D482" s="234" t="s">
        <v>153</v>
      </c>
      <c r="E482" s="256" t="s">
        <v>19</v>
      </c>
      <c r="F482" s="257" t="s">
        <v>171</v>
      </c>
      <c r="G482" s="255"/>
      <c r="H482" s="258">
        <v>1</v>
      </c>
      <c r="I482" s="259"/>
      <c r="J482" s="255"/>
      <c r="K482" s="255"/>
      <c r="L482" s="260"/>
      <c r="M482" s="261"/>
      <c r="N482" s="262"/>
      <c r="O482" s="262"/>
      <c r="P482" s="262"/>
      <c r="Q482" s="262"/>
      <c r="R482" s="262"/>
      <c r="S482" s="262"/>
      <c r="T482" s="263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4" t="s">
        <v>153</v>
      </c>
      <c r="AU482" s="264" t="s">
        <v>86</v>
      </c>
      <c r="AV482" s="15" t="s">
        <v>149</v>
      </c>
      <c r="AW482" s="15" t="s">
        <v>35</v>
      </c>
      <c r="AX482" s="15" t="s">
        <v>84</v>
      </c>
      <c r="AY482" s="264" t="s">
        <v>141</v>
      </c>
    </row>
    <row r="483" spans="1:65" s="2" customFormat="1" ht="16.5" customHeight="1">
      <c r="A483" s="40"/>
      <c r="B483" s="41"/>
      <c r="C483" s="214" t="s">
        <v>438</v>
      </c>
      <c r="D483" s="214" t="s">
        <v>144</v>
      </c>
      <c r="E483" s="215" t="s">
        <v>439</v>
      </c>
      <c r="F483" s="216" t="s">
        <v>440</v>
      </c>
      <c r="G483" s="217" t="s">
        <v>234</v>
      </c>
      <c r="H483" s="218">
        <v>87.5</v>
      </c>
      <c r="I483" s="219"/>
      <c r="J483" s="220">
        <f>ROUND(I483*H483,2)</f>
        <v>0</v>
      </c>
      <c r="K483" s="216" t="s">
        <v>148</v>
      </c>
      <c r="L483" s="46"/>
      <c r="M483" s="221" t="s">
        <v>19</v>
      </c>
      <c r="N483" s="222" t="s">
        <v>47</v>
      </c>
      <c r="O483" s="86"/>
      <c r="P483" s="223">
        <f>O483*H483</f>
        <v>0</v>
      </c>
      <c r="Q483" s="223">
        <v>0</v>
      </c>
      <c r="R483" s="223">
        <f>Q483*H483</f>
        <v>0</v>
      </c>
      <c r="S483" s="223">
        <v>0.005</v>
      </c>
      <c r="T483" s="224">
        <f>S483*H483</f>
        <v>0.4375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5" t="s">
        <v>311</v>
      </c>
      <c r="AT483" s="225" t="s">
        <v>144</v>
      </c>
      <c r="AU483" s="225" t="s">
        <v>86</v>
      </c>
      <c r="AY483" s="19" t="s">
        <v>141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9" t="s">
        <v>84</v>
      </c>
      <c r="BK483" s="226">
        <f>ROUND(I483*H483,2)</f>
        <v>0</v>
      </c>
      <c r="BL483" s="19" t="s">
        <v>311</v>
      </c>
      <c r="BM483" s="225" t="s">
        <v>441</v>
      </c>
    </row>
    <row r="484" spans="1:47" s="2" customFormat="1" ht="12">
      <c r="A484" s="40"/>
      <c r="B484" s="41"/>
      <c r="C484" s="42"/>
      <c r="D484" s="227" t="s">
        <v>151</v>
      </c>
      <c r="E484" s="42"/>
      <c r="F484" s="228" t="s">
        <v>442</v>
      </c>
      <c r="G484" s="42"/>
      <c r="H484" s="42"/>
      <c r="I484" s="229"/>
      <c r="J484" s="42"/>
      <c r="K484" s="42"/>
      <c r="L484" s="46"/>
      <c r="M484" s="230"/>
      <c r="N484" s="231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151</v>
      </c>
      <c r="AU484" s="19" t="s">
        <v>86</v>
      </c>
    </row>
    <row r="485" spans="1:51" s="13" customFormat="1" ht="12">
      <c r="A485" s="13"/>
      <c r="B485" s="232"/>
      <c r="C485" s="233"/>
      <c r="D485" s="234" t="s">
        <v>153</v>
      </c>
      <c r="E485" s="235" t="s">
        <v>19</v>
      </c>
      <c r="F485" s="236" t="s">
        <v>443</v>
      </c>
      <c r="G485" s="233"/>
      <c r="H485" s="235" t="s">
        <v>19</v>
      </c>
      <c r="I485" s="237"/>
      <c r="J485" s="233"/>
      <c r="K485" s="233"/>
      <c r="L485" s="238"/>
      <c r="M485" s="239"/>
      <c r="N485" s="240"/>
      <c r="O485" s="240"/>
      <c r="P485" s="240"/>
      <c r="Q485" s="240"/>
      <c r="R485" s="240"/>
      <c r="S485" s="240"/>
      <c r="T485" s="241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2" t="s">
        <v>153</v>
      </c>
      <c r="AU485" s="242" t="s">
        <v>86</v>
      </c>
      <c r="AV485" s="13" t="s">
        <v>84</v>
      </c>
      <c r="AW485" s="13" t="s">
        <v>35</v>
      </c>
      <c r="AX485" s="13" t="s">
        <v>76</v>
      </c>
      <c r="AY485" s="242" t="s">
        <v>141</v>
      </c>
    </row>
    <row r="486" spans="1:51" s="14" customFormat="1" ht="12">
      <c r="A486" s="14"/>
      <c r="B486" s="243"/>
      <c r="C486" s="244"/>
      <c r="D486" s="234" t="s">
        <v>153</v>
      </c>
      <c r="E486" s="245" t="s">
        <v>19</v>
      </c>
      <c r="F486" s="246" t="s">
        <v>444</v>
      </c>
      <c r="G486" s="244"/>
      <c r="H486" s="247">
        <v>24</v>
      </c>
      <c r="I486" s="248"/>
      <c r="J486" s="244"/>
      <c r="K486" s="244"/>
      <c r="L486" s="249"/>
      <c r="M486" s="250"/>
      <c r="N486" s="251"/>
      <c r="O486" s="251"/>
      <c r="P486" s="251"/>
      <c r="Q486" s="251"/>
      <c r="R486" s="251"/>
      <c r="S486" s="251"/>
      <c r="T486" s="25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3" t="s">
        <v>153</v>
      </c>
      <c r="AU486" s="253" t="s">
        <v>86</v>
      </c>
      <c r="AV486" s="14" t="s">
        <v>86</v>
      </c>
      <c r="AW486" s="14" t="s">
        <v>35</v>
      </c>
      <c r="AX486" s="14" t="s">
        <v>76</v>
      </c>
      <c r="AY486" s="253" t="s">
        <v>141</v>
      </c>
    </row>
    <row r="487" spans="1:51" s="13" customFormat="1" ht="12">
      <c r="A487" s="13"/>
      <c r="B487" s="232"/>
      <c r="C487" s="233"/>
      <c r="D487" s="234" t="s">
        <v>153</v>
      </c>
      <c r="E487" s="235" t="s">
        <v>19</v>
      </c>
      <c r="F487" s="236" t="s">
        <v>445</v>
      </c>
      <c r="G487" s="233"/>
      <c r="H487" s="235" t="s">
        <v>19</v>
      </c>
      <c r="I487" s="237"/>
      <c r="J487" s="233"/>
      <c r="K487" s="233"/>
      <c r="L487" s="238"/>
      <c r="M487" s="239"/>
      <c r="N487" s="240"/>
      <c r="O487" s="240"/>
      <c r="P487" s="240"/>
      <c r="Q487" s="240"/>
      <c r="R487" s="240"/>
      <c r="S487" s="240"/>
      <c r="T487" s="24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2" t="s">
        <v>153</v>
      </c>
      <c r="AU487" s="242" t="s">
        <v>86</v>
      </c>
      <c r="AV487" s="13" t="s">
        <v>84</v>
      </c>
      <c r="AW487" s="13" t="s">
        <v>35</v>
      </c>
      <c r="AX487" s="13" t="s">
        <v>76</v>
      </c>
      <c r="AY487" s="242" t="s">
        <v>141</v>
      </c>
    </row>
    <row r="488" spans="1:51" s="14" customFormat="1" ht="12">
      <c r="A488" s="14"/>
      <c r="B488" s="243"/>
      <c r="C488" s="244"/>
      <c r="D488" s="234" t="s">
        <v>153</v>
      </c>
      <c r="E488" s="245" t="s">
        <v>19</v>
      </c>
      <c r="F488" s="246" t="s">
        <v>444</v>
      </c>
      <c r="G488" s="244"/>
      <c r="H488" s="247">
        <v>24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3" t="s">
        <v>153</v>
      </c>
      <c r="AU488" s="253" t="s">
        <v>86</v>
      </c>
      <c r="AV488" s="14" t="s">
        <v>86</v>
      </c>
      <c r="AW488" s="14" t="s">
        <v>35</v>
      </c>
      <c r="AX488" s="14" t="s">
        <v>76</v>
      </c>
      <c r="AY488" s="253" t="s">
        <v>141</v>
      </c>
    </row>
    <row r="489" spans="1:51" s="13" customFormat="1" ht="12">
      <c r="A489" s="13"/>
      <c r="B489" s="232"/>
      <c r="C489" s="233"/>
      <c r="D489" s="234" t="s">
        <v>153</v>
      </c>
      <c r="E489" s="235" t="s">
        <v>19</v>
      </c>
      <c r="F489" s="236" t="s">
        <v>446</v>
      </c>
      <c r="G489" s="233"/>
      <c r="H489" s="235" t="s">
        <v>19</v>
      </c>
      <c r="I489" s="237"/>
      <c r="J489" s="233"/>
      <c r="K489" s="233"/>
      <c r="L489" s="238"/>
      <c r="M489" s="239"/>
      <c r="N489" s="240"/>
      <c r="O489" s="240"/>
      <c r="P489" s="240"/>
      <c r="Q489" s="240"/>
      <c r="R489" s="240"/>
      <c r="S489" s="240"/>
      <c r="T489" s="241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2" t="s">
        <v>153</v>
      </c>
      <c r="AU489" s="242" t="s">
        <v>86</v>
      </c>
      <c r="AV489" s="13" t="s">
        <v>84</v>
      </c>
      <c r="AW489" s="13" t="s">
        <v>35</v>
      </c>
      <c r="AX489" s="13" t="s">
        <v>76</v>
      </c>
      <c r="AY489" s="242" t="s">
        <v>141</v>
      </c>
    </row>
    <row r="490" spans="1:51" s="14" customFormat="1" ht="12">
      <c r="A490" s="14"/>
      <c r="B490" s="243"/>
      <c r="C490" s="244"/>
      <c r="D490" s="234" t="s">
        <v>153</v>
      </c>
      <c r="E490" s="245" t="s">
        <v>19</v>
      </c>
      <c r="F490" s="246" t="s">
        <v>86</v>
      </c>
      <c r="G490" s="244"/>
      <c r="H490" s="247">
        <v>2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3" t="s">
        <v>153</v>
      </c>
      <c r="AU490" s="253" t="s">
        <v>86</v>
      </c>
      <c r="AV490" s="14" t="s">
        <v>86</v>
      </c>
      <c r="AW490" s="14" t="s">
        <v>35</v>
      </c>
      <c r="AX490" s="14" t="s">
        <v>76</v>
      </c>
      <c r="AY490" s="253" t="s">
        <v>141</v>
      </c>
    </row>
    <row r="491" spans="1:51" s="13" customFormat="1" ht="12">
      <c r="A491" s="13"/>
      <c r="B491" s="232"/>
      <c r="C491" s="233"/>
      <c r="D491" s="234" t="s">
        <v>153</v>
      </c>
      <c r="E491" s="235" t="s">
        <v>19</v>
      </c>
      <c r="F491" s="236" t="s">
        <v>447</v>
      </c>
      <c r="G491" s="233"/>
      <c r="H491" s="235" t="s">
        <v>19</v>
      </c>
      <c r="I491" s="237"/>
      <c r="J491" s="233"/>
      <c r="K491" s="233"/>
      <c r="L491" s="238"/>
      <c r="M491" s="239"/>
      <c r="N491" s="240"/>
      <c r="O491" s="240"/>
      <c r="P491" s="240"/>
      <c r="Q491" s="240"/>
      <c r="R491" s="240"/>
      <c r="S491" s="240"/>
      <c r="T491" s="241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2" t="s">
        <v>153</v>
      </c>
      <c r="AU491" s="242" t="s">
        <v>86</v>
      </c>
      <c r="AV491" s="13" t="s">
        <v>84</v>
      </c>
      <c r="AW491" s="13" t="s">
        <v>35</v>
      </c>
      <c r="AX491" s="13" t="s">
        <v>76</v>
      </c>
      <c r="AY491" s="242" t="s">
        <v>141</v>
      </c>
    </row>
    <row r="492" spans="1:51" s="14" customFormat="1" ht="12">
      <c r="A492" s="14"/>
      <c r="B492" s="243"/>
      <c r="C492" s="244"/>
      <c r="D492" s="234" t="s">
        <v>153</v>
      </c>
      <c r="E492" s="245" t="s">
        <v>19</v>
      </c>
      <c r="F492" s="246" t="s">
        <v>86</v>
      </c>
      <c r="G492" s="244"/>
      <c r="H492" s="247">
        <v>2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3" t="s">
        <v>153</v>
      </c>
      <c r="AU492" s="253" t="s">
        <v>86</v>
      </c>
      <c r="AV492" s="14" t="s">
        <v>86</v>
      </c>
      <c r="AW492" s="14" t="s">
        <v>35</v>
      </c>
      <c r="AX492" s="14" t="s">
        <v>76</v>
      </c>
      <c r="AY492" s="253" t="s">
        <v>141</v>
      </c>
    </row>
    <row r="493" spans="1:51" s="13" customFormat="1" ht="12">
      <c r="A493" s="13"/>
      <c r="B493" s="232"/>
      <c r="C493" s="233"/>
      <c r="D493" s="234" t="s">
        <v>153</v>
      </c>
      <c r="E493" s="235" t="s">
        <v>19</v>
      </c>
      <c r="F493" s="236" t="s">
        <v>448</v>
      </c>
      <c r="G493" s="233"/>
      <c r="H493" s="235" t="s">
        <v>19</v>
      </c>
      <c r="I493" s="237"/>
      <c r="J493" s="233"/>
      <c r="K493" s="233"/>
      <c r="L493" s="238"/>
      <c r="M493" s="239"/>
      <c r="N493" s="240"/>
      <c r="O493" s="240"/>
      <c r="P493" s="240"/>
      <c r="Q493" s="240"/>
      <c r="R493" s="240"/>
      <c r="S493" s="240"/>
      <c r="T493" s="241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2" t="s">
        <v>153</v>
      </c>
      <c r="AU493" s="242" t="s">
        <v>86</v>
      </c>
      <c r="AV493" s="13" t="s">
        <v>84</v>
      </c>
      <c r="AW493" s="13" t="s">
        <v>35</v>
      </c>
      <c r="AX493" s="13" t="s">
        <v>76</v>
      </c>
      <c r="AY493" s="242" t="s">
        <v>141</v>
      </c>
    </row>
    <row r="494" spans="1:51" s="14" customFormat="1" ht="12">
      <c r="A494" s="14"/>
      <c r="B494" s="243"/>
      <c r="C494" s="244"/>
      <c r="D494" s="234" t="s">
        <v>153</v>
      </c>
      <c r="E494" s="245" t="s">
        <v>19</v>
      </c>
      <c r="F494" s="246" t="s">
        <v>86</v>
      </c>
      <c r="G494" s="244"/>
      <c r="H494" s="247">
        <v>2</v>
      </c>
      <c r="I494" s="248"/>
      <c r="J494" s="244"/>
      <c r="K494" s="244"/>
      <c r="L494" s="249"/>
      <c r="M494" s="250"/>
      <c r="N494" s="251"/>
      <c r="O494" s="251"/>
      <c r="P494" s="251"/>
      <c r="Q494" s="251"/>
      <c r="R494" s="251"/>
      <c r="S494" s="251"/>
      <c r="T494" s="252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3" t="s">
        <v>153</v>
      </c>
      <c r="AU494" s="253" t="s">
        <v>86</v>
      </c>
      <c r="AV494" s="14" t="s">
        <v>86</v>
      </c>
      <c r="AW494" s="14" t="s">
        <v>35</v>
      </c>
      <c r="AX494" s="14" t="s">
        <v>76</v>
      </c>
      <c r="AY494" s="253" t="s">
        <v>141</v>
      </c>
    </row>
    <row r="495" spans="1:51" s="13" customFormat="1" ht="12">
      <c r="A495" s="13"/>
      <c r="B495" s="232"/>
      <c r="C495" s="233"/>
      <c r="D495" s="234" t="s">
        <v>153</v>
      </c>
      <c r="E495" s="235" t="s">
        <v>19</v>
      </c>
      <c r="F495" s="236" t="s">
        <v>449</v>
      </c>
      <c r="G495" s="233"/>
      <c r="H495" s="235" t="s">
        <v>19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153</v>
      </c>
      <c r="AU495" s="242" t="s">
        <v>86</v>
      </c>
      <c r="AV495" s="13" t="s">
        <v>84</v>
      </c>
      <c r="AW495" s="13" t="s">
        <v>35</v>
      </c>
      <c r="AX495" s="13" t="s">
        <v>76</v>
      </c>
      <c r="AY495" s="242" t="s">
        <v>141</v>
      </c>
    </row>
    <row r="496" spans="1:51" s="14" customFormat="1" ht="12">
      <c r="A496" s="14"/>
      <c r="B496" s="243"/>
      <c r="C496" s="244"/>
      <c r="D496" s="234" t="s">
        <v>153</v>
      </c>
      <c r="E496" s="245" t="s">
        <v>19</v>
      </c>
      <c r="F496" s="246" t="s">
        <v>450</v>
      </c>
      <c r="G496" s="244"/>
      <c r="H496" s="247">
        <v>15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153</v>
      </c>
      <c r="AU496" s="253" t="s">
        <v>86</v>
      </c>
      <c r="AV496" s="14" t="s">
        <v>86</v>
      </c>
      <c r="AW496" s="14" t="s">
        <v>35</v>
      </c>
      <c r="AX496" s="14" t="s">
        <v>76</v>
      </c>
      <c r="AY496" s="253" t="s">
        <v>141</v>
      </c>
    </row>
    <row r="497" spans="1:51" s="13" customFormat="1" ht="12">
      <c r="A497" s="13"/>
      <c r="B497" s="232"/>
      <c r="C497" s="233"/>
      <c r="D497" s="234" t="s">
        <v>153</v>
      </c>
      <c r="E497" s="235" t="s">
        <v>19</v>
      </c>
      <c r="F497" s="236" t="s">
        <v>451</v>
      </c>
      <c r="G497" s="233"/>
      <c r="H497" s="235" t="s">
        <v>19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2" t="s">
        <v>153</v>
      </c>
      <c r="AU497" s="242" t="s">
        <v>86</v>
      </c>
      <c r="AV497" s="13" t="s">
        <v>84</v>
      </c>
      <c r="AW497" s="13" t="s">
        <v>35</v>
      </c>
      <c r="AX497" s="13" t="s">
        <v>76</v>
      </c>
      <c r="AY497" s="242" t="s">
        <v>141</v>
      </c>
    </row>
    <row r="498" spans="1:51" s="14" customFormat="1" ht="12">
      <c r="A498" s="14"/>
      <c r="B498" s="243"/>
      <c r="C498" s="244"/>
      <c r="D498" s="234" t="s">
        <v>153</v>
      </c>
      <c r="E498" s="245" t="s">
        <v>19</v>
      </c>
      <c r="F498" s="246" t="s">
        <v>452</v>
      </c>
      <c r="G498" s="244"/>
      <c r="H498" s="247">
        <v>7.5</v>
      </c>
      <c r="I498" s="248"/>
      <c r="J498" s="244"/>
      <c r="K498" s="244"/>
      <c r="L498" s="249"/>
      <c r="M498" s="250"/>
      <c r="N498" s="251"/>
      <c r="O498" s="251"/>
      <c r="P498" s="251"/>
      <c r="Q498" s="251"/>
      <c r="R498" s="251"/>
      <c r="S498" s="251"/>
      <c r="T498" s="25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3" t="s">
        <v>153</v>
      </c>
      <c r="AU498" s="253" t="s">
        <v>86</v>
      </c>
      <c r="AV498" s="14" t="s">
        <v>86</v>
      </c>
      <c r="AW498" s="14" t="s">
        <v>35</v>
      </c>
      <c r="AX498" s="14" t="s">
        <v>76</v>
      </c>
      <c r="AY498" s="253" t="s">
        <v>141</v>
      </c>
    </row>
    <row r="499" spans="1:51" s="13" customFormat="1" ht="12">
      <c r="A499" s="13"/>
      <c r="B499" s="232"/>
      <c r="C499" s="233"/>
      <c r="D499" s="234" t="s">
        <v>153</v>
      </c>
      <c r="E499" s="235" t="s">
        <v>19</v>
      </c>
      <c r="F499" s="236" t="s">
        <v>453</v>
      </c>
      <c r="G499" s="233"/>
      <c r="H499" s="235" t="s">
        <v>19</v>
      </c>
      <c r="I499" s="237"/>
      <c r="J499" s="233"/>
      <c r="K499" s="233"/>
      <c r="L499" s="238"/>
      <c r="M499" s="239"/>
      <c r="N499" s="240"/>
      <c r="O499" s="240"/>
      <c r="P499" s="240"/>
      <c r="Q499" s="240"/>
      <c r="R499" s="240"/>
      <c r="S499" s="240"/>
      <c r="T499" s="24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2" t="s">
        <v>153</v>
      </c>
      <c r="AU499" s="242" t="s">
        <v>86</v>
      </c>
      <c r="AV499" s="13" t="s">
        <v>84</v>
      </c>
      <c r="AW499" s="13" t="s">
        <v>35</v>
      </c>
      <c r="AX499" s="13" t="s">
        <v>76</v>
      </c>
      <c r="AY499" s="242" t="s">
        <v>141</v>
      </c>
    </row>
    <row r="500" spans="1:51" s="14" customFormat="1" ht="12">
      <c r="A500" s="14"/>
      <c r="B500" s="243"/>
      <c r="C500" s="244"/>
      <c r="D500" s="234" t="s">
        <v>153</v>
      </c>
      <c r="E500" s="245" t="s">
        <v>19</v>
      </c>
      <c r="F500" s="246" t="s">
        <v>86</v>
      </c>
      <c r="G500" s="244"/>
      <c r="H500" s="247">
        <v>2</v>
      </c>
      <c r="I500" s="248"/>
      <c r="J500" s="244"/>
      <c r="K500" s="244"/>
      <c r="L500" s="249"/>
      <c r="M500" s="250"/>
      <c r="N500" s="251"/>
      <c r="O500" s="251"/>
      <c r="P500" s="251"/>
      <c r="Q500" s="251"/>
      <c r="R500" s="251"/>
      <c r="S500" s="251"/>
      <c r="T500" s="25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3" t="s">
        <v>153</v>
      </c>
      <c r="AU500" s="253" t="s">
        <v>86</v>
      </c>
      <c r="AV500" s="14" t="s">
        <v>86</v>
      </c>
      <c r="AW500" s="14" t="s">
        <v>35</v>
      </c>
      <c r="AX500" s="14" t="s">
        <v>76</v>
      </c>
      <c r="AY500" s="253" t="s">
        <v>141</v>
      </c>
    </row>
    <row r="501" spans="1:51" s="13" customFormat="1" ht="12">
      <c r="A501" s="13"/>
      <c r="B501" s="232"/>
      <c r="C501" s="233"/>
      <c r="D501" s="234" t="s">
        <v>153</v>
      </c>
      <c r="E501" s="235" t="s">
        <v>19</v>
      </c>
      <c r="F501" s="236" t="s">
        <v>454</v>
      </c>
      <c r="G501" s="233"/>
      <c r="H501" s="235" t="s">
        <v>19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2" t="s">
        <v>153</v>
      </c>
      <c r="AU501" s="242" t="s">
        <v>86</v>
      </c>
      <c r="AV501" s="13" t="s">
        <v>84</v>
      </c>
      <c r="AW501" s="13" t="s">
        <v>35</v>
      </c>
      <c r="AX501" s="13" t="s">
        <v>76</v>
      </c>
      <c r="AY501" s="242" t="s">
        <v>141</v>
      </c>
    </row>
    <row r="502" spans="1:51" s="14" customFormat="1" ht="12">
      <c r="A502" s="14"/>
      <c r="B502" s="243"/>
      <c r="C502" s="244"/>
      <c r="D502" s="234" t="s">
        <v>153</v>
      </c>
      <c r="E502" s="245" t="s">
        <v>19</v>
      </c>
      <c r="F502" s="246" t="s">
        <v>455</v>
      </c>
      <c r="G502" s="244"/>
      <c r="H502" s="247">
        <v>9</v>
      </c>
      <c r="I502" s="248"/>
      <c r="J502" s="244"/>
      <c r="K502" s="244"/>
      <c r="L502" s="249"/>
      <c r="M502" s="250"/>
      <c r="N502" s="251"/>
      <c r="O502" s="251"/>
      <c r="P502" s="251"/>
      <c r="Q502" s="251"/>
      <c r="R502" s="251"/>
      <c r="S502" s="251"/>
      <c r="T502" s="25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3" t="s">
        <v>153</v>
      </c>
      <c r="AU502" s="253" t="s">
        <v>86</v>
      </c>
      <c r="AV502" s="14" t="s">
        <v>86</v>
      </c>
      <c r="AW502" s="14" t="s">
        <v>35</v>
      </c>
      <c r="AX502" s="14" t="s">
        <v>76</v>
      </c>
      <c r="AY502" s="253" t="s">
        <v>141</v>
      </c>
    </row>
    <row r="503" spans="1:51" s="15" customFormat="1" ht="12">
      <c r="A503" s="15"/>
      <c r="B503" s="254"/>
      <c r="C503" s="255"/>
      <c r="D503" s="234" t="s">
        <v>153</v>
      </c>
      <c r="E503" s="256" t="s">
        <v>19</v>
      </c>
      <c r="F503" s="257" t="s">
        <v>171</v>
      </c>
      <c r="G503" s="255"/>
      <c r="H503" s="258">
        <v>87.5</v>
      </c>
      <c r="I503" s="259"/>
      <c r="J503" s="255"/>
      <c r="K503" s="255"/>
      <c r="L503" s="260"/>
      <c r="M503" s="261"/>
      <c r="N503" s="262"/>
      <c r="O503" s="262"/>
      <c r="P503" s="262"/>
      <c r="Q503" s="262"/>
      <c r="R503" s="262"/>
      <c r="S503" s="262"/>
      <c r="T503" s="263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4" t="s">
        <v>153</v>
      </c>
      <c r="AU503" s="264" t="s">
        <v>86</v>
      </c>
      <c r="AV503" s="15" t="s">
        <v>149</v>
      </c>
      <c r="AW503" s="15" t="s">
        <v>35</v>
      </c>
      <c r="AX503" s="15" t="s">
        <v>84</v>
      </c>
      <c r="AY503" s="264" t="s">
        <v>141</v>
      </c>
    </row>
    <row r="504" spans="1:65" s="2" customFormat="1" ht="16.5" customHeight="1">
      <c r="A504" s="40"/>
      <c r="B504" s="41"/>
      <c r="C504" s="214" t="s">
        <v>456</v>
      </c>
      <c r="D504" s="214" t="s">
        <v>144</v>
      </c>
      <c r="E504" s="215" t="s">
        <v>457</v>
      </c>
      <c r="F504" s="216" t="s">
        <v>458</v>
      </c>
      <c r="G504" s="217" t="s">
        <v>265</v>
      </c>
      <c r="H504" s="218">
        <v>58</v>
      </c>
      <c r="I504" s="219"/>
      <c r="J504" s="220">
        <f>ROUND(I504*H504,2)</f>
        <v>0</v>
      </c>
      <c r="K504" s="216" t="s">
        <v>148</v>
      </c>
      <c r="L504" s="46"/>
      <c r="M504" s="221" t="s">
        <v>19</v>
      </c>
      <c r="N504" s="222" t="s">
        <v>47</v>
      </c>
      <c r="O504" s="86"/>
      <c r="P504" s="223">
        <f>O504*H504</f>
        <v>0</v>
      </c>
      <c r="Q504" s="223">
        <v>0</v>
      </c>
      <c r="R504" s="223">
        <f>Q504*H504</f>
        <v>0</v>
      </c>
      <c r="S504" s="223">
        <v>0.024</v>
      </c>
      <c r="T504" s="224">
        <f>S504*H504</f>
        <v>1.3920000000000001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5" t="s">
        <v>311</v>
      </c>
      <c r="AT504" s="225" t="s">
        <v>144</v>
      </c>
      <c r="AU504" s="225" t="s">
        <v>86</v>
      </c>
      <c r="AY504" s="19" t="s">
        <v>141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9" t="s">
        <v>84</v>
      </c>
      <c r="BK504" s="226">
        <f>ROUND(I504*H504,2)</f>
        <v>0</v>
      </c>
      <c r="BL504" s="19" t="s">
        <v>311</v>
      </c>
      <c r="BM504" s="225" t="s">
        <v>459</v>
      </c>
    </row>
    <row r="505" spans="1:47" s="2" customFormat="1" ht="12">
      <c r="A505" s="40"/>
      <c r="B505" s="41"/>
      <c r="C505" s="42"/>
      <c r="D505" s="227" t="s">
        <v>151</v>
      </c>
      <c r="E505" s="42"/>
      <c r="F505" s="228" t="s">
        <v>460</v>
      </c>
      <c r="G505" s="42"/>
      <c r="H505" s="42"/>
      <c r="I505" s="229"/>
      <c r="J505" s="42"/>
      <c r="K505" s="42"/>
      <c r="L505" s="46"/>
      <c r="M505" s="230"/>
      <c r="N505" s="231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151</v>
      </c>
      <c r="AU505" s="19" t="s">
        <v>86</v>
      </c>
    </row>
    <row r="506" spans="1:51" s="13" customFormat="1" ht="12">
      <c r="A506" s="13"/>
      <c r="B506" s="232"/>
      <c r="C506" s="233"/>
      <c r="D506" s="234" t="s">
        <v>153</v>
      </c>
      <c r="E506" s="235" t="s">
        <v>19</v>
      </c>
      <c r="F506" s="236" t="s">
        <v>461</v>
      </c>
      <c r="G506" s="233"/>
      <c r="H506" s="235" t="s">
        <v>19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2" t="s">
        <v>153</v>
      </c>
      <c r="AU506" s="242" t="s">
        <v>86</v>
      </c>
      <c r="AV506" s="13" t="s">
        <v>84</v>
      </c>
      <c r="AW506" s="13" t="s">
        <v>35</v>
      </c>
      <c r="AX506" s="13" t="s">
        <v>76</v>
      </c>
      <c r="AY506" s="242" t="s">
        <v>141</v>
      </c>
    </row>
    <row r="507" spans="1:51" s="14" customFormat="1" ht="12">
      <c r="A507" s="14"/>
      <c r="B507" s="243"/>
      <c r="C507" s="244"/>
      <c r="D507" s="234" t="s">
        <v>153</v>
      </c>
      <c r="E507" s="245" t="s">
        <v>19</v>
      </c>
      <c r="F507" s="246" t="s">
        <v>462</v>
      </c>
      <c r="G507" s="244"/>
      <c r="H507" s="247">
        <v>28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3" t="s">
        <v>153</v>
      </c>
      <c r="AU507" s="253" t="s">
        <v>86</v>
      </c>
      <c r="AV507" s="14" t="s">
        <v>86</v>
      </c>
      <c r="AW507" s="14" t="s">
        <v>35</v>
      </c>
      <c r="AX507" s="14" t="s">
        <v>76</v>
      </c>
      <c r="AY507" s="253" t="s">
        <v>141</v>
      </c>
    </row>
    <row r="508" spans="1:51" s="13" customFormat="1" ht="12">
      <c r="A508" s="13"/>
      <c r="B508" s="232"/>
      <c r="C508" s="233"/>
      <c r="D508" s="234" t="s">
        <v>153</v>
      </c>
      <c r="E508" s="235" t="s">
        <v>19</v>
      </c>
      <c r="F508" s="236" t="s">
        <v>463</v>
      </c>
      <c r="G508" s="233"/>
      <c r="H508" s="235" t="s">
        <v>19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2" t="s">
        <v>153</v>
      </c>
      <c r="AU508" s="242" t="s">
        <v>86</v>
      </c>
      <c r="AV508" s="13" t="s">
        <v>84</v>
      </c>
      <c r="AW508" s="13" t="s">
        <v>35</v>
      </c>
      <c r="AX508" s="13" t="s">
        <v>76</v>
      </c>
      <c r="AY508" s="242" t="s">
        <v>141</v>
      </c>
    </row>
    <row r="509" spans="1:51" s="14" customFormat="1" ht="12">
      <c r="A509" s="14"/>
      <c r="B509" s="243"/>
      <c r="C509" s="244"/>
      <c r="D509" s="234" t="s">
        <v>153</v>
      </c>
      <c r="E509" s="245" t="s">
        <v>19</v>
      </c>
      <c r="F509" s="246" t="s">
        <v>84</v>
      </c>
      <c r="G509" s="244"/>
      <c r="H509" s="247">
        <v>1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153</v>
      </c>
      <c r="AU509" s="253" t="s">
        <v>86</v>
      </c>
      <c r="AV509" s="14" t="s">
        <v>86</v>
      </c>
      <c r="AW509" s="14" t="s">
        <v>35</v>
      </c>
      <c r="AX509" s="14" t="s">
        <v>76</v>
      </c>
      <c r="AY509" s="253" t="s">
        <v>141</v>
      </c>
    </row>
    <row r="510" spans="1:51" s="13" customFormat="1" ht="12">
      <c r="A510" s="13"/>
      <c r="B510" s="232"/>
      <c r="C510" s="233"/>
      <c r="D510" s="234" t="s">
        <v>153</v>
      </c>
      <c r="E510" s="235" t="s">
        <v>19</v>
      </c>
      <c r="F510" s="236" t="s">
        <v>464</v>
      </c>
      <c r="G510" s="233"/>
      <c r="H510" s="235" t="s">
        <v>19</v>
      </c>
      <c r="I510" s="237"/>
      <c r="J510" s="233"/>
      <c r="K510" s="233"/>
      <c r="L510" s="238"/>
      <c r="M510" s="239"/>
      <c r="N510" s="240"/>
      <c r="O510" s="240"/>
      <c r="P510" s="240"/>
      <c r="Q510" s="240"/>
      <c r="R510" s="240"/>
      <c r="S510" s="240"/>
      <c r="T510" s="241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2" t="s">
        <v>153</v>
      </c>
      <c r="AU510" s="242" t="s">
        <v>86</v>
      </c>
      <c r="AV510" s="13" t="s">
        <v>84</v>
      </c>
      <c r="AW510" s="13" t="s">
        <v>35</v>
      </c>
      <c r="AX510" s="13" t="s">
        <v>76</v>
      </c>
      <c r="AY510" s="242" t="s">
        <v>141</v>
      </c>
    </row>
    <row r="511" spans="1:51" s="14" customFormat="1" ht="12">
      <c r="A511" s="14"/>
      <c r="B511" s="243"/>
      <c r="C511" s="244"/>
      <c r="D511" s="234" t="s">
        <v>153</v>
      </c>
      <c r="E511" s="245" t="s">
        <v>19</v>
      </c>
      <c r="F511" s="246" t="s">
        <v>462</v>
      </c>
      <c r="G511" s="244"/>
      <c r="H511" s="247">
        <v>28</v>
      </c>
      <c r="I511" s="248"/>
      <c r="J511" s="244"/>
      <c r="K511" s="244"/>
      <c r="L511" s="249"/>
      <c r="M511" s="250"/>
      <c r="N511" s="251"/>
      <c r="O511" s="251"/>
      <c r="P511" s="251"/>
      <c r="Q511" s="251"/>
      <c r="R511" s="251"/>
      <c r="S511" s="251"/>
      <c r="T511" s="25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3" t="s">
        <v>153</v>
      </c>
      <c r="AU511" s="253" t="s">
        <v>86</v>
      </c>
      <c r="AV511" s="14" t="s">
        <v>86</v>
      </c>
      <c r="AW511" s="14" t="s">
        <v>35</v>
      </c>
      <c r="AX511" s="14" t="s">
        <v>76</v>
      </c>
      <c r="AY511" s="253" t="s">
        <v>141</v>
      </c>
    </row>
    <row r="512" spans="1:51" s="13" customFormat="1" ht="12">
      <c r="A512" s="13"/>
      <c r="B512" s="232"/>
      <c r="C512" s="233"/>
      <c r="D512" s="234" t="s">
        <v>153</v>
      </c>
      <c r="E512" s="235" t="s">
        <v>19</v>
      </c>
      <c r="F512" s="236" t="s">
        <v>465</v>
      </c>
      <c r="G512" s="233"/>
      <c r="H512" s="235" t="s">
        <v>19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2" t="s">
        <v>153</v>
      </c>
      <c r="AU512" s="242" t="s">
        <v>86</v>
      </c>
      <c r="AV512" s="13" t="s">
        <v>84</v>
      </c>
      <c r="AW512" s="13" t="s">
        <v>35</v>
      </c>
      <c r="AX512" s="13" t="s">
        <v>76</v>
      </c>
      <c r="AY512" s="242" t="s">
        <v>141</v>
      </c>
    </row>
    <row r="513" spans="1:51" s="14" customFormat="1" ht="12">
      <c r="A513" s="14"/>
      <c r="B513" s="243"/>
      <c r="C513" s="244"/>
      <c r="D513" s="234" t="s">
        <v>153</v>
      </c>
      <c r="E513" s="245" t="s">
        <v>19</v>
      </c>
      <c r="F513" s="246" t="s">
        <v>84</v>
      </c>
      <c r="G513" s="244"/>
      <c r="H513" s="247">
        <v>1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3" t="s">
        <v>153</v>
      </c>
      <c r="AU513" s="253" t="s">
        <v>86</v>
      </c>
      <c r="AV513" s="14" t="s">
        <v>86</v>
      </c>
      <c r="AW513" s="14" t="s">
        <v>35</v>
      </c>
      <c r="AX513" s="14" t="s">
        <v>76</v>
      </c>
      <c r="AY513" s="253" t="s">
        <v>141</v>
      </c>
    </row>
    <row r="514" spans="1:51" s="15" customFormat="1" ht="12">
      <c r="A514" s="15"/>
      <c r="B514" s="254"/>
      <c r="C514" s="255"/>
      <c r="D514" s="234" t="s">
        <v>153</v>
      </c>
      <c r="E514" s="256" t="s">
        <v>19</v>
      </c>
      <c r="F514" s="257" t="s">
        <v>171</v>
      </c>
      <c r="G514" s="255"/>
      <c r="H514" s="258">
        <v>58</v>
      </c>
      <c r="I514" s="259"/>
      <c r="J514" s="255"/>
      <c r="K514" s="255"/>
      <c r="L514" s="260"/>
      <c r="M514" s="261"/>
      <c r="N514" s="262"/>
      <c r="O514" s="262"/>
      <c r="P514" s="262"/>
      <c r="Q514" s="262"/>
      <c r="R514" s="262"/>
      <c r="S514" s="262"/>
      <c r="T514" s="263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64" t="s">
        <v>153</v>
      </c>
      <c r="AU514" s="264" t="s">
        <v>86</v>
      </c>
      <c r="AV514" s="15" t="s">
        <v>149</v>
      </c>
      <c r="AW514" s="15" t="s">
        <v>35</v>
      </c>
      <c r="AX514" s="15" t="s">
        <v>84</v>
      </c>
      <c r="AY514" s="264" t="s">
        <v>141</v>
      </c>
    </row>
    <row r="515" spans="1:65" s="2" customFormat="1" ht="24.15" customHeight="1">
      <c r="A515" s="40"/>
      <c r="B515" s="41"/>
      <c r="C515" s="214" t="s">
        <v>466</v>
      </c>
      <c r="D515" s="214" t="s">
        <v>144</v>
      </c>
      <c r="E515" s="215" t="s">
        <v>467</v>
      </c>
      <c r="F515" s="216" t="s">
        <v>468</v>
      </c>
      <c r="G515" s="217" t="s">
        <v>265</v>
      </c>
      <c r="H515" s="218">
        <v>1</v>
      </c>
      <c r="I515" s="219"/>
      <c r="J515" s="220">
        <f>ROUND(I515*H515,2)</f>
        <v>0</v>
      </c>
      <c r="K515" s="216" t="s">
        <v>148</v>
      </c>
      <c r="L515" s="46"/>
      <c r="M515" s="221" t="s">
        <v>19</v>
      </c>
      <c r="N515" s="222" t="s">
        <v>47</v>
      </c>
      <c r="O515" s="86"/>
      <c r="P515" s="223">
        <f>O515*H515</f>
        <v>0</v>
      </c>
      <c r="Q515" s="223">
        <v>0</v>
      </c>
      <c r="R515" s="223">
        <f>Q515*H515</f>
        <v>0</v>
      </c>
      <c r="S515" s="223">
        <v>0</v>
      </c>
      <c r="T515" s="224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5" t="s">
        <v>311</v>
      </c>
      <c r="AT515" s="225" t="s">
        <v>144</v>
      </c>
      <c r="AU515" s="225" t="s">
        <v>86</v>
      </c>
      <c r="AY515" s="19" t="s">
        <v>141</v>
      </c>
      <c r="BE515" s="226">
        <f>IF(N515="základní",J515,0)</f>
        <v>0</v>
      </c>
      <c r="BF515" s="226">
        <f>IF(N515="snížená",J515,0)</f>
        <v>0</v>
      </c>
      <c r="BG515" s="226">
        <f>IF(N515="zákl. přenesená",J515,0)</f>
        <v>0</v>
      </c>
      <c r="BH515" s="226">
        <f>IF(N515="sníž. přenesená",J515,0)</f>
        <v>0</v>
      </c>
      <c r="BI515" s="226">
        <f>IF(N515="nulová",J515,0)</f>
        <v>0</v>
      </c>
      <c r="BJ515" s="19" t="s">
        <v>84</v>
      </c>
      <c r="BK515" s="226">
        <f>ROUND(I515*H515,2)</f>
        <v>0</v>
      </c>
      <c r="BL515" s="19" t="s">
        <v>311</v>
      </c>
      <c r="BM515" s="225" t="s">
        <v>469</v>
      </c>
    </row>
    <row r="516" spans="1:47" s="2" customFormat="1" ht="12">
      <c r="A516" s="40"/>
      <c r="B516" s="41"/>
      <c r="C516" s="42"/>
      <c r="D516" s="227" t="s">
        <v>151</v>
      </c>
      <c r="E516" s="42"/>
      <c r="F516" s="228" t="s">
        <v>470</v>
      </c>
      <c r="G516" s="42"/>
      <c r="H516" s="42"/>
      <c r="I516" s="229"/>
      <c r="J516" s="42"/>
      <c r="K516" s="42"/>
      <c r="L516" s="46"/>
      <c r="M516" s="230"/>
      <c r="N516" s="231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151</v>
      </c>
      <c r="AU516" s="19" t="s">
        <v>86</v>
      </c>
    </row>
    <row r="517" spans="1:51" s="13" customFormat="1" ht="12">
      <c r="A517" s="13"/>
      <c r="B517" s="232"/>
      <c r="C517" s="233"/>
      <c r="D517" s="234" t="s">
        <v>153</v>
      </c>
      <c r="E517" s="235" t="s">
        <v>19</v>
      </c>
      <c r="F517" s="236" t="s">
        <v>471</v>
      </c>
      <c r="G517" s="233"/>
      <c r="H517" s="235" t="s">
        <v>19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2" t="s">
        <v>153</v>
      </c>
      <c r="AU517" s="242" t="s">
        <v>86</v>
      </c>
      <c r="AV517" s="13" t="s">
        <v>84</v>
      </c>
      <c r="AW517" s="13" t="s">
        <v>35</v>
      </c>
      <c r="AX517" s="13" t="s">
        <v>76</v>
      </c>
      <c r="AY517" s="242" t="s">
        <v>141</v>
      </c>
    </row>
    <row r="518" spans="1:51" s="14" customFormat="1" ht="12">
      <c r="A518" s="14"/>
      <c r="B518" s="243"/>
      <c r="C518" s="244"/>
      <c r="D518" s="234" t="s">
        <v>153</v>
      </c>
      <c r="E518" s="245" t="s">
        <v>19</v>
      </c>
      <c r="F518" s="246" t="s">
        <v>84</v>
      </c>
      <c r="G518" s="244"/>
      <c r="H518" s="247">
        <v>1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3" t="s">
        <v>153</v>
      </c>
      <c r="AU518" s="253" t="s">
        <v>86</v>
      </c>
      <c r="AV518" s="14" t="s">
        <v>86</v>
      </c>
      <c r="AW518" s="14" t="s">
        <v>35</v>
      </c>
      <c r="AX518" s="14" t="s">
        <v>76</v>
      </c>
      <c r="AY518" s="253" t="s">
        <v>141</v>
      </c>
    </row>
    <row r="519" spans="1:51" s="15" customFormat="1" ht="12">
      <c r="A519" s="15"/>
      <c r="B519" s="254"/>
      <c r="C519" s="255"/>
      <c r="D519" s="234" t="s">
        <v>153</v>
      </c>
      <c r="E519" s="256" t="s">
        <v>19</v>
      </c>
      <c r="F519" s="257" t="s">
        <v>171</v>
      </c>
      <c r="G519" s="255"/>
      <c r="H519" s="258">
        <v>1</v>
      </c>
      <c r="I519" s="259"/>
      <c r="J519" s="255"/>
      <c r="K519" s="255"/>
      <c r="L519" s="260"/>
      <c r="M519" s="261"/>
      <c r="N519" s="262"/>
      <c r="O519" s="262"/>
      <c r="P519" s="262"/>
      <c r="Q519" s="262"/>
      <c r="R519" s="262"/>
      <c r="S519" s="262"/>
      <c r="T519" s="263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4" t="s">
        <v>153</v>
      </c>
      <c r="AU519" s="264" t="s">
        <v>86</v>
      </c>
      <c r="AV519" s="15" t="s">
        <v>149</v>
      </c>
      <c r="AW519" s="15" t="s">
        <v>35</v>
      </c>
      <c r="AX519" s="15" t="s">
        <v>84</v>
      </c>
      <c r="AY519" s="264" t="s">
        <v>141</v>
      </c>
    </row>
    <row r="520" spans="1:65" s="2" customFormat="1" ht="16.5" customHeight="1">
      <c r="A520" s="40"/>
      <c r="B520" s="41"/>
      <c r="C520" s="265" t="s">
        <v>472</v>
      </c>
      <c r="D520" s="265" t="s">
        <v>368</v>
      </c>
      <c r="E520" s="266" t="s">
        <v>473</v>
      </c>
      <c r="F520" s="267" t="s">
        <v>474</v>
      </c>
      <c r="G520" s="268" t="s">
        <v>234</v>
      </c>
      <c r="H520" s="269">
        <v>6.6</v>
      </c>
      <c r="I520" s="270"/>
      <c r="J520" s="271">
        <f>ROUND(I520*H520,2)</f>
        <v>0</v>
      </c>
      <c r="K520" s="267" t="s">
        <v>19</v>
      </c>
      <c r="L520" s="272"/>
      <c r="M520" s="273" t="s">
        <v>19</v>
      </c>
      <c r="N520" s="274" t="s">
        <v>47</v>
      </c>
      <c r="O520" s="86"/>
      <c r="P520" s="223">
        <f>O520*H520</f>
        <v>0</v>
      </c>
      <c r="Q520" s="223">
        <v>0.001</v>
      </c>
      <c r="R520" s="223">
        <f>Q520*H520</f>
        <v>0.0066</v>
      </c>
      <c r="S520" s="223">
        <v>0</v>
      </c>
      <c r="T520" s="224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25" t="s">
        <v>372</v>
      </c>
      <c r="AT520" s="225" t="s">
        <v>368</v>
      </c>
      <c r="AU520" s="225" t="s">
        <v>86</v>
      </c>
      <c r="AY520" s="19" t="s">
        <v>141</v>
      </c>
      <c r="BE520" s="226">
        <f>IF(N520="základní",J520,0)</f>
        <v>0</v>
      </c>
      <c r="BF520" s="226">
        <f>IF(N520="snížená",J520,0)</f>
        <v>0</v>
      </c>
      <c r="BG520" s="226">
        <f>IF(N520="zákl. přenesená",J520,0)</f>
        <v>0</v>
      </c>
      <c r="BH520" s="226">
        <f>IF(N520="sníž. přenesená",J520,0)</f>
        <v>0</v>
      </c>
      <c r="BI520" s="226">
        <f>IF(N520="nulová",J520,0)</f>
        <v>0</v>
      </c>
      <c r="BJ520" s="19" t="s">
        <v>84</v>
      </c>
      <c r="BK520" s="226">
        <f>ROUND(I520*H520,2)</f>
        <v>0</v>
      </c>
      <c r="BL520" s="19" t="s">
        <v>311</v>
      </c>
      <c r="BM520" s="225" t="s">
        <v>475</v>
      </c>
    </row>
    <row r="521" spans="1:51" s="13" customFormat="1" ht="12">
      <c r="A521" s="13"/>
      <c r="B521" s="232"/>
      <c r="C521" s="233"/>
      <c r="D521" s="234" t="s">
        <v>153</v>
      </c>
      <c r="E521" s="235" t="s">
        <v>19</v>
      </c>
      <c r="F521" s="236" t="s">
        <v>471</v>
      </c>
      <c r="G521" s="233"/>
      <c r="H521" s="235" t="s">
        <v>19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2" t="s">
        <v>153</v>
      </c>
      <c r="AU521" s="242" t="s">
        <v>86</v>
      </c>
      <c r="AV521" s="13" t="s">
        <v>84</v>
      </c>
      <c r="AW521" s="13" t="s">
        <v>35</v>
      </c>
      <c r="AX521" s="13" t="s">
        <v>76</v>
      </c>
      <c r="AY521" s="242" t="s">
        <v>141</v>
      </c>
    </row>
    <row r="522" spans="1:51" s="14" customFormat="1" ht="12">
      <c r="A522" s="14"/>
      <c r="B522" s="243"/>
      <c r="C522" s="244"/>
      <c r="D522" s="234" t="s">
        <v>153</v>
      </c>
      <c r="E522" s="245" t="s">
        <v>19</v>
      </c>
      <c r="F522" s="246" t="s">
        <v>476</v>
      </c>
      <c r="G522" s="244"/>
      <c r="H522" s="247">
        <v>6.6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3" t="s">
        <v>153</v>
      </c>
      <c r="AU522" s="253" t="s">
        <v>86</v>
      </c>
      <c r="AV522" s="14" t="s">
        <v>86</v>
      </c>
      <c r="AW522" s="14" t="s">
        <v>35</v>
      </c>
      <c r="AX522" s="14" t="s">
        <v>76</v>
      </c>
      <c r="AY522" s="253" t="s">
        <v>141</v>
      </c>
    </row>
    <row r="523" spans="1:51" s="15" customFormat="1" ht="12">
      <c r="A523" s="15"/>
      <c r="B523" s="254"/>
      <c r="C523" s="255"/>
      <c r="D523" s="234" t="s">
        <v>153</v>
      </c>
      <c r="E523" s="256" t="s">
        <v>19</v>
      </c>
      <c r="F523" s="257" t="s">
        <v>171</v>
      </c>
      <c r="G523" s="255"/>
      <c r="H523" s="258">
        <v>6.6</v>
      </c>
      <c r="I523" s="259"/>
      <c r="J523" s="255"/>
      <c r="K523" s="255"/>
      <c r="L523" s="260"/>
      <c r="M523" s="261"/>
      <c r="N523" s="262"/>
      <c r="O523" s="262"/>
      <c r="P523" s="262"/>
      <c r="Q523" s="262"/>
      <c r="R523" s="262"/>
      <c r="S523" s="262"/>
      <c r="T523" s="263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4" t="s">
        <v>153</v>
      </c>
      <c r="AU523" s="264" t="s">
        <v>86</v>
      </c>
      <c r="AV523" s="15" t="s">
        <v>149</v>
      </c>
      <c r="AW523" s="15" t="s">
        <v>35</v>
      </c>
      <c r="AX523" s="15" t="s">
        <v>84</v>
      </c>
      <c r="AY523" s="264" t="s">
        <v>141</v>
      </c>
    </row>
    <row r="524" spans="1:65" s="2" customFormat="1" ht="16.5" customHeight="1">
      <c r="A524" s="40"/>
      <c r="B524" s="41"/>
      <c r="C524" s="265" t="s">
        <v>477</v>
      </c>
      <c r="D524" s="265" t="s">
        <v>368</v>
      </c>
      <c r="E524" s="266" t="s">
        <v>478</v>
      </c>
      <c r="F524" s="267" t="s">
        <v>479</v>
      </c>
      <c r="G524" s="268" t="s">
        <v>234</v>
      </c>
      <c r="H524" s="269">
        <v>6.93</v>
      </c>
      <c r="I524" s="270"/>
      <c r="J524" s="271">
        <f>ROUND(I524*H524,2)</f>
        <v>0</v>
      </c>
      <c r="K524" s="267" t="s">
        <v>19</v>
      </c>
      <c r="L524" s="272"/>
      <c r="M524" s="273" t="s">
        <v>19</v>
      </c>
      <c r="N524" s="274" t="s">
        <v>47</v>
      </c>
      <c r="O524" s="86"/>
      <c r="P524" s="223">
        <f>O524*H524</f>
        <v>0</v>
      </c>
      <c r="Q524" s="223">
        <v>0.0001</v>
      </c>
      <c r="R524" s="223">
        <f>Q524*H524</f>
        <v>0.000693</v>
      </c>
      <c r="S524" s="223">
        <v>0</v>
      </c>
      <c r="T524" s="224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5" t="s">
        <v>372</v>
      </c>
      <c r="AT524" s="225" t="s">
        <v>368</v>
      </c>
      <c r="AU524" s="225" t="s">
        <v>86</v>
      </c>
      <c r="AY524" s="19" t="s">
        <v>141</v>
      </c>
      <c r="BE524" s="226">
        <f>IF(N524="základní",J524,0)</f>
        <v>0</v>
      </c>
      <c r="BF524" s="226">
        <f>IF(N524="snížená",J524,0)</f>
        <v>0</v>
      </c>
      <c r="BG524" s="226">
        <f>IF(N524="zákl. přenesená",J524,0)</f>
        <v>0</v>
      </c>
      <c r="BH524" s="226">
        <f>IF(N524="sníž. přenesená",J524,0)</f>
        <v>0</v>
      </c>
      <c r="BI524" s="226">
        <f>IF(N524="nulová",J524,0)</f>
        <v>0</v>
      </c>
      <c r="BJ524" s="19" t="s">
        <v>84</v>
      </c>
      <c r="BK524" s="226">
        <f>ROUND(I524*H524,2)</f>
        <v>0</v>
      </c>
      <c r="BL524" s="19" t="s">
        <v>311</v>
      </c>
      <c r="BM524" s="225" t="s">
        <v>480</v>
      </c>
    </row>
    <row r="525" spans="1:51" s="13" customFormat="1" ht="12">
      <c r="A525" s="13"/>
      <c r="B525" s="232"/>
      <c r="C525" s="233"/>
      <c r="D525" s="234" t="s">
        <v>153</v>
      </c>
      <c r="E525" s="235" t="s">
        <v>19</v>
      </c>
      <c r="F525" s="236" t="s">
        <v>471</v>
      </c>
      <c r="G525" s="233"/>
      <c r="H525" s="235" t="s">
        <v>19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153</v>
      </c>
      <c r="AU525" s="242" t="s">
        <v>86</v>
      </c>
      <c r="AV525" s="13" t="s">
        <v>84</v>
      </c>
      <c r="AW525" s="13" t="s">
        <v>35</v>
      </c>
      <c r="AX525" s="13" t="s">
        <v>76</v>
      </c>
      <c r="AY525" s="242" t="s">
        <v>141</v>
      </c>
    </row>
    <row r="526" spans="1:51" s="14" customFormat="1" ht="12">
      <c r="A526" s="14"/>
      <c r="B526" s="243"/>
      <c r="C526" s="244"/>
      <c r="D526" s="234" t="s">
        <v>153</v>
      </c>
      <c r="E526" s="245" t="s">
        <v>19</v>
      </c>
      <c r="F526" s="246" t="s">
        <v>476</v>
      </c>
      <c r="G526" s="244"/>
      <c r="H526" s="247">
        <v>6.6</v>
      </c>
      <c r="I526" s="248"/>
      <c r="J526" s="244"/>
      <c r="K526" s="244"/>
      <c r="L526" s="249"/>
      <c r="M526" s="250"/>
      <c r="N526" s="251"/>
      <c r="O526" s="251"/>
      <c r="P526" s="251"/>
      <c r="Q526" s="251"/>
      <c r="R526" s="251"/>
      <c r="S526" s="251"/>
      <c r="T526" s="25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3" t="s">
        <v>153</v>
      </c>
      <c r="AU526" s="253" t="s">
        <v>86</v>
      </c>
      <c r="AV526" s="14" t="s">
        <v>86</v>
      </c>
      <c r="AW526" s="14" t="s">
        <v>35</v>
      </c>
      <c r="AX526" s="14" t="s">
        <v>76</v>
      </c>
      <c r="AY526" s="253" t="s">
        <v>141</v>
      </c>
    </row>
    <row r="527" spans="1:51" s="15" customFormat="1" ht="12">
      <c r="A527" s="15"/>
      <c r="B527" s="254"/>
      <c r="C527" s="255"/>
      <c r="D527" s="234" t="s">
        <v>153</v>
      </c>
      <c r="E527" s="256" t="s">
        <v>19</v>
      </c>
      <c r="F527" s="257" t="s">
        <v>171</v>
      </c>
      <c r="G527" s="255"/>
      <c r="H527" s="258">
        <v>6.6</v>
      </c>
      <c r="I527" s="259"/>
      <c r="J527" s="255"/>
      <c r="K527" s="255"/>
      <c r="L527" s="260"/>
      <c r="M527" s="261"/>
      <c r="N527" s="262"/>
      <c r="O527" s="262"/>
      <c r="P527" s="262"/>
      <c r="Q527" s="262"/>
      <c r="R527" s="262"/>
      <c r="S527" s="262"/>
      <c r="T527" s="263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4" t="s">
        <v>153</v>
      </c>
      <c r="AU527" s="264" t="s">
        <v>86</v>
      </c>
      <c r="AV527" s="15" t="s">
        <v>149</v>
      </c>
      <c r="AW527" s="15" t="s">
        <v>35</v>
      </c>
      <c r="AX527" s="15" t="s">
        <v>84</v>
      </c>
      <c r="AY527" s="264" t="s">
        <v>141</v>
      </c>
    </row>
    <row r="528" spans="1:51" s="14" customFormat="1" ht="12">
      <c r="A528" s="14"/>
      <c r="B528" s="243"/>
      <c r="C528" s="244"/>
      <c r="D528" s="234" t="s">
        <v>153</v>
      </c>
      <c r="E528" s="244"/>
      <c r="F528" s="246" t="s">
        <v>481</v>
      </c>
      <c r="G528" s="244"/>
      <c r="H528" s="247">
        <v>6.93</v>
      </c>
      <c r="I528" s="248"/>
      <c r="J528" s="244"/>
      <c r="K528" s="244"/>
      <c r="L528" s="249"/>
      <c r="M528" s="250"/>
      <c r="N528" s="251"/>
      <c r="O528" s="251"/>
      <c r="P528" s="251"/>
      <c r="Q528" s="251"/>
      <c r="R528" s="251"/>
      <c r="S528" s="251"/>
      <c r="T528" s="25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3" t="s">
        <v>153</v>
      </c>
      <c r="AU528" s="253" t="s">
        <v>86</v>
      </c>
      <c r="AV528" s="14" t="s">
        <v>86</v>
      </c>
      <c r="AW528" s="14" t="s">
        <v>4</v>
      </c>
      <c r="AX528" s="14" t="s">
        <v>84</v>
      </c>
      <c r="AY528" s="253" t="s">
        <v>141</v>
      </c>
    </row>
    <row r="529" spans="1:65" s="2" customFormat="1" ht="21.75" customHeight="1">
      <c r="A529" s="40"/>
      <c r="B529" s="41"/>
      <c r="C529" s="214" t="s">
        <v>482</v>
      </c>
      <c r="D529" s="214" t="s">
        <v>144</v>
      </c>
      <c r="E529" s="215" t="s">
        <v>483</v>
      </c>
      <c r="F529" s="216" t="s">
        <v>484</v>
      </c>
      <c r="G529" s="217" t="s">
        <v>234</v>
      </c>
      <c r="H529" s="218">
        <v>4.4</v>
      </c>
      <c r="I529" s="219"/>
      <c r="J529" s="220">
        <f>ROUND(I529*H529,2)</f>
        <v>0</v>
      </c>
      <c r="K529" s="216" t="s">
        <v>148</v>
      </c>
      <c r="L529" s="46"/>
      <c r="M529" s="221" t="s">
        <v>19</v>
      </c>
      <c r="N529" s="222" t="s">
        <v>47</v>
      </c>
      <c r="O529" s="86"/>
      <c r="P529" s="223">
        <f>O529*H529</f>
        <v>0</v>
      </c>
      <c r="Q529" s="223">
        <v>0</v>
      </c>
      <c r="R529" s="223">
        <f>Q529*H529</f>
        <v>0</v>
      </c>
      <c r="S529" s="223">
        <v>0</v>
      </c>
      <c r="T529" s="224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5" t="s">
        <v>311</v>
      </c>
      <c r="AT529" s="225" t="s">
        <v>144</v>
      </c>
      <c r="AU529" s="225" t="s">
        <v>86</v>
      </c>
      <c r="AY529" s="19" t="s">
        <v>141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9" t="s">
        <v>84</v>
      </c>
      <c r="BK529" s="226">
        <f>ROUND(I529*H529,2)</f>
        <v>0</v>
      </c>
      <c r="BL529" s="19" t="s">
        <v>311</v>
      </c>
      <c r="BM529" s="225" t="s">
        <v>485</v>
      </c>
    </row>
    <row r="530" spans="1:47" s="2" customFormat="1" ht="12">
      <c r="A530" s="40"/>
      <c r="B530" s="41"/>
      <c r="C530" s="42"/>
      <c r="D530" s="227" t="s">
        <v>151</v>
      </c>
      <c r="E530" s="42"/>
      <c r="F530" s="228" t="s">
        <v>486</v>
      </c>
      <c r="G530" s="42"/>
      <c r="H530" s="42"/>
      <c r="I530" s="229"/>
      <c r="J530" s="42"/>
      <c r="K530" s="42"/>
      <c r="L530" s="46"/>
      <c r="M530" s="230"/>
      <c r="N530" s="231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151</v>
      </c>
      <c r="AU530" s="19" t="s">
        <v>86</v>
      </c>
    </row>
    <row r="531" spans="1:51" s="13" customFormat="1" ht="12">
      <c r="A531" s="13"/>
      <c r="B531" s="232"/>
      <c r="C531" s="233"/>
      <c r="D531" s="234" t="s">
        <v>153</v>
      </c>
      <c r="E531" s="235" t="s">
        <v>19</v>
      </c>
      <c r="F531" s="236" t="s">
        <v>487</v>
      </c>
      <c r="G531" s="233"/>
      <c r="H531" s="235" t="s">
        <v>19</v>
      </c>
      <c r="I531" s="237"/>
      <c r="J531" s="233"/>
      <c r="K531" s="233"/>
      <c r="L531" s="238"/>
      <c r="M531" s="239"/>
      <c r="N531" s="240"/>
      <c r="O531" s="240"/>
      <c r="P531" s="240"/>
      <c r="Q531" s="240"/>
      <c r="R531" s="240"/>
      <c r="S531" s="240"/>
      <c r="T531" s="24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2" t="s">
        <v>153</v>
      </c>
      <c r="AU531" s="242" t="s">
        <v>86</v>
      </c>
      <c r="AV531" s="13" t="s">
        <v>84</v>
      </c>
      <c r="AW531" s="13" t="s">
        <v>35</v>
      </c>
      <c r="AX531" s="13" t="s">
        <v>76</v>
      </c>
      <c r="AY531" s="242" t="s">
        <v>141</v>
      </c>
    </row>
    <row r="532" spans="1:51" s="14" customFormat="1" ht="12">
      <c r="A532" s="14"/>
      <c r="B532" s="243"/>
      <c r="C532" s="244"/>
      <c r="D532" s="234" t="s">
        <v>153</v>
      </c>
      <c r="E532" s="245" t="s">
        <v>19</v>
      </c>
      <c r="F532" s="246" t="s">
        <v>488</v>
      </c>
      <c r="G532" s="244"/>
      <c r="H532" s="247">
        <v>4.4</v>
      </c>
      <c r="I532" s="248"/>
      <c r="J532" s="244"/>
      <c r="K532" s="244"/>
      <c r="L532" s="249"/>
      <c r="M532" s="250"/>
      <c r="N532" s="251"/>
      <c r="O532" s="251"/>
      <c r="P532" s="251"/>
      <c r="Q532" s="251"/>
      <c r="R532" s="251"/>
      <c r="S532" s="251"/>
      <c r="T532" s="25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3" t="s">
        <v>153</v>
      </c>
      <c r="AU532" s="253" t="s">
        <v>86</v>
      </c>
      <c r="AV532" s="14" t="s">
        <v>86</v>
      </c>
      <c r="AW532" s="14" t="s">
        <v>35</v>
      </c>
      <c r="AX532" s="14" t="s">
        <v>76</v>
      </c>
      <c r="AY532" s="253" t="s">
        <v>141</v>
      </c>
    </row>
    <row r="533" spans="1:51" s="15" customFormat="1" ht="12">
      <c r="A533" s="15"/>
      <c r="B533" s="254"/>
      <c r="C533" s="255"/>
      <c r="D533" s="234" t="s">
        <v>153</v>
      </c>
      <c r="E533" s="256" t="s">
        <v>19</v>
      </c>
      <c r="F533" s="257" t="s">
        <v>171</v>
      </c>
      <c r="G533" s="255"/>
      <c r="H533" s="258">
        <v>4.4</v>
      </c>
      <c r="I533" s="259"/>
      <c r="J533" s="255"/>
      <c r="K533" s="255"/>
      <c r="L533" s="260"/>
      <c r="M533" s="261"/>
      <c r="N533" s="262"/>
      <c r="O533" s="262"/>
      <c r="P533" s="262"/>
      <c r="Q533" s="262"/>
      <c r="R533" s="262"/>
      <c r="S533" s="262"/>
      <c r="T533" s="263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64" t="s">
        <v>153</v>
      </c>
      <c r="AU533" s="264" t="s">
        <v>86</v>
      </c>
      <c r="AV533" s="15" t="s">
        <v>149</v>
      </c>
      <c r="AW533" s="15" t="s">
        <v>35</v>
      </c>
      <c r="AX533" s="15" t="s">
        <v>84</v>
      </c>
      <c r="AY533" s="264" t="s">
        <v>141</v>
      </c>
    </row>
    <row r="534" spans="1:65" s="2" customFormat="1" ht="16.5" customHeight="1">
      <c r="A534" s="40"/>
      <c r="B534" s="41"/>
      <c r="C534" s="265" t="s">
        <v>489</v>
      </c>
      <c r="D534" s="265" t="s">
        <v>368</v>
      </c>
      <c r="E534" s="266" t="s">
        <v>407</v>
      </c>
      <c r="F534" s="267" t="s">
        <v>408</v>
      </c>
      <c r="G534" s="268" t="s">
        <v>147</v>
      </c>
      <c r="H534" s="269">
        <v>0.792</v>
      </c>
      <c r="I534" s="270"/>
      <c r="J534" s="271">
        <f>ROUND(I534*H534,2)</f>
        <v>0</v>
      </c>
      <c r="K534" s="267" t="s">
        <v>148</v>
      </c>
      <c r="L534" s="272"/>
      <c r="M534" s="273" t="s">
        <v>19</v>
      </c>
      <c r="N534" s="274" t="s">
        <v>47</v>
      </c>
      <c r="O534" s="86"/>
      <c r="P534" s="223">
        <f>O534*H534</f>
        <v>0</v>
      </c>
      <c r="Q534" s="223">
        <v>0.00918</v>
      </c>
      <c r="R534" s="223">
        <f>Q534*H534</f>
        <v>0.0072705600000000006</v>
      </c>
      <c r="S534" s="223">
        <v>0</v>
      </c>
      <c r="T534" s="224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5" t="s">
        <v>372</v>
      </c>
      <c r="AT534" s="225" t="s">
        <v>368</v>
      </c>
      <c r="AU534" s="225" t="s">
        <v>86</v>
      </c>
      <c r="AY534" s="19" t="s">
        <v>141</v>
      </c>
      <c r="BE534" s="226">
        <f>IF(N534="základní",J534,0)</f>
        <v>0</v>
      </c>
      <c r="BF534" s="226">
        <f>IF(N534="snížená",J534,0)</f>
        <v>0</v>
      </c>
      <c r="BG534" s="226">
        <f>IF(N534="zákl. přenesená",J534,0)</f>
        <v>0</v>
      </c>
      <c r="BH534" s="226">
        <f>IF(N534="sníž. přenesená",J534,0)</f>
        <v>0</v>
      </c>
      <c r="BI534" s="226">
        <f>IF(N534="nulová",J534,0)</f>
        <v>0</v>
      </c>
      <c r="BJ534" s="19" t="s">
        <v>84</v>
      </c>
      <c r="BK534" s="226">
        <f>ROUND(I534*H534,2)</f>
        <v>0</v>
      </c>
      <c r="BL534" s="19" t="s">
        <v>311</v>
      </c>
      <c r="BM534" s="225" t="s">
        <v>490</v>
      </c>
    </row>
    <row r="535" spans="1:51" s="13" customFormat="1" ht="12">
      <c r="A535" s="13"/>
      <c r="B535" s="232"/>
      <c r="C535" s="233"/>
      <c r="D535" s="234" t="s">
        <v>153</v>
      </c>
      <c r="E535" s="235" t="s">
        <v>19</v>
      </c>
      <c r="F535" s="236" t="s">
        <v>487</v>
      </c>
      <c r="G535" s="233"/>
      <c r="H535" s="235" t="s">
        <v>19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153</v>
      </c>
      <c r="AU535" s="242" t="s">
        <v>86</v>
      </c>
      <c r="AV535" s="13" t="s">
        <v>84</v>
      </c>
      <c r="AW535" s="13" t="s">
        <v>35</v>
      </c>
      <c r="AX535" s="13" t="s">
        <v>76</v>
      </c>
      <c r="AY535" s="242" t="s">
        <v>141</v>
      </c>
    </row>
    <row r="536" spans="1:51" s="14" customFormat="1" ht="12">
      <c r="A536" s="14"/>
      <c r="B536" s="243"/>
      <c r="C536" s="244"/>
      <c r="D536" s="234" t="s">
        <v>153</v>
      </c>
      <c r="E536" s="245" t="s">
        <v>19</v>
      </c>
      <c r="F536" s="246" t="s">
        <v>491</v>
      </c>
      <c r="G536" s="244"/>
      <c r="H536" s="247">
        <v>0.66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3" t="s">
        <v>153</v>
      </c>
      <c r="AU536" s="253" t="s">
        <v>86</v>
      </c>
      <c r="AV536" s="14" t="s">
        <v>86</v>
      </c>
      <c r="AW536" s="14" t="s">
        <v>35</v>
      </c>
      <c r="AX536" s="14" t="s">
        <v>76</v>
      </c>
      <c r="AY536" s="253" t="s">
        <v>141</v>
      </c>
    </row>
    <row r="537" spans="1:51" s="15" customFormat="1" ht="12">
      <c r="A537" s="15"/>
      <c r="B537" s="254"/>
      <c r="C537" s="255"/>
      <c r="D537" s="234" t="s">
        <v>153</v>
      </c>
      <c r="E537" s="256" t="s">
        <v>19</v>
      </c>
      <c r="F537" s="257" t="s">
        <v>171</v>
      </c>
      <c r="G537" s="255"/>
      <c r="H537" s="258">
        <v>0.66</v>
      </c>
      <c r="I537" s="259"/>
      <c r="J537" s="255"/>
      <c r="K537" s="255"/>
      <c r="L537" s="260"/>
      <c r="M537" s="261"/>
      <c r="N537" s="262"/>
      <c r="O537" s="262"/>
      <c r="P537" s="262"/>
      <c r="Q537" s="262"/>
      <c r="R537" s="262"/>
      <c r="S537" s="262"/>
      <c r="T537" s="263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4" t="s">
        <v>153</v>
      </c>
      <c r="AU537" s="264" t="s">
        <v>86</v>
      </c>
      <c r="AV537" s="15" t="s">
        <v>149</v>
      </c>
      <c r="AW537" s="15" t="s">
        <v>35</v>
      </c>
      <c r="AX537" s="15" t="s">
        <v>84</v>
      </c>
      <c r="AY537" s="264" t="s">
        <v>141</v>
      </c>
    </row>
    <row r="538" spans="1:51" s="14" customFormat="1" ht="12">
      <c r="A538" s="14"/>
      <c r="B538" s="243"/>
      <c r="C538" s="244"/>
      <c r="D538" s="234" t="s">
        <v>153</v>
      </c>
      <c r="E538" s="244"/>
      <c r="F538" s="246" t="s">
        <v>492</v>
      </c>
      <c r="G538" s="244"/>
      <c r="H538" s="247">
        <v>0.792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3" t="s">
        <v>153</v>
      </c>
      <c r="AU538" s="253" t="s">
        <v>86</v>
      </c>
      <c r="AV538" s="14" t="s">
        <v>86</v>
      </c>
      <c r="AW538" s="14" t="s">
        <v>4</v>
      </c>
      <c r="AX538" s="14" t="s">
        <v>84</v>
      </c>
      <c r="AY538" s="253" t="s">
        <v>141</v>
      </c>
    </row>
    <row r="539" spans="1:65" s="2" customFormat="1" ht="24.15" customHeight="1">
      <c r="A539" s="40"/>
      <c r="B539" s="41"/>
      <c r="C539" s="214" t="s">
        <v>493</v>
      </c>
      <c r="D539" s="214" t="s">
        <v>144</v>
      </c>
      <c r="E539" s="215" t="s">
        <v>494</v>
      </c>
      <c r="F539" s="216" t="s">
        <v>495</v>
      </c>
      <c r="G539" s="217" t="s">
        <v>384</v>
      </c>
      <c r="H539" s="276"/>
      <c r="I539" s="219"/>
      <c r="J539" s="220">
        <f>ROUND(I539*H539,2)</f>
        <v>0</v>
      </c>
      <c r="K539" s="216" t="s">
        <v>148</v>
      </c>
      <c r="L539" s="46"/>
      <c r="M539" s="221" t="s">
        <v>19</v>
      </c>
      <c r="N539" s="222" t="s">
        <v>47</v>
      </c>
      <c r="O539" s="86"/>
      <c r="P539" s="223">
        <f>O539*H539</f>
        <v>0</v>
      </c>
      <c r="Q539" s="223">
        <v>0</v>
      </c>
      <c r="R539" s="223">
        <f>Q539*H539</f>
        <v>0</v>
      </c>
      <c r="S539" s="223">
        <v>0</v>
      </c>
      <c r="T539" s="224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5" t="s">
        <v>311</v>
      </c>
      <c r="AT539" s="225" t="s">
        <v>144</v>
      </c>
      <c r="AU539" s="225" t="s">
        <v>86</v>
      </c>
      <c r="AY539" s="19" t="s">
        <v>141</v>
      </c>
      <c r="BE539" s="226">
        <f>IF(N539="základní",J539,0)</f>
        <v>0</v>
      </c>
      <c r="BF539" s="226">
        <f>IF(N539="snížená",J539,0)</f>
        <v>0</v>
      </c>
      <c r="BG539" s="226">
        <f>IF(N539="zákl. přenesená",J539,0)</f>
        <v>0</v>
      </c>
      <c r="BH539" s="226">
        <f>IF(N539="sníž. přenesená",J539,0)</f>
        <v>0</v>
      </c>
      <c r="BI539" s="226">
        <f>IF(N539="nulová",J539,0)</f>
        <v>0</v>
      </c>
      <c r="BJ539" s="19" t="s">
        <v>84</v>
      </c>
      <c r="BK539" s="226">
        <f>ROUND(I539*H539,2)</f>
        <v>0</v>
      </c>
      <c r="BL539" s="19" t="s">
        <v>311</v>
      </c>
      <c r="BM539" s="225" t="s">
        <v>496</v>
      </c>
    </row>
    <row r="540" spans="1:47" s="2" customFormat="1" ht="12">
      <c r="A540" s="40"/>
      <c r="B540" s="41"/>
      <c r="C540" s="42"/>
      <c r="D540" s="227" t="s">
        <v>151</v>
      </c>
      <c r="E540" s="42"/>
      <c r="F540" s="228" t="s">
        <v>497</v>
      </c>
      <c r="G540" s="42"/>
      <c r="H540" s="42"/>
      <c r="I540" s="229"/>
      <c r="J540" s="42"/>
      <c r="K540" s="42"/>
      <c r="L540" s="46"/>
      <c r="M540" s="230"/>
      <c r="N540" s="231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151</v>
      </c>
      <c r="AU540" s="19" t="s">
        <v>86</v>
      </c>
    </row>
    <row r="541" spans="1:63" s="12" customFormat="1" ht="22.8" customHeight="1">
      <c r="A541" s="12"/>
      <c r="B541" s="198"/>
      <c r="C541" s="199"/>
      <c r="D541" s="200" t="s">
        <v>75</v>
      </c>
      <c r="E541" s="212" t="s">
        <v>498</v>
      </c>
      <c r="F541" s="212" t="s">
        <v>499</v>
      </c>
      <c r="G541" s="199"/>
      <c r="H541" s="199"/>
      <c r="I541" s="202"/>
      <c r="J541" s="213">
        <f>BK541</f>
        <v>0</v>
      </c>
      <c r="K541" s="199"/>
      <c r="L541" s="204"/>
      <c r="M541" s="205"/>
      <c r="N541" s="206"/>
      <c r="O541" s="206"/>
      <c r="P541" s="207">
        <f>SUM(P542:P603)</f>
        <v>0</v>
      </c>
      <c r="Q541" s="206"/>
      <c r="R541" s="207">
        <f>SUM(R542:R603)</f>
        <v>0.135611</v>
      </c>
      <c r="S541" s="206"/>
      <c r="T541" s="208">
        <f>SUM(T542:T603)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09" t="s">
        <v>86</v>
      </c>
      <c r="AT541" s="210" t="s">
        <v>75</v>
      </c>
      <c r="AU541" s="210" t="s">
        <v>84</v>
      </c>
      <c r="AY541" s="209" t="s">
        <v>141</v>
      </c>
      <c r="BK541" s="211">
        <f>SUM(BK542:BK603)</f>
        <v>0</v>
      </c>
    </row>
    <row r="542" spans="1:65" s="2" customFormat="1" ht="16.5" customHeight="1">
      <c r="A542" s="40"/>
      <c r="B542" s="41"/>
      <c r="C542" s="214" t="s">
        <v>500</v>
      </c>
      <c r="D542" s="214" t="s">
        <v>144</v>
      </c>
      <c r="E542" s="215" t="s">
        <v>501</v>
      </c>
      <c r="F542" s="216" t="s">
        <v>502</v>
      </c>
      <c r="G542" s="217" t="s">
        <v>147</v>
      </c>
      <c r="H542" s="218">
        <v>3</v>
      </c>
      <c r="I542" s="219"/>
      <c r="J542" s="220">
        <f>ROUND(I542*H542,2)</f>
        <v>0</v>
      </c>
      <c r="K542" s="216" t="s">
        <v>148</v>
      </c>
      <c r="L542" s="46"/>
      <c r="M542" s="221" t="s">
        <v>19</v>
      </c>
      <c r="N542" s="222" t="s">
        <v>47</v>
      </c>
      <c r="O542" s="86"/>
      <c r="P542" s="223">
        <f>O542*H542</f>
        <v>0</v>
      </c>
      <c r="Q542" s="223">
        <v>3E-05</v>
      </c>
      <c r="R542" s="223">
        <f>Q542*H542</f>
        <v>9E-05</v>
      </c>
      <c r="S542" s="223">
        <v>0</v>
      </c>
      <c r="T542" s="224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5" t="s">
        <v>311</v>
      </c>
      <c r="AT542" s="225" t="s">
        <v>144</v>
      </c>
      <c r="AU542" s="225" t="s">
        <v>86</v>
      </c>
      <c r="AY542" s="19" t="s">
        <v>141</v>
      </c>
      <c r="BE542" s="226">
        <f>IF(N542="základní",J542,0)</f>
        <v>0</v>
      </c>
      <c r="BF542" s="226">
        <f>IF(N542="snížená",J542,0)</f>
        <v>0</v>
      </c>
      <c r="BG542" s="226">
        <f>IF(N542="zákl. přenesená",J542,0)</f>
        <v>0</v>
      </c>
      <c r="BH542" s="226">
        <f>IF(N542="sníž. přenesená",J542,0)</f>
        <v>0</v>
      </c>
      <c r="BI542" s="226">
        <f>IF(N542="nulová",J542,0)</f>
        <v>0</v>
      </c>
      <c r="BJ542" s="19" t="s">
        <v>84</v>
      </c>
      <c r="BK542" s="226">
        <f>ROUND(I542*H542,2)</f>
        <v>0</v>
      </c>
      <c r="BL542" s="19" t="s">
        <v>311</v>
      </c>
      <c r="BM542" s="225" t="s">
        <v>503</v>
      </c>
    </row>
    <row r="543" spans="1:47" s="2" customFormat="1" ht="12">
      <c r="A543" s="40"/>
      <c r="B543" s="41"/>
      <c r="C543" s="42"/>
      <c r="D543" s="227" t="s">
        <v>151</v>
      </c>
      <c r="E543" s="42"/>
      <c r="F543" s="228" t="s">
        <v>504</v>
      </c>
      <c r="G543" s="42"/>
      <c r="H543" s="42"/>
      <c r="I543" s="229"/>
      <c r="J543" s="42"/>
      <c r="K543" s="42"/>
      <c r="L543" s="46"/>
      <c r="M543" s="230"/>
      <c r="N543" s="231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151</v>
      </c>
      <c r="AU543" s="19" t="s">
        <v>86</v>
      </c>
    </row>
    <row r="544" spans="1:51" s="13" customFormat="1" ht="12">
      <c r="A544" s="13"/>
      <c r="B544" s="232"/>
      <c r="C544" s="233"/>
      <c r="D544" s="234" t="s">
        <v>153</v>
      </c>
      <c r="E544" s="235" t="s">
        <v>19</v>
      </c>
      <c r="F544" s="236" t="s">
        <v>505</v>
      </c>
      <c r="G544" s="233"/>
      <c r="H544" s="235" t="s">
        <v>19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2" t="s">
        <v>153</v>
      </c>
      <c r="AU544" s="242" t="s">
        <v>86</v>
      </c>
      <c r="AV544" s="13" t="s">
        <v>84</v>
      </c>
      <c r="AW544" s="13" t="s">
        <v>35</v>
      </c>
      <c r="AX544" s="13" t="s">
        <v>76</v>
      </c>
      <c r="AY544" s="242" t="s">
        <v>141</v>
      </c>
    </row>
    <row r="545" spans="1:51" s="14" customFormat="1" ht="12">
      <c r="A545" s="14"/>
      <c r="B545" s="243"/>
      <c r="C545" s="244"/>
      <c r="D545" s="234" t="s">
        <v>153</v>
      </c>
      <c r="E545" s="245" t="s">
        <v>19</v>
      </c>
      <c r="F545" s="246" t="s">
        <v>177</v>
      </c>
      <c r="G545" s="244"/>
      <c r="H545" s="247">
        <v>3</v>
      </c>
      <c r="I545" s="248"/>
      <c r="J545" s="244"/>
      <c r="K545" s="244"/>
      <c r="L545" s="249"/>
      <c r="M545" s="250"/>
      <c r="N545" s="251"/>
      <c r="O545" s="251"/>
      <c r="P545" s="251"/>
      <c r="Q545" s="251"/>
      <c r="R545" s="251"/>
      <c r="S545" s="251"/>
      <c r="T545" s="25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3" t="s">
        <v>153</v>
      </c>
      <c r="AU545" s="253" t="s">
        <v>86</v>
      </c>
      <c r="AV545" s="14" t="s">
        <v>86</v>
      </c>
      <c r="AW545" s="14" t="s">
        <v>35</v>
      </c>
      <c r="AX545" s="14" t="s">
        <v>76</v>
      </c>
      <c r="AY545" s="253" t="s">
        <v>141</v>
      </c>
    </row>
    <row r="546" spans="1:51" s="15" customFormat="1" ht="12">
      <c r="A546" s="15"/>
      <c r="B546" s="254"/>
      <c r="C546" s="255"/>
      <c r="D546" s="234" t="s">
        <v>153</v>
      </c>
      <c r="E546" s="256" t="s">
        <v>19</v>
      </c>
      <c r="F546" s="257" t="s">
        <v>171</v>
      </c>
      <c r="G546" s="255"/>
      <c r="H546" s="258">
        <v>3</v>
      </c>
      <c r="I546" s="259"/>
      <c r="J546" s="255"/>
      <c r="K546" s="255"/>
      <c r="L546" s="260"/>
      <c r="M546" s="261"/>
      <c r="N546" s="262"/>
      <c r="O546" s="262"/>
      <c r="P546" s="262"/>
      <c r="Q546" s="262"/>
      <c r="R546" s="262"/>
      <c r="S546" s="262"/>
      <c r="T546" s="263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4" t="s">
        <v>153</v>
      </c>
      <c r="AU546" s="264" t="s">
        <v>86</v>
      </c>
      <c r="AV546" s="15" t="s">
        <v>149</v>
      </c>
      <c r="AW546" s="15" t="s">
        <v>35</v>
      </c>
      <c r="AX546" s="15" t="s">
        <v>84</v>
      </c>
      <c r="AY546" s="264" t="s">
        <v>141</v>
      </c>
    </row>
    <row r="547" spans="1:65" s="2" customFormat="1" ht="16.5" customHeight="1">
      <c r="A547" s="40"/>
      <c r="B547" s="41"/>
      <c r="C547" s="265" t="s">
        <v>506</v>
      </c>
      <c r="D547" s="265" t="s">
        <v>368</v>
      </c>
      <c r="E547" s="266" t="s">
        <v>507</v>
      </c>
      <c r="F547" s="267" t="s">
        <v>508</v>
      </c>
      <c r="G547" s="268" t="s">
        <v>147</v>
      </c>
      <c r="H547" s="269">
        <v>3.6</v>
      </c>
      <c r="I547" s="270"/>
      <c r="J547" s="271">
        <f>ROUND(I547*H547,2)</f>
        <v>0</v>
      </c>
      <c r="K547" s="267" t="s">
        <v>148</v>
      </c>
      <c r="L547" s="272"/>
      <c r="M547" s="273" t="s">
        <v>19</v>
      </c>
      <c r="N547" s="274" t="s">
        <v>47</v>
      </c>
      <c r="O547" s="86"/>
      <c r="P547" s="223">
        <f>O547*H547</f>
        <v>0</v>
      </c>
      <c r="Q547" s="223">
        <v>0.0051</v>
      </c>
      <c r="R547" s="223">
        <f>Q547*H547</f>
        <v>0.01836</v>
      </c>
      <c r="S547" s="223">
        <v>0</v>
      </c>
      <c r="T547" s="224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5" t="s">
        <v>372</v>
      </c>
      <c r="AT547" s="225" t="s">
        <v>368</v>
      </c>
      <c r="AU547" s="225" t="s">
        <v>86</v>
      </c>
      <c r="AY547" s="19" t="s">
        <v>141</v>
      </c>
      <c r="BE547" s="226">
        <f>IF(N547="základní",J547,0)</f>
        <v>0</v>
      </c>
      <c r="BF547" s="226">
        <f>IF(N547="snížená",J547,0)</f>
        <v>0</v>
      </c>
      <c r="BG547" s="226">
        <f>IF(N547="zákl. přenesená",J547,0)</f>
        <v>0</v>
      </c>
      <c r="BH547" s="226">
        <f>IF(N547="sníž. přenesená",J547,0)</f>
        <v>0</v>
      </c>
      <c r="BI547" s="226">
        <f>IF(N547="nulová",J547,0)</f>
        <v>0</v>
      </c>
      <c r="BJ547" s="19" t="s">
        <v>84</v>
      </c>
      <c r="BK547" s="226">
        <f>ROUND(I547*H547,2)</f>
        <v>0</v>
      </c>
      <c r="BL547" s="19" t="s">
        <v>311</v>
      </c>
      <c r="BM547" s="225" t="s">
        <v>509</v>
      </c>
    </row>
    <row r="548" spans="1:51" s="13" customFormat="1" ht="12">
      <c r="A548" s="13"/>
      <c r="B548" s="232"/>
      <c r="C548" s="233"/>
      <c r="D548" s="234" t="s">
        <v>153</v>
      </c>
      <c r="E548" s="235" t="s">
        <v>19</v>
      </c>
      <c r="F548" s="236" t="s">
        <v>505</v>
      </c>
      <c r="G548" s="233"/>
      <c r="H548" s="235" t="s">
        <v>19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2" t="s">
        <v>153</v>
      </c>
      <c r="AU548" s="242" t="s">
        <v>86</v>
      </c>
      <c r="AV548" s="13" t="s">
        <v>84</v>
      </c>
      <c r="AW548" s="13" t="s">
        <v>35</v>
      </c>
      <c r="AX548" s="13" t="s">
        <v>76</v>
      </c>
      <c r="AY548" s="242" t="s">
        <v>141</v>
      </c>
    </row>
    <row r="549" spans="1:51" s="14" customFormat="1" ht="12">
      <c r="A549" s="14"/>
      <c r="B549" s="243"/>
      <c r="C549" s="244"/>
      <c r="D549" s="234" t="s">
        <v>153</v>
      </c>
      <c r="E549" s="245" t="s">
        <v>19</v>
      </c>
      <c r="F549" s="246" t="s">
        <v>177</v>
      </c>
      <c r="G549" s="244"/>
      <c r="H549" s="247">
        <v>3</v>
      </c>
      <c r="I549" s="248"/>
      <c r="J549" s="244"/>
      <c r="K549" s="244"/>
      <c r="L549" s="249"/>
      <c r="M549" s="250"/>
      <c r="N549" s="251"/>
      <c r="O549" s="251"/>
      <c r="P549" s="251"/>
      <c r="Q549" s="251"/>
      <c r="R549" s="251"/>
      <c r="S549" s="251"/>
      <c r="T549" s="25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3" t="s">
        <v>153</v>
      </c>
      <c r="AU549" s="253" t="s">
        <v>86</v>
      </c>
      <c r="AV549" s="14" t="s">
        <v>86</v>
      </c>
      <c r="AW549" s="14" t="s">
        <v>35</v>
      </c>
      <c r="AX549" s="14" t="s">
        <v>76</v>
      </c>
      <c r="AY549" s="253" t="s">
        <v>141</v>
      </c>
    </row>
    <row r="550" spans="1:51" s="15" customFormat="1" ht="12">
      <c r="A550" s="15"/>
      <c r="B550" s="254"/>
      <c r="C550" s="255"/>
      <c r="D550" s="234" t="s">
        <v>153</v>
      </c>
      <c r="E550" s="256" t="s">
        <v>19</v>
      </c>
      <c r="F550" s="257" t="s">
        <v>171</v>
      </c>
      <c r="G550" s="255"/>
      <c r="H550" s="258">
        <v>3</v>
      </c>
      <c r="I550" s="259"/>
      <c r="J550" s="255"/>
      <c r="K550" s="255"/>
      <c r="L550" s="260"/>
      <c r="M550" s="261"/>
      <c r="N550" s="262"/>
      <c r="O550" s="262"/>
      <c r="P550" s="262"/>
      <c r="Q550" s="262"/>
      <c r="R550" s="262"/>
      <c r="S550" s="262"/>
      <c r="T550" s="263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4" t="s">
        <v>153</v>
      </c>
      <c r="AU550" s="264" t="s">
        <v>86</v>
      </c>
      <c r="AV550" s="15" t="s">
        <v>149</v>
      </c>
      <c r="AW550" s="15" t="s">
        <v>35</v>
      </c>
      <c r="AX550" s="15" t="s">
        <v>84</v>
      </c>
      <c r="AY550" s="264" t="s">
        <v>141</v>
      </c>
    </row>
    <row r="551" spans="1:51" s="14" customFormat="1" ht="12">
      <c r="A551" s="14"/>
      <c r="B551" s="243"/>
      <c r="C551" s="244"/>
      <c r="D551" s="234" t="s">
        <v>153</v>
      </c>
      <c r="E551" s="244"/>
      <c r="F551" s="246" t="s">
        <v>510</v>
      </c>
      <c r="G551" s="244"/>
      <c r="H551" s="247">
        <v>3.6</v>
      </c>
      <c r="I551" s="248"/>
      <c r="J551" s="244"/>
      <c r="K551" s="244"/>
      <c r="L551" s="249"/>
      <c r="M551" s="250"/>
      <c r="N551" s="251"/>
      <c r="O551" s="251"/>
      <c r="P551" s="251"/>
      <c r="Q551" s="251"/>
      <c r="R551" s="251"/>
      <c r="S551" s="251"/>
      <c r="T551" s="25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3" t="s">
        <v>153</v>
      </c>
      <c r="AU551" s="253" t="s">
        <v>86</v>
      </c>
      <c r="AV551" s="14" t="s">
        <v>86</v>
      </c>
      <c r="AW551" s="14" t="s">
        <v>4</v>
      </c>
      <c r="AX551" s="14" t="s">
        <v>84</v>
      </c>
      <c r="AY551" s="253" t="s">
        <v>141</v>
      </c>
    </row>
    <row r="552" spans="1:65" s="2" customFormat="1" ht="16.5" customHeight="1">
      <c r="A552" s="40"/>
      <c r="B552" s="41"/>
      <c r="C552" s="214" t="s">
        <v>511</v>
      </c>
      <c r="D552" s="214" t="s">
        <v>144</v>
      </c>
      <c r="E552" s="215" t="s">
        <v>512</v>
      </c>
      <c r="F552" s="216" t="s">
        <v>513</v>
      </c>
      <c r="G552" s="217" t="s">
        <v>514</v>
      </c>
      <c r="H552" s="218">
        <v>102.3</v>
      </c>
      <c r="I552" s="219"/>
      <c r="J552" s="220">
        <f>ROUND(I552*H552,2)</f>
        <v>0</v>
      </c>
      <c r="K552" s="216" t="s">
        <v>148</v>
      </c>
      <c r="L552" s="46"/>
      <c r="M552" s="221" t="s">
        <v>19</v>
      </c>
      <c r="N552" s="222" t="s">
        <v>47</v>
      </c>
      <c r="O552" s="86"/>
      <c r="P552" s="223">
        <f>O552*H552</f>
        <v>0</v>
      </c>
      <c r="Q552" s="223">
        <v>7E-05</v>
      </c>
      <c r="R552" s="223">
        <f>Q552*H552</f>
        <v>0.007160999999999999</v>
      </c>
      <c r="S552" s="223">
        <v>0</v>
      </c>
      <c r="T552" s="224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5" t="s">
        <v>311</v>
      </c>
      <c r="AT552" s="225" t="s">
        <v>144</v>
      </c>
      <c r="AU552" s="225" t="s">
        <v>86</v>
      </c>
      <c r="AY552" s="19" t="s">
        <v>141</v>
      </c>
      <c r="BE552" s="226">
        <f>IF(N552="základní",J552,0)</f>
        <v>0</v>
      </c>
      <c r="BF552" s="226">
        <f>IF(N552="snížená",J552,0)</f>
        <v>0</v>
      </c>
      <c r="BG552" s="226">
        <f>IF(N552="zákl. přenesená",J552,0)</f>
        <v>0</v>
      </c>
      <c r="BH552" s="226">
        <f>IF(N552="sníž. přenesená",J552,0)</f>
        <v>0</v>
      </c>
      <c r="BI552" s="226">
        <f>IF(N552="nulová",J552,0)</f>
        <v>0</v>
      </c>
      <c r="BJ552" s="19" t="s">
        <v>84</v>
      </c>
      <c r="BK552" s="226">
        <f>ROUND(I552*H552,2)</f>
        <v>0</v>
      </c>
      <c r="BL552" s="19" t="s">
        <v>311</v>
      </c>
      <c r="BM552" s="225" t="s">
        <v>515</v>
      </c>
    </row>
    <row r="553" spans="1:47" s="2" customFormat="1" ht="12">
      <c r="A553" s="40"/>
      <c r="B553" s="41"/>
      <c r="C553" s="42"/>
      <c r="D553" s="227" t="s">
        <v>151</v>
      </c>
      <c r="E553" s="42"/>
      <c r="F553" s="228" t="s">
        <v>516</v>
      </c>
      <c r="G553" s="42"/>
      <c r="H553" s="42"/>
      <c r="I553" s="229"/>
      <c r="J553" s="42"/>
      <c r="K553" s="42"/>
      <c r="L553" s="46"/>
      <c r="M553" s="230"/>
      <c r="N553" s="231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151</v>
      </c>
      <c r="AU553" s="19" t="s">
        <v>86</v>
      </c>
    </row>
    <row r="554" spans="1:51" s="13" customFormat="1" ht="12">
      <c r="A554" s="13"/>
      <c r="B554" s="232"/>
      <c r="C554" s="233"/>
      <c r="D554" s="234" t="s">
        <v>153</v>
      </c>
      <c r="E554" s="235" t="s">
        <v>19</v>
      </c>
      <c r="F554" s="236" t="s">
        <v>268</v>
      </c>
      <c r="G554" s="233"/>
      <c r="H554" s="235" t="s">
        <v>19</v>
      </c>
      <c r="I554" s="237"/>
      <c r="J554" s="233"/>
      <c r="K554" s="233"/>
      <c r="L554" s="238"/>
      <c r="M554" s="239"/>
      <c r="N554" s="240"/>
      <c r="O554" s="240"/>
      <c r="P554" s="240"/>
      <c r="Q554" s="240"/>
      <c r="R554" s="240"/>
      <c r="S554" s="240"/>
      <c r="T554" s="24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2" t="s">
        <v>153</v>
      </c>
      <c r="AU554" s="242" t="s">
        <v>86</v>
      </c>
      <c r="AV554" s="13" t="s">
        <v>84</v>
      </c>
      <c r="AW554" s="13" t="s">
        <v>35</v>
      </c>
      <c r="AX554" s="13" t="s">
        <v>76</v>
      </c>
      <c r="AY554" s="242" t="s">
        <v>141</v>
      </c>
    </row>
    <row r="555" spans="1:51" s="13" customFormat="1" ht="12">
      <c r="A555" s="13"/>
      <c r="B555" s="232"/>
      <c r="C555" s="233"/>
      <c r="D555" s="234" t="s">
        <v>153</v>
      </c>
      <c r="E555" s="235" t="s">
        <v>19</v>
      </c>
      <c r="F555" s="236" t="s">
        <v>270</v>
      </c>
      <c r="G555" s="233"/>
      <c r="H555" s="235" t="s">
        <v>19</v>
      </c>
      <c r="I555" s="237"/>
      <c r="J555" s="233"/>
      <c r="K555" s="233"/>
      <c r="L555" s="238"/>
      <c r="M555" s="239"/>
      <c r="N555" s="240"/>
      <c r="O555" s="240"/>
      <c r="P555" s="240"/>
      <c r="Q555" s="240"/>
      <c r="R555" s="240"/>
      <c r="S555" s="240"/>
      <c r="T555" s="24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153</v>
      </c>
      <c r="AU555" s="242" t="s">
        <v>86</v>
      </c>
      <c r="AV555" s="13" t="s">
        <v>84</v>
      </c>
      <c r="AW555" s="13" t="s">
        <v>35</v>
      </c>
      <c r="AX555" s="13" t="s">
        <v>76</v>
      </c>
      <c r="AY555" s="242" t="s">
        <v>141</v>
      </c>
    </row>
    <row r="556" spans="1:51" s="14" customFormat="1" ht="12">
      <c r="A556" s="14"/>
      <c r="B556" s="243"/>
      <c r="C556" s="244"/>
      <c r="D556" s="234" t="s">
        <v>153</v>
      </c>
      <c r="E556" s="245" t="s">
        <v>19</v>
      </c>
      <c r="F556" s="246" t="s">
        <v>517</v>
      </c>
      <c r="G556" s="244"/>
      <c r="H556" s="247">
        <v>21.7</v>
      </c>
      <c r="I556" s="248"/>
      <c r="J556" s="244"/>
      <c r="K556" s="244"/>
      <c r="L556" s="249"/>
      <c r="M556" s="250"/>
      <c r="N556" s="251"/>
      <c r="O556" s="251"/>
      <c r="P556" s="251"/>
      <c r="Q556" s="251"/>
      <c r="R556" s="251"/>
      <c r="S556" s="251"/>
      <c r="T556" s="25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3" t="s">
        <v>153</v>
      </c>
      <c r="AU556" s="253" t="s">
        <v>86</v>
      </c>
      <c r="AV556" s="14" t="s">
        <v>86</v>
      </c>
      <c r="AW556" s="14" t="s">
        <v>35</v>
      </c>
      <c r="AX556" s="14" t="s">
        <v>76</v>
      </c>
      <c r="AY556" s="253" t="s">
        <v>141</v>
      </c>
    </row>
    <row r="557" spans="1:51" s="13" customFormat="1" ht="12">
      <c r="A557" s="13"/>
      <c r="B557" s="232"/>
      <c r="C557" s="233"/>
      <c r="D557" s="234" t="s">
        <v>153</v>
      </c>
      <c r="E557" s="235" t="s">
        <v>19</v>
      </c>
      <c r="F557" s="236" t="s">
        <v>272</v>
      </c>
      <c r="G557" s="233"/>
      <c r="H557" s="235" t="s">
        <v>19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2" t="s">
        <v>153</v>
      </c>
      <c r="AU557" s="242" t="s">
        <v>86</v>
      </c>
      <c r="AV557" s="13" t="s">
        <v>84</v>
      </c>
      <c r="AW557" s="13" t="s">
        <v>35</v>
      </c>
      <c r="AX557" s="13" t="s">
        <v>76</v>
      </c>
      <c r="AY557" s="242" t="s">
        <v>141</v>
      </c>
    </row>
    <row r="558" spans="1:51" s="14" customFormat="1" ht="12">
      <c r="A558" s="14"/>
      <c r="B558" s="243"/>
      <c r="C558" s="244"/>
      <c r="D558" s="234" t="s">
        <v>153</v>
      </c>
      <c r="E558" s="245" t="s">
        <v>19</v>
      </c>
      <c r="F558" s="246" t="s">
        <v>517</v>
      </c>
      <c r="G558" s="244"/>
      <c r="H558" s="247">
        <v>21.7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3" t="s">
        <v>153</v>
      </c>
      <c r="AU558" s="253" t="s">
        <v>86</v>
      </c>
      <c r="AV558" s="14" t="s">
        <v>86</v>
      </c>
      <c r="AW558" s="14" t="s">
        <v>35</v>
      </c>
      <c r="AX558" s="14" t="s">
        <v>76</v>
      </c>
      <c r="AY558" s="253" t="s">
        <v>141</v>
      </c>
    </row>
    <row r="559" spans="1:51" s="13" customFormat="1" ht="12">
      <c r="A559" s="13"/>
      <c r="B559" s="232"/>
      <c r="C559" s="233"/>
      <c r="D559" s="234" t="s">
        <v>153</v>
      </c>
      <c r="E559" s="235" t="s">
        <v>19</v>
      </c>
      <c r="F559" s="236" t="s">
        <v>273</v>
      </c>
      <c r="G559" s="233"/>
      <c r="H559" s="235" t="s">
        <v>19</v>
      </c>
      <c r="I559" s="237"/>
      <c r="J559" s="233"/>
      <c r="K559" s="233"/>
      <c r="L559" s="238"/>
      <c r="M559" s="239"/>
      <c r="N559" s="240"/>
      <c r="O559" s="240"/>
      <c r="P559" s="240"/>
      <c r="Q559" s="240"/>
      <c r="R559" s="240"/>
      <c r="S559" s="240"/>
      <c r="T559" s="24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2" t="s">
        <v>153</v>
      </c>
      <c r="AU559" s="242" t="s">
        <v>86</v>
      </c>
      <c r="AV559" s="13" t="s">
        <v>84</v>
      </c>
      <c r="AW559" s="13" t="s">
        <v>35</v>
      </c>
      <c r="AX559" s="13" t="s">
        <v>76</v>
      </c>
      <c r="AY559" s="242" t="s">
        <v>141</v>
      </c>
    </row>
    <row r="560" spans="1:51" s="14" customFormat="1" ht="12">
      <c r="A560" s="14"/>
      <c r="B560" s="243"/>
      <c r="C560" s="244"/>
      <c r="D560" s="234" t="s">
        <v>153</v>
      </c>
      <c r="E560" s="245" t="s">
        <v>19</v>
      </c>
      <c r="F560" s="246" t="s">
        <v>518</v>
      </c>
      <c r="G560" s="244"/>
      <c r="H560" s="247">
        <v>9.3</v>
      </c>
      <c r="I560" s="248"/>
      <c r="J560" s="244"/>
      <c r="K560" s="244"/>
      <c r="L560" s="249"/>
      <c r="M560" s="250"/>
      <c r="N560" s="251"/>
      <c r="O560" s="251"/>
      <c r="P560" s="251"/>
      <c r="Q560" s="251"/>
      <c r="R560" s="251"/>
      <c r="S560" s="251"/>
      <c r="T560" s="252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3" t="s">
        <v>153</v>
      </c>
      <c r="AU560" s="253" t="s">
        <v>86</v>
      </c>
      <c r="AV560" s="14" t="s">
        <v>86</v>
      </c>
      <c r="AW560" s="14" t="s">
        <v>35</v>
      </c>
      <c r="AX560" s="14" t="s">
        <v>76</v>
      </c>
      <c r="AY560" s="253" t="s">
        <v>141</v>
      </c>
    </row>
    <row r="561" spans="1:51" s="13" customFormat="1" ht="12">
      <c r="A561" s="13"/>
      <c r="B561" s="232"/>
      <c r="C561" s="233"/>
      <c r="D561" s="234" t="s">
        <v>153</v>
      </c>
      <c r="E561" s="235" t="s">
        <v>19</v>
      </c>
      <c r="F561" s="236" t="s">
        <v>275</v>
      </c>
      <c r="G561" s="233"/>
      <c r="H561" s="235" t="s">
        <v>19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2" t="s">
        <v>153</v>
      </c>
      <c r="AU561" s="242" t="s">
        <v>86</v>
      </c>
      <c r="AV561" s="13" t="s">
        <v>84</v>
      </c>
      <c r="AW561" s="13" t="s">
        <v>35</v>
      </c>
      <c r="AX561" s="13" t="s">
        <v>76</v>
      </c>
      <c r="AY561" s="242" t="s">
        <v>141</v>
      </c>
    </row>
    <row r="562" spans="1:51" s="14" customFormat="1" ht="12">
      <c r="A562" s="14"/>
      <c r="B562" s="243"/>
      <c r="C562" s="244"/>
      <c r="D562" s="234" t="s">
        <v>153</v>
      </c>
      <c r="E562" s="245" t="s">
        <v>19</v>
      </c>
      <c r="F562" s="246" t="s">
        <v>518</v>
      </c>
      <c r="G562" s="244"/>
      <c r="H562" s="247">
        <v>9.3</v>
      </c>
      <c r="I562" s="248"/>
      <c r="J562" s="244"/>
      <c r="K562" s="244"/>
      <c r="L562" s="249"/>
      <c r="M562" s="250"/>
      <c r="N562" s="251"/>
      <c r="O562" s="251"/>
      <c r="P562" s="251"/>
      <c r="Q562" s="251"/>
      <c r="R562" s="251"/>
      <c r="S562" s="251"/>
      <c r="T562" s="25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3" t="s">
        <v>153</v>
      </c>
      <c r="AU562" s="253" t="s">
        <v>86</v>
      </c>
      <c r="AV562" s="14" t="s">
        <v>86</v>
      </c>
      <c r="AW562" s="14" t="s">
        <v>35</v>
      </c>
      <c r="AX562" s="14" t="s">
        <v>76</v>
      </c>
      <c r="AY562" s="253" t="s">
        <v>141</v>
      </c>
    </row>
    <row r="563" spans="1:51" s="13" customFormat="1" ht="12">
      <c r="A563" s="13"/>
      <c r="B563" s="232"/>
      <c r="C563" s="233"/>
      <c r="D563" s="234" t="s">
        <v>153</v>
      </c>
      <c r="E563" s="235" t="s">
        <v>19</v>
      </c>
      <c r="F563" s="236" t="s">
        <v>276</v>
      </c>
      <c r="G563" s="233"/>
      <c r="H563" s="235" t="s">
        <v>19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2" t="s">
        <v>153</v>
      </c>
      <c r="AU563" s="242" t="s">
        <v>86</v>
      </c>
      <c r="AV563" s="13" t="s">
        <v>84</v>
      </c>
      <c r="AW563" s="13" t="s">
        <v>35</v>
      </c>
      <c r="AX563" s="13" t="s">
        <v>76</v>
      </c>
      <c r="AY563" s="242" t="s">
        <v>141</v>
      </c>
    </row>
    <row r="564" spans="1:51" s="14" customFormat="1" ht="12">
      <c r="A564" s="14"/>
      <c r="B564" s="243"/>
      <c r="C564" s="244"/>
      <c r="D564" s="234" t="s">
        <v>153</v>
      </c>
      <c r="E564" s="245" t="s">
        <v>19</v>
      </c>
      <c r="F564" s="246" t="s">
        <v>517</v>
      </c>
      <c r="G564" s="244"/>
      <c r="H564" s="247">
        <v>21.7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3" t="s">
        <v>153</v>
      </c>
      <c r="AU564" s="253" t="s">
        <v>86</v>
      </c>
      <c r="AV564" s="14" t="s">
        <v>86</v>
      </c>
      <c r="AW564" s="14" t="s">
        <v>35</v>
      </c>
      <c r="AX564" s="14" t="s">
        <v>76</v>
      </c>
      <c r="AY564" s="253" t="s">
        <v>141</v>
      </c>
    </row>
    <row r="565" spans="1:51" s="13" customFormat="1" ht="12">
      <c r="A565" s="13"/>
      <c r="B565" s="232"/>
      <c r="C565" s="233"/>
      <c r="D565" s="234" t="s">
        <v>153</v>
      </c>
      <c r="E565" s="235" t="s">
        <v>19</v>
      </c>
      <c r="F565" s="236" t="s">
        <v>277</v>
      </c>
      <c r="G565" s="233"/>
      <c r="H565" s="235" t="s">
        <v>19</v>
      </c>
      <c r="I565" s="237"/>
      <c r="J565" s="233"/>
      <c r="K565" s="233"/>
      <c r="L565" s="238"/>
      <c r="M565" s="239"/>
      <c r="N565" s="240"/>
      <c r="O565" s="240"/>
      <c r="P565" s="240"/>
      <c r="Q565" s="240"/>
      <c r="R565" s="240"/>
      <c r="S565" s="240"/>
      <c r="T565" s="24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2" t="s">
        <v>153</v>
      </c>
      <c r="AU565" s="242" t="s">
        <v>86</v>
      </c>
      <c r="AV565" s="13" t="s">
        <v>84</v>
      </c>
      <c r="AW565" s="13" t="s">
        <v>35</v>
      </c>
      <c r="AX565" s="13" t="s">
        <v>76</v>
      </c>
      <c r="AY565" s="242" t="s">
        <v>141</v>
      </c>
    </row>
    <row r="566" spans="1:51" s="14" customFormat="1" ht="12">
      <c r="A566" s="14"/>
      <c r="B566" s="243"/>
      <c r="C566" s="244"/>
      <c r="D566" s="234" t="s">
        <v>153</v>
      </c>
      <c r="E566" s="245" t="s">
        <v>19</v>
      </c>
      <c r="F566" s="246" t="s">
        <v>519</v>
      </c>
      <c r="G566" s="244"/>
      <c r="H566" s="247">
        <v>18.6</v>
      </c>
      <c r="I566" s="248"/>
      <c r="J566" s="244"/>
      <c r="K566" s="244"/>
      <c r="L566" s="249"/>
      <c r="M566" s="250"/>
      <c r="N566" s="251"/>
      <c r="O566" s="251"/>
      <c r="P566" s="251"/>
      <c r="Q566" s="251"/>
      <c r="R566" s="251"/>
      <c r="S566" s="251"/>
      <c r="T566" s="252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3" t="s">
        <v>153</v>
      </c>
      <c r="AU566" s="253" t="s">
        <v>86</v>
      </c>
      <c r="AV566" s="14" t="s">
        <v>86</v>
      </c>
      <c r="AW566" s="14" t="s">
        <v>35</v>
      </c>
      <c r="AX566" s="14" t="s">
        <v>76</v>
      </c>
      <c r="AY566" s="253" t="s">
        <v>141</v>
      </c>
    </row>
    <row r="567" spans="1:51" s="15" customFormat="1" ht="12">
      <c r="A567" s="15"/>
      <c r="B567" s="254"/>
      <c r="C567" s="255"/>
      <c r="D567" s="234" t="s">
        <v>153</v>
      </c>
      <c r="E567" s="256" t="s">
        <v>19</v>
      </c>
      <c r="F567" s="257" t="s">
        <v>171</v>
      </c>
      <c r="G567" s="255"/>
      <c r="H567" s="258">
        <v>102.3</v>
      </c>
      <c r="I567" s="259"/>
      <c r="J567" s="255"/>
      <c r="K567" s="255"/>
      <c r="L567" s="260"/>
      <c r="M567" s="261"/>
      <c r="N567" s="262"/>
      <c r="O567" s="262"/>
      <c r="P567" s="262"/>
      <c r="Q567" s="262"/>
      <c r="R567" s="262"/>
      <c r="S567" s="262"/>
      <c r="T567" s="263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64" t="s">
        <v>153</v>
      </c>
      <c r="AU567" s="264" t="s">
        <v>86</v>
      </c>
      <c r="AV567" s="15" t="s">
        <v>149</v>
      </c>
      <c r="AW567" s="15" t="s">
        <v>35</v>
      </c>
      <c r="AX567" s="15" t="s">
        <v>84</v>
      </c>
      <c r="AY567" s="264" t="s">
        <v>141</v>
      </c>
    </row>
    <row r="568" spans="1:65" s="2" customFormat="1" ht="16.5" customHeight="1">
      <c r="A568" s="40"/>
      <c r="B568" s="41"/>
      <c r="C568" s="265" t="s">
        <v>520</v>
      </c>
      <c r="D568" s="265" t="s">
        <v>368</v>
      </c>
      <c r="E568" s="266" t="s">
        <v>521</v>
      </c>
      <c r="F568" s="267" t="s">
        <v>522</v>
      </c>
      <c r="G568" s="268" t="s">
        <v>308</v>
      </c>
      <c r="H568" s="269">
        <v>0.095</v>
      </c>
      <c r="I568" s="270"/>
      <c r="J568" s="271">
        <f>ROUND(I568*H568,2)</f>
        <v>0</v>
      </c>
      <c r="K568" s="267" t="s">
        <v>371</v>
      </c>
      <c r="L568" s="272"/>
      <c r="M568" s="273" t="s">
        <v>19</v>
      </c>
      <c r="N568" s="274" t="s">
        <v>47</v>
      </c>
      <c r="O568" s="86"/>
      <c r="P568" s="223">
        <f>O568*H568</f>
        <v>0</v>
      </c>
      <c r="Q568" s="223">
        <v>1</v>
      </c>
      <c r="R568" s="223">
        <f>Q568*H568</f>
        <v>0.095</v>
      </c>
      <c r="S568" s="223">
        <v>0</v>
      </c>
      <c r="T568" s="224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25" t="s">
        <v>372</v>
      </c>
      <c r="AT568" s="225" t="s">
        <v>368</v>
      </c>
      <c r="AU568" s="225" t="s">
        <v>86</v>
      </c>
      <c r="AY568" s="19" t="s">
        <v>141</v>
      </c>
      <c r="BE568" s="226">
        <f>IF(N568="základní",J568,0)</f>
        <v>0</v>
      </c>
      <c r="BF568" s="226">
        <f>IF(N568="snížená",J568,0)</f>
        <v>0</v>
      </c>
      <c r="BG568" s="226">
        <f>IF(N568="zákl. přenesená",J568,0)</f>
        <v>0</v>
      </c>
      <c r="BH568" s="226">
        <f>IF(N568="sníž. přenesená",J568,0)</f>
        <v>0</v>
      </c>
      <c r="BI568" s="226">
        <f>IF(N568="nulová",J568,0)</f>
        <v>0</v>
      </c>
      <c r="BJ568" s="19" t="s">
        <v>84</v>
      </c>
      <c r="BK568" s="226">
        <f>ROUND(I568*H568,2)</f>
        <v>0</v>
      </c>
      <c r="BL568" s="19" t="s">
        <v>311</v>
      </c>
      <c r="BM568" s="225" t="s">
        <v>523</v>
      </c>
    </row>
    <row r="569" spans="1:47" s="2" customFormat="1" ht="12">
      <c r="A569" s="40"/>
      <c r="B569" s="41"/>
      <c r="C569" s="42"/>
      <c r="D569" s="234" t="s">
        <v>374</v>
      </c>
      <c r="E569" s="42"/>
      <c r="F569" s="275" t="s">
        <v>524</v>
      </c>
      <c r="G569" s="42"/>
      <c r="H569" s="42"/>
      <c r="I569" s="229"/>
      <c r="J569" s="42"/>
      <c r="K569" s="42"/>
      <c r="L569" s="46"/>
      <c r="M569" s="230"/>
      <c r="N569" s="231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374</v>
      </c>
      <c r="AU569" s="19" t="s">
        <v>86</v>
      </c>
    </row>
    <row r="570" spans="1:51" s="13" customFormat="1" ht="12">
      <c r="A570" s="13"/>
      <c r="B570" s="232"/>
      <c r="C570" s="233"/>
      <c r="D570" s="234" t="s">
        <v>153</v>
      </c>
      <c r="E570" s="235" t="s">
        <v>19</v>
      </c>
      <c r="F570" s="236" t="s">
        <v>525</v>
      </c>
      <c r="G570" s="233"/>
      <c r="H570" s="235" t="s">
        <v>19</v>
      </c>
      <c r="I570" s="237"/>
      <c r="J570" s="233"/>
      <c r="K570" s="233"/>
      <c r="L570" s="238"/>
      <c r="M570" s="239"/>
      <c r="N570" s="240"/>
      <c r="O570" s="240"/>
      <c r="P570" s="240"/>
      <c r="Q570" s="240"/>
      <c r="R570" s="240"/>
      <c r="S570" s="240"/>
      <c r="T570" s="24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2" t="s">
        <v>153</v>
      </c>
      <c r="AU570" s="242" t="s">
        <v>86</v>
      </c>
      <c r="AV570" s="13" t="s">
        <v>84</v>
      </c>
      <c r="AW570" s="13" t="s">
        <v>35</v>
      </c>
      <c r="AX570" s="13" t="s">
        <v>76</v>
      </c>
      <c r="AY570" s="242" t="s">
        <v>141</v>
      </c>
    </row>
    <row r="571" spans="1:51" s="13" customFormat="1" ht="12">
      <c r="A571" s="13"/>
      <c r="B571" s="232"/>
      <c r="C571" s="233"/>
      <c r="D571" s="234" t="s">
        <v>153</v>
      </c>
      <c r="E571" s="235" t="s">
        <v>19</v>
      </c>
      <c r="F571" s="236" t="s">
        <v>270</v>
      </c>
      <c r="G571" s="233"/>
      <c r="H571" s="235" t="s">
        <v>19</v>
      </c>
      <c r="I571" s="237"/>
      <c r="J571" s="233"/>
      <c r="K571" s="233"/>
      <c r="L571" s="238"/>
      <c r="M571" s="239"/>
      <c r="N571" s="240"/>
      <c r="O571" s="240"/>
      <c r="P571" s="240"/>
      <c r="Q571" s="240"/>
      <c r="R571" s="240"/>
      <c r="S571" s="240"/>
      <c r="T571" s="24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2" t="s">
        <v>153</v>
      </c>
      <c r="AU571" s="242" t="s">
        <v>86</v>
      </c>
      <c r="AV571" s="13" t="s">
        <v>84</v>
      </c>
      <c r="AW571" s="13" t="s">
        <v>35</v>
      </c>
      <c r="AX571" s="13" t="s">
        <v>76</v>
      </c>
      <c r="AY571" s="242" t="s">
        <v>141</v>
      </c>
    </row>
    <row r="572" spans="1:51" s="14" customFormat="1" ht="12">
      <c r="A572" s="14"/>
      <c r="B572" s="243"/>
      <c r="C572" s="244"/>
      <c r="D572" s="234" t="s">
        <v>153</v>
      </c>
      <c r="E572" s="245" t="s">
        <v>19</v>
      </c>
      <c r="F572" s="246" t="s">
        <v>526</v>
      </c>
      <c r="G572" s="244"/>
      <c r="H572" s="247">
        <v>0.018</v>
      </c>
      <c r="I572" s="248"/>
      <c r="J572" s="244"/>
      <c r="K572" s="244"/>
      <c r="L572" s="249"/>
      <c r="M572" s="250"/>
      <c r="N572" s="251"/>
      <c r="O572" s="251"/>
      <c r="P572" s="251"/>
      <c r="Q572" s="251"/>
      <c r="R572" s="251"/>
      <c r="S572" s="251"/>
      <c r="T572" s="25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3" t="s">
        <v>153</v>
      </c>
      <c r="AU572" s="253" t="s">
        <v>86</v>
      </c>
      <c r="AV572" s="14" t="s">
        <v>86</v>
      </c>
      <c r="AW572" s="14" t="s">
        <v>35</v>
      </c>
      <c r="AX572" s="14" t="s">
        <v>76</v>
      </c>
      <c r="AY572" s="253" t="s">
        <v>141</v>
      </c>
    </row>
    <row r="573" spans="1:51" s="13" customFormat="1" ht="12">
      <c r="A573" s="13"/>
      <c r="B573" s="232"/>
      <c r="C573" s="233"/>
      <c r="D573" s="234" t="s">
        <v>153</v>
      </c>
      <c r="E573" s="235" t="s">
        <v>19</v>
      </c>
      <c r="F573" s="236" t="s">
        <v>272</v>
      </c>
      <c r="G573" s="233"/>
      <c r="H573" s="235" t="s">
        <v>19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2" t="s">
        <v>153</v>
      </c>
      <c r="AU573" s="242" t="s">
        <v>86</v>
      </c>
      <c r="AV573" s="13" t="s">
        <v>84</v>
      </c>
      <c r="AW573" s="13" t="s">
        <v>35</v>
      </c>
      <c r="AX573" s="13" t="s">
        <v>76</v>
      </c>
      <c r="AY573" s="242" t="s">
        <v>141</v>
      </c>
    </row>
    <row r="574" spans="1:51" s="14" customFormat="1" ht="12">
      <c r="A574" s="14"/>
      <c r="B574" s="243"/>
      <c r="C574" s="244"/>
      <c r="D574" s="234" t="s">
        <v>153</v>
      </c>
      <c r="E574" s="245" t="s">
        <v>19</v>
      </c>
      <c r="F574" s="246" t="s">
        <v>526</v>
      </c>
      <c r="G574" s="244"/>
      <c r="H574" s="247">
        <v>0.018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3" t="s">
        <v>153</v>
      </c>
      <c r="AU574" s="253" t="s">
        <v>86</v>
      </c>
      <c r="AV574" s="14" t="s">
        <v>86</v>
      </c>
      <c r="AW574" s="14" t="s">
        <v>35</v>
      </c>
      <c r="AX574" s="14" t="s">
        <v>76</v>
      </c>
      <c r="AY574" s="253" t="s">
        <v>141</v>
      </c>
    </row>
    <row r="575" spans="1:51" s="13" customFormat="1" ht="12">
      <c r="A575" s="13"/>
      <c r="B575" s="232"/>
      <c r="C575" s="233"/>
      <c r="D575" s="234" t="s">
        <v>153</v>
      </c>
      <c r="E575" s="235" t="s">
        <v>19</v>
      </c>
      <c r="F575" s="236" t="s">
        <v>273</v>
      </c>
      <c r="G575" s="233"/>
      <c r="H575" s="235" t="s">
        <v>19</v>
      </c>
      <c r="I575" s="237"/>
      <c r="J575" s="233"/>
      <c r="K575" s="233"/>
      <c r="L575" s="238"/>
      <c r="M575" s="239"/>
      <c r="N575" s="240"/>
      <c r="O575" s="240"/>
      <c r="P575" s="240"/>
      <c r="Q575" s="240"/>
      <c r="R575" s="240"/>
      <c r="S575" s="240"/>
      <c r="T575" s="241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2" t="s">
        <v>153</v>
      </c>
      <c r="AU575" s="242" t="s">
        <v>86</v>
      </c>
      <c r="AV575" s="13" t="s">
        <v>84</v>
      </c>
      <c r="AW575" s="13" t="s">
        <v>35</v>
      </c>
      <c r="AX575" s="13" t="s">
        <v>76</v>
      </c>
      <c r="AY575" s="242" t="s">
        <v>141</v>
      </c>
    </row>
    <row r="576" spans="1:51" s="14" customFormat="1" ht="12">
      <c r="A576" s="14"/>
      <c r="B576" s="243"/>
      <c r="C576" s="244"/>
      <c r="D576" s="234" t="s">
        <v>153</v>
      </c>
      <c r="E576" s="245" t="s">
        <v>19</v>
      </c>
      <c r="F576" s="246" t="s">
        <v>527</v>
      </c>
      <c r="G576" s="244"/>
      <c r="H576" s="247">
        <v>0.008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3" t="s">
        <v>153</v>
      </c>
      <c r="AU576" s="253" t="s">
        <v>86</v>
      </c>
      <c r="AV576" s="14" t="s">
        <v>86</v>
      </c>
      <c r="AW576" s="14" t="s">
        <v>35</v>
      </c>
      <c r="AX576" s="14" t="s">
        <v>76</v>
      </c>
      <c r="AY576" s="253" t="s">
        <v>141</v>
      </c>
    </row>
    <row r="577" spans="1:51" s="13" customFormat="1" ht="12">
      <c r="A577" s="13"/>
      <c r="B577" s="232"/>
      <c r="C577" s="233"/>
      <c r="D577" s="234" t="s">
        <v>153</v>
      </c>
      <c r="E577" s="235" t="s">
        <v>19</v>
      </c>
      <c r="F577" s="236" t="s">
        <v>275</v>
      </c>
      <c r="G577" s="233"/>
      <c r="H577" s="235" t="s">
        <v>19</v>
      </c>
      <c r="I577" s="237"/>
      <c r="J577" s="233"/>
      <c r="K577" s="233"/>
      <c r="L577" s="238"/>
      <c r="M577" s="239"/>
      <c r="N577" s="240"/>
      <c r="O577" s="240"/>
      <c r="P577" s="240"/>
      <c r="Q577" s="240"/>
      <c r="R577" s="240"/>
      <c r="S577" s="240"/>
      <c r="T577" s="24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2" t="s">
        <v>153</v>
      </c>
      <c r="AU577" s="242" t="s">
        <v>86</v>
      </c>
      <c r="AV577" s="13" t="s">
        <v>84</v>
      </c>
      <c r="AW577" s="13" t="s">
        <v>35</v>
      </c>
      <c r="AX577" s="13" t="s">
        <v>76</v>
      </c>
      <c r="AY577" s="242" t="s">
        <v>141</v>
      </c>
    </row>
    <row r="578" spans="1:51" s="14" customFormat="1" ht="12">
      <c r="A578" s="14"/>
      <c r="B578" s="243"/>
      <c r="C578" s="244"/>
      <c r="D578" s="234" t="s">
        <v>153</v>
      </c>
      <c r="E578" s="245" t="s">
        <v>19</v>
      </c>
      <c r="F578" s="246" t="s">
        <v>527</v>
      </c>
      <c r="G578" s="244"/>
      <c r="H578" s="247">
        <v>0.008</v>
      </c>
      <c r="I578" s="248"/>
      <c r="J578" s="244"/>
      <c r="K578" s="244"/>
      <c r="L578" s="249"/>
      <c r="M578" s="250"/>
      <c r="N578" s="251"/>
      <c r="O578" s="251"/>
      <c r="P578" s="251"/>
      <c r="Q578" s="251"/>
      <c r="R578" s="251"/>
      <c r="S578" s="251"/>
      <c r="T578" s="25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3" t="s">
        <v>153</v>
      </c>
      <c r="AU578" s="253" t="s">
        <v>86</v>
      </c>
      <c r="AV578" s="14" t="s">
        <v>86</v>
      </c>
      <c r="AW578" s="14" t="s">
        <v>35</v>
      </c>
      <c r="AX578" s="14" t="s">
        <v>76</v>
      </c>
      <c r="AY578" s="253" t="s">
        <v>141</v>
      </c>
    </row>
    <row r="579" spans="1:51" s="13" customFormat="1" ht="12">
      <c r="A579" s="13"/>
      <c r="B579" s="232"/>
      <c r="C579" s="233"/>
      <c r="D579" s="234" t="s">
        <v>153</v>
      </c>
      <c r="E579" s="235" t="s">
        <v>19</v>
      </c>
      <c r="F579" s="236" t="s">
        <v>276</v>
      </c>
      <c r="G579" s="233"/>
      <c r="H579" s="235" t="s">
        <v>19</v>
      </c>
      <c r="I579" s="237"/>
      <c r="J579" s="233"/>
      <c r="K579" s="233"/>
      <c r="L579" s="238"/>
      <c r="M579" s="239"/>
      <c r="N579" s="240"/>
      <c r="O579" s="240"/>
      <c r="P579" s="240"/>
      <c r="Q579" s="240"/>
      <c r="R579" s="240"/>
      <c r="S579" s="240"/>
      <c r="T579" s="24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2" t="s">
        <v>153</v>
      </c>
      <c r="AU579" s="242" t="s">
        <v>86</v>
      </c>
      <c r="AV579" s="13" t="s">
        <v>84</v>
      </c>
      <c r="AW579" s="13" t="s">
        <v>35</v>
      </c>
      <c r="AX579" s="13" t="s">
        <v>76</v>
      </c>
      <c r="AY579" s="242" t="s">
        <v>141</v>
      </c>
    </row>
    <row r="580" spans="1:51" s="14" customFormat="1" ht="12">
      <c r="A580" s="14"/>
      <c r="B580" s="243"/>
      <c r="C580" s="244"/>
      <c r="D580" s="234" t="s">
        <v>153</v>
      </c>
      <c r="E580" s="245" t="s">
        <v>19</v>
      </c>
      <c r="F580" s="246" t="s">
        <v>526</v>
      </c>
      <c r="G580" s="244"/>
      <c r="H580" s="247">
        <v>0.018</v>
      </c>
      <c r="I580" s="248"/>
      <c r="J580" s="244"/>
      <c r="K580" s="244"/>
      <c r="L580" s="249"/>
      <c r="M580" s="250"/>
      <c r="N580" s="251"/>
      <c r="O580" s="251"/>
      <c r="P580" s="251"/>
      <c r="Q580" s="251"/>
      <c r="R580" s="251"/>
      <c r="S580" s="251"/>
      <c r="T580" s="25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3" t="s">
        <v>153</v>
      </c>
      <c r="AU580" s="253" t="s">
        <v>86</v>
      </c>
      <c r="AV580" s="14" t="s">
        <v>86</v>
      </c>
      <c r="AW580" s="14" t="s">
        <v>35</v>
      </c>
      <c r="AX580" s="14" t="s">
        <v>76</v>
      </c>
      <c r="AY580" s="253" t="s">
        <v>141</v>
      </c>
    </row>
    <row r="581" spans="1:51" s="13" customFormat="1" ht="12">
      <c r="A581" s="13"/>
      <c r="B581" s="232"/>
      <c r="C581" s="233"/>
      <c r="D581" s="234" t="s">
        <v>153</v>
      </c>
      <c r="E581" s="235" t="s">
        <v>19</v>
      </c>
      <c r="F581" s="236" t="s">
        <v>277</v>
      </c>
      <c r="G581" s="233"/>
      <c r="H581" s="235" t="s">
        <v>19</v>
      </c>
      <c r="I581" s="237"/>
      <c r="J581" s="233"/>
      <c r="K581" s="233"/>
      <c r="L581" s="238"/>
      <c r="M581" s="239"/>
      <c r="N581" s="240"/>
      <c r="O581" s="240"/>
      <c r="P581" s="240"/>
      <c r="Q581" s="240"/>
      <c r="R581" s="240"/>
      <c r="S581" s="240"/>
      <c r="T581" s="241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2" t="s">
        <v>153</v>
      </c>
      <c r="AU581" s="242" t="s">
        <v>86</v>
      </c>
      <c r="AV581" s="13" t="s">
        <v>84</v>
      </c>
      <c r="AW581" s="13" t="s">
        <v>35</v>
      </c>
      <c r="AX581" s="13" t="s">
        <v>76</v>
      </c>
      <c r="AY581" s="242" t="s">
        <v>141</v>
      </c>
    </row>
    <row r="582" spans="1:51" s="14" customFormat="1" ht="12">
      <c r="A582" s="14"/>
      <c r="B582" s="243"/>
      <c r="C582" s="244"/>
      <c r="D582" s="234" t="s">
        <v>153</v>
      </c>
      <c r="E582" s="245" t="s">
        <v>19</v>
      </c>
      <c r="F582" s="246" t="s">
        <v>528</v>
      </c>
      <c r="G582" s="244"/>
      <c r="H582" s="247">
        <v>0.016</v>
      </c>
      <c r="I582" s="248"/>
      <c r="J582" s="244"/>
      <c r="K582" s="244"/>
      <c r="L582" s="249"/>
      <c r="M582" s="250"/>
      <c r="N582" s="251"/>
      <c r="O582" s="251"/>
      <c r="P582" s="251"/>
      <c r="Q582" s="251"/>
      <c r="R582" s="251"/>
      <c r="S582" s="251"/>
      <c r="T582" s="25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3" t="s">
        <v>153</v>
      </c>
      <c r="AU582" s="253" t="s">
        <v>86</v>
      </c>
      <c r="AV582" s="14" t="s">
        <v>86</v>
      </c>
      <c r="AW582" s="14" t="s">
        <v>35</v>
      </c>
      <c r="AX582" s="14" t="s">
        <v>76</v>
      </c>
      <c r="AY582" s="253" t="s">
        <v>141</v>
      </c>
    </row>
    <row r="583" spans="1:51" s="15" customFormat="1" ht="12">
      <c r="A583" s="15"/>
      <c r="B583" s="254"/>
      <c r="C583" s="255"/>
      <c r="D583" s="234" t="s">
        <v>153</v>
      </c>
      <c r="E583" s="256" t="s">
        <v>19</v>
      </c>
      <c r="F583" s="257" t="s">
        <v>171</v>
      </c>
      <c r="G583" s="255"/>
      <c r="H583" s="258">
        <v>0.086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64" t="s">
        <v>153</v>
      </c>
      <c r="AU583" s="264" t="s">
        <v>86</v>
      </c>
      <c r="AV583" s="15" t="s">
        <v>149</v>
      </c>
      <c r="AW583" s="15" t="s">
        <v>35</v>
      </c>
      <c r="AX583" s="15" t="s">
        <v>84</v>
      </c>
      <c r="AY583" s="264" t="s">
        <v>141</v>
      </c>
    </row>
    <row r="584" spans="1:51" s="14" customFormat="1" ht="12">
      <c r="A584" s="14"/>
      <c r="B584" s="243"/>
      <c r="C584" s="244"/>
      <c r="D584" s="234" t="s">
        <v>153</v>
      </c>
      <c r="E584" s="244"/>
      <c r="F584" s="246" t="s">
        <v>529</v>
      </c>
      <c r="G584" s="244"/>
      <c r="H584" s="247">
        <v>0.095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3" t="s">
        <v>153</v>
      </c>
      <c r="AU584" s="253" t="s">
        <v>86</v>
      </c>
      <c r="AV584" s="14" t="s">
        <v>86</v>
      </c>
      <c r="AW584" s="14" t="s">
        <v>4</v>
      </c>
      <c r="AX584" s="14" t="s">
        <v>84</v>
      </c>
      <c r="AY584" s="253" t="s">
        <v>141</v>
      </c>
    </row>
    <row r="585" spans="1:65" s="2" customFormat="1" ht="16.5" customHeight="1">
      <c r="A585" s="40"/>
      <c r="B585" s="41"/>
      <c r="C585" s="265" t="s">
        <v>530</v>
      </c>
      <c r="D585" s="265" t="s">
        <v>368</v>
      </c>
      <c r="E585" s="266" t="s">
        <v>531</v>
      </c>
      <c r="F585" s="267" t="s">
        <v>532</v>
      </c>
      <c r="G585" s="268" t="s">
        <v>308</v>
      </c>
      <c r="H585" s="269">
        <v>0.015</v>
      </c>
      <c r="I585" s="270"/>
      <c r="J585" s="271">
        <f>ROUND(I585*H585,2)</f>
        <v>0</v>
      </c>
      <c r="K585" s="267" t="s">
        <v>371</v>
      </c>
      <c r="L585" s="272"/>
      <c r="M585" s="273" t="s">
        <v>19</v>
      </c>
      <c r="N585" s="274" t="s">
        <v>47</v>
      </c>
      <c r="O585" s="86"/>
      <c r="P585" s="223">
        <f>O585*H585</f>
        <v>0</v>
      </c>
      <c r="Q585" s="223">
        <v>1</v>
      </c>
      <c r="R585" s="223">
        <f>Q585*H585</f>
        <v>0.015</v>
      </c>
      <c r="S585" s="223">
        <v>0</v>
      </c>
      <c r="T585" s="224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5" t="s">
        <v>372</v>
      </c>
      <c r="AT585" s="225" t="s">
        <v>368</v>
      </c>
      <c r="AU585" s="225" t="s">
        <v>86</v>
      </c>
      <c r="AY585" s="19" t="s">
        <v>141</v>
      </c>
      <c r="BE585" s="226">
        <f>IF(N585="základní",J585,0)</f>
        <v>0</v>
      </c>
      <c r="BF585" s="226">
        <f>IF(N585="snížená",J585,0)</f>
        <v>0</v>
      </c>
      <c r="BG585" s="226">
        <f>IF(N585="zákl. přenesená",J585,0)</f>
        <v>0</v>
      </c>
      <c r="BH585" s="226">
        <f>IF(N585="sníž. přenesená",J585,0)</f>
        <v>0</v>
      </c>
      <c r="BI585" s="226">
        <f>IF(N585="nulová",J585,0)</f>
        <v>0</v>
      </c>
      <c r="BJ585" s="19" t="s">
        <v>84</v>
      </c>
      <c r="BK585" s="226">
        <f>ROUND(I585*H585,2)</f>
        <v>0</v>
      </c>
      <c r="BL585" s="19" t="s">
        <v>311</v>
      </c>
      <c r="BM585" s="225" t="s">
        <v>533</v>
      </c>
    </row>
    <row r="586" spans="1:47" s="2" customFormat="1" ht="12">
      <c r="A586" s="40"/>
      <c r="B586" s="41"/>
      <c r="C586" s="42"/>
      <c r="D586" s="234" t="s">
        <v>374</v>
      </c>
      <c r="E586" s="42"/>
      <c r="F586" s="275" t="s">
        <v>534</v>
      </c>
      <c r="G586" s="42"/>
      <c r="H586" s="42"/>
      <c r="I586" s="229"/>
      <c r="J586" s="42"/>
      <c r="K586" s="42"/>
      <c r="L586" s="46"/>
      <c r="M586" s="230"/>
      <c r="N586" s="231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374</v>
      </c>
      <c r="AU586" s="19" t="s">
        <v>86</v>
      </c>
    </row>
    <row r="587" spans="1:51" s="13" customFormat="1" ht="12">
      <c r="A587" s="13"/>
      <c r="B587" s="232"/>
      <c r="C587" s="233"/>
      <c r="D587" s="234" t="s">
        <v>153</v>
      </c>
      <c r="E587" s="235" t="s">
        <v>19</v>
      </c>
      <c r="F587" s="236" t="s">
        <v>525</v>
      </c>
      <c r="G587" s="233"/>
      <c r="H587" s="235" t="s">
        <v>19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2" t="s">
        <v>153</v>
      </c>
      <c r="AU587" s="242" t="s">
        <v>86</v>
      </c>
      <c r="AV587" s="13" t="s">
        <v>84</v>
      </c>
      <c r="AW587" s="13" t="s">
        <v>35</v>
      </c>
      <c r="AX587" s="13" t="s">
        <v>76</v>
      </c>
      <c r="AY587" s="242" t="s">
        <v>141</v>
      </c>
    </row>
    <row r="588" spans="1:51" s="13" customFormat="1" ht="12">
      <c r="A588" s="13"/>
      <c r="B588" s="232"/>
      <c r="C588" s="233"/>
      <c r="D588" s="234" t="s">
        <v>153</v>
      </c>
      <c r="E588" s="235" t="s">
        <v>19</v>
      </c>
      <c r="F588" s="236" t="s">
        <v>270</v>
      </c>
      <c r="G588" s="233"/>
      <c r="H588" s="235" t="s">
        <v>19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2" t="s">
        <v>153</v>
      </c>
      <c r="AU588" s="242" t="s">
        <v>86</v>
      </c>
      <c r="AV588" s="13" t="s">
        <v>84</v>
      </c>
      <c r="AW588" s="13" t="s">
        <v>35</v>
      </c>
      <c r="AX588" s="13" t="s">
        <v>76</v>
      </c>
      <c r="AY588" s="242" t="s">
        <v>141</v>
      </c>
    </row>
    <row r="589" spans="1:51" s="14" customFormat="1" ht="12">
      <c r="A589" s="14"/>
      <c r="B589" s="243"/>
      <c r="C589" s="244"/>
      <c r="D589" s="234" t="s">
        <v>153</v>
      </c>
      <c r="E589" s="245" t="s">
        <v>19</v>
      </c>
      <c r="F589" s="246" t="s">
        <v>535</v>
      </c>
      <c r="G589" s="244"/>
      <c r="H589" s="247">
        <v>0.003</v>
      </c>
      <c r="I589" s="248"/>
      <c r="J589" s="244"/>
      <c r="K589" s="244"/>
      <c r="L589" s="249"/>
      <c r="M589" s="250"/>
      <c r="N589" s="251"/>
      <c r="O589" s="251"/>
      <c r="P589" s="251"/>
      <c r="Q589" s="251"/>
      <c r="R589" s="251"/>
      <c r="S589" s="251"/>
      <c r="T589" s="25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3" t="s">
        <v>153</v>
      </c>
      <c r="AU589" s="253" t="s">
        <v>86</v>
      </c>
      <c r="AV589" s="14" t="s">
        <v>86</v>
      </c>
      <c r="AW589" s="14" t="s">
        <v>35</v>
      </c>
      <c r="AX589" s="14" t="s">
        <v>76</v>
      </c>
      <c r="AY589" s="253" t="s">
        <v>141</v>
      </c>
    </row>
    <row r="590" spans="1:51" s="13" customFormat="1" ht="12">
      <c r="A590" s="13"/>
      <c r="B590" s="232"/>
      <c r="C590" s="233"/>
      <c r="D590" s="234" t="s">
        <v>153</v>
      </c>
      <c r="E590" s="235" t="s">
        <v>19</v>
      </c>
      <c r="F590" s="236" t="s">
        <v>272</v>
      </c>
      <c r="G590" s="233"/>
      <c r="H590" s="235" t="s">
        <v>19</v>
      </c>
      <c r="I590" s="237"/>
      <c r="J590" s="233"/>
      <c r="K590" s="233"/>
      <c r="L590" s="238"/>
      <c r="M590" s="239"/>
      <c r="N590" s="240"/>
      <c r="O590" s="240"/>
      <c r="P590" s="240"/>
      <c r="Q590" s="240"/>
      <c r="R590" s="240"/>
      <c r="S590" s="240"/>
      <c r="T590" s="241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2" t="s">
        <v>153</v>
      </c>
      <c r="AU590" s="242" t="s">
        <v>86</v>
      </c>
      <c r="AV590" s="13" t="s">
        <v>84</v>
      </c>
      <c r="AW590" s="13" t="s">
        <v>35</v>
      </c>
      <c r="AX590" s="13" t="s">
        <v>76</v>
      </c>
      <c r="AY590" s="242" t="s">
        <v>141</v>
      </c>
    </row>
    <row r="591" spans="1:51" s="14" customFormat="1" ht="12">
      <c r="A591" s="14"/>
      <c r="B591" s="243"/>
      <c r="C591" s="244"/>
      <c r="D591" s="234" t="s">
        <v>153</v>
      </c>
      <c r="E591" s="245" t="s">
        <v>19</v>
      </c>
      <c r="F591" s="246" t="s">
        <v>535</v>
      </c>
      <c r="G591" s="244"/>
      <c r="H591" s="247">
        <v>0.003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3" t="s">
        <v>153</v>
      </c>
      <c r="AU591" s="253" t="s">
        <v>86</v>
      </c>
      <c r="AV591" s="14" t="s">
        <v>86</v>
      </c>
      <c r="AW591" s="14" t="s">
        <v>35</v>
      </c>
      <c r="AX591" s="14" t="s">
        <v>76</v>
      </c>
      <c r="AY591" s="253" t="s">
        <v>141</v>
      </c>
    </row>
    <row r="592" spans="1:51" s="13" customFormat="1" ht="12">
      <c r="A592" s="13"/>
      <c r="B592" s="232"/>
      <c r="C592" s="233"/>
      <c r="D592" s="234" t="s">
        <v>153</v>
      </c>
      <c r="E592" s="235" t="s">
        <v>19</v>
      </c>
      <c r="F592" s="236" t="s">
        <v>273</v>
      </c>
      <c r="G592" s="233"/>
      <c r="H592" s="235" t="s">
        <v>19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2" t="s">
        <v>153</v>
      </c>
      <c r="AU592" s="242" t="s">
        <v>86</v>
      </c>
      <c r="AV592" s="13" t="s">
        <v>84</v>
      </c>
      <c r="AW592" s="13" t="s">
        <v>35</v>
      </c>
      <c r="AX592" s="13" t="s">
        <v>76</v>
      </c>
      <c r="AY592" s="242" t="s">
        <v>141</v>
      </c>
    </row>
    <row r="593" spans="1:51" s="14" customFormat="1" ht="12">
      <c r="A593" s="14"/>
      <c r="B593" s="243"/>
      <c r="C593" s="244"/>
      <c r="D593" s="234" t="s">
        <v>153</v>
      </c>
      <c r="E593" s="245" t="s">
        <v>19</v>
      </c>
      <c r="F593" s="246" t="s">
        <v>536</v>
      </c>
      <c r="G593" s="244"/>
      <c r="H593" s="247">
        <v>0.001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153</v>
      </c>
      <c r="AU593" s="253" t="s">
        <v>86</v>
      </c>
      <c r="AV593" s="14" t="s">
        <v>86</v>
      </c>
      <c r="AW593" s="14" t="s">
        <v>35</v>
      </c>
      <c r="AX593" s="14" t="s">
        <v>76</v>
      </c>
      <c r="AY593" s="253" t="s">
        <v>141</v>
      </c>
    </row>
    <row r="594" spans="1:51" s="13" customFormat="1" ht="12">
      <c r="A594" s="13"/>
      <c r="B594" s="232"/>
      <c r="C594" s="233"/>
      <c r="D594" s="234" t="s">
        <v>153</v>
      </c>
      <c r="E594" s="235" t="s">
        <v>19</v>
      </c>
      <c r="F594" s="236" t="s">
        <v>275</v>
      </c>
      <c r="G594" s="233"/>
      <c r="H594" s="235" t="s">
        <v>19</v>
      </c>
      <c r="I594" s="237"/>
      <c r="J594" s="233"/>
      <c r="K594" s="233"/>
      <c r="L594" s="238"/>
      <c r="M594" s="239"/>
      <c r="N594" s="240"/>
      <c r="O594" s="240"/>
      <c r="P594" s="240"/>
      <c r="Q594" s="240"/>
      <c r="R594" s="240"/>
      <c r="S594" s="240"/>
      <c r="T594" s="24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2" t="s">
        <v>153</v>
      </c>
      <c r="AU594" s="242" t="s">
        <v>86</v>
      </c>
      <c r="AV594" s="13" t="s">
        <v>84</v>
      </c>
      <c r="AW594" s="13" t="s">
        <v>35</v>
      </c>
      <c r="AX594" s="13" t="s">
        <v>76</v>
      </c>
      <c r="AY594" s="242" t="s">
        <v>141</v>
      </c>
    </row>
    <row r="595" spans="1:51" s="14" customFormat="1" ht="12">
      <c r="A595" s="14"/>
      <c r="B595" s="243"/>
      <c r="C595" s="244"/>
      <c r="D595" s="234" t="s">
        <v>153</v>
      </c>
      <c r="E595" s="245" t="s">
        <v>19</v>
      </c>
      <c r="F595" s="246" t="s">
        <v>536</v>
      </c>
      <c r="G595" s="244"/>
      <c r="H595" s="247">
        <v>0.001</v>
      </c>
      <c r="I595" s="248"/>
      <c r="J595" s="244"/>
      <c r="K595" s="244"/>
      <c r="L595" s="249"/>
      <c r="M595" s="250"/>
      <c r="N595" s="251"/>
      <c r="O595" s="251"/>
      <c r="P595" s="251"/>
      <c r="Q595" s="251"/>
      <c r="R595" s="251"/>
      <c r="S595" s="251"/>
      <c r="T595" s="25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3" t="s">
        <v>153</v>
      </c>
      <c r="AU595" s="253" t="s">
        <v>86</v>
      </c>
      <c r="AV595" s="14" t="s">
        <v>86</v>
      </c>
      <c r="AW595" s="14" t="s">
        <v>35</v>
      </c>
      <c r="AX595" s="14" t="s">
        <v>76</v>
      </c>
      <c r="AY595" s="253" t="s">
        <v>141</v>
      </c>
    </row>
    <row r="596" spans="1:51" s="13" customFormat="1" ht="12">
      <c r="A596" s="13"/>
      <c r="B596" s="232"/>
      <c r="C596" s="233"/>
      <c r="D596" s="234" t="s">
        <v>153</v>
      </c>
      <c r="E596" s="235" t="s">
        <v>19</v>
      </c>
      <c r="F596" s="236" t="s">
        <v>276</v>
      </c>
      <c r="G596" s="233"/>
      <c r="H596" s="235" t="s">
        <v>19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2" t="s">
        <v>153</v>
      </c>
      <c r="AU596" s="242" t="s">
        <v>86</v>
      </c>
      <c r="AV596" s="13" t="s">
        <v>84</v>
      </c>
      <c r="AW596" s="13" t="s">
        <v>35</v>
      </c>
      <c r="AX596" s="13" t="s">
        <v>76</v>
      </c>
      <c r="AY596" s="242" t="s">
        <v>141</v>
      </c>
    </row>
    <row r="597" spans="1:51" s="14" customFormat="1" ht="12">
      <c r="A597" s="14"/>
      <c r="B597" s="243"/>
      <c r="C597" s="244"/>
      <c r="D597" s="234" t="s">
        <v>153</v>
      </c>
      <c r="E597" s="245" t="s">
        <v>19</v>
      </c>
      <c r="F597" s="246" t="s">
        <v>535</v>
      </c>
      <c r="G597" s="244"/>
      <c r="H597" s="247">
        <v>0.003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153</v>
      </c>
      <c r="AU597" s="253" t="s">
        <v>86</v>
      </c>
      <c r="AV597" s="14" t="s">
        <v>86</v>
      </c>
      <c r="AW597" s="14" t="s">
        <v>35</v>
      </c>
      <c r="AX597" s="14" t="s">
        <v>76</v>
      </c>
      <c r="AY597" s="253" t="s">
        <v>141</v>
      </c>
    </row>
    <row r="598" spans="1:51" s="13" customFormat="1" ht="12">
      <c r="A598" s="13"/>
      <c r="B598" s="232"/>
      <c r="C598" s="233"/>
      <c r="D598" s="234" t="s">
        <v>153</v>
      </c>
      <c r="E598" s="235" t="s">
        <v>19</v>
      </c>
      <c r="F598" s="236" t="s">
        <v>277</v>
      </c>
      <c r="G598" s="233"/>
      <c r="H598" s="235" t="s">
        <v>19</v>
      </c>
      <c r="I598" s="237"/>
      <c r="J598" s="233"/>
      <c r="K598" s="233"/>
      <c r="L598" s="238"/>
      <c r="M598" s="239"/>
      <c r="N598" s="240"/>
      <c r="O598" s="240"/>
      <c r="P598" s="240"/>
      <c r="Q598" s="240"/>
      <c r="R598" s="240"/>
      <c r="S598" s="240"/>
      <c r="T598" s="24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2" t="s">
        <v>153</v>
      </c>
      <c r="AU598" s="242" t="s">
        <v>86</v>
      </c>
      <c r="AV598" s="13" t="s">
        <v>84</v>
      </c>
      <c r="AW598" s="13" t="s">
        <v>35</v>
      </c>
      <c r="AX598" s="13" t="s">
        <v>76</v>
      </c>
      <c r="AY598" s="242" t="s">
        <v>141</v>
      </c>
    </row>
    <row r="599" spans="1:51" s="14" customFormat="1" ht="12">
      <c r="A599" s="14"/>
      <c r="B599" s="243"/>
      <c r="C599" s="244"/>
      <c r="D599" s="234" t="s">
        <v>153</v>
      </c>
      <c r="E599" s="245" t="s">
        <v>19</v>
      </c>
      <c r="F599" s="246" t="s">
        <v>537</v>
      </c>
      <c r="G599" s="244"/>
      <c r="H599" s="247">
        <v>0.003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153</v>
      </c>
      <c r="AU599" s="253" t="s">
        <v>86</v>
      </c>
      <c r="AV599" s="14" t="s">
        <v>86</v>
      </c>
      <c r="AW599" s="14" t="s">
        <v>35</v>
      </c>
      <c r="AX599" s="14" t="s">
        <v>76</v>
      </c>
      <c r="AY599" s="253" t="s">
        <v>141</v>
      </c>
    </row>
    <row r="600" spans="1:51" s="15" customFormat="1" ht="12">
      <c r="A600" s="15"/>
      <c r="B600" s="254"/>
      <c r="C600" s="255"/>
      <c r="D600" s="234" t="s">
        <v>153</v>
      </c>
      <c r="E600" s="256" t="s">
        <v>19</v>
      </c>
      <c r="F600" s="257" t="s">
        <v>171</v>
      </c>
      <c r="G600" s="255"/>
      <c r="H600" s="258">
        <v>0.014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64" t="s">
        <v>153</v>
      </c>
      <c r="AU600" s="264" t="s">
        <v>86</v>
      </c>
      <c r="AV600" s="15" t="s">
        <v>149</v>
      </c>
      <c r="AW600" s="15" t="s">
        <v>35</v>
      </c>
      <c r="AX600" s="15" t="s">
        <v>84</v>
      </c>
      <c r="AY600" s="264" t="s">
        <v>141</v>
      </c>
    </row>
    <row r="601" spans="1:51" s="14" customFormat="1" ht="12">
      <c r="A601" s="14"/>
      <c r="B601" s="243"/>
      <c r="C601" s="244"/>
      <c r="D601" s="234" t="s">
        <v>153</v>
      </c>
      <c r="E601" s="244"/>
      <c r="F601" s="246" t="s">
        <v>538</v>
      </c>
      <c r="G601" s="244"/>
      <c r="H601" s="247">
        <v>0.015</v>
      </c>
      <c r="I601" s="248"/>
      <c r="J601" s="244"/>
      <c r="K601" s="244"/>
      <c r="L601" s="249"/>
      <c r="M601" s="250"/>
      <c r="N601" s="251"/>
      <c r="O601" s="251"/>
      <c r="P601" s="251"/>
      <c r="Q601" s="251"/>
      <c r="R601" s="251"/>
      <c r="S601" s="251"/>
      <c r="T601" s="252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3" t="s">
        <v>153</v>
      </c>
      <c r="AU601" s="253" t="s">
        <v>86</v>
      </c>
      <c r="AV601" s="14" t="s">
        <v>86</v>
      </c>
      <c r="AW601" s="14" t="s">
        <v>4</v>
      </c>
      <c r="AX601" s="14" t="s">
        <v>84</v>
      </c>
      <c r="AY601" s="253" t="s">
        <v>141</v>
      </c>
    </row>
    <row r="602" spans="1:65" s="2" customFormat="1" ht="24.15" customHeight="1">
      <c r="A602" s="40"/>
      <c r="B602" s="41"/>
      <c r="C602" s="214" t="s">
        <v>539</v>
      </c>
      <c r="D602" s="214" t="s">
        <v>144</v>
      </c>
      <c r="E602" s="215" t="s">
        <v>540</v>
      </c>
      <c r="F602" s="216" t="s">
        <v>541</v>
      </c>
      <c r="G602" s="217" t="s">
        <v>384</v>
      </c>
      <c r="H602" s="276"/>
      <c r="I602" s="219"/>
      <c r="J602" s="220">
        <f>ROUND(I602*H602,2)</f>
        <v>0</v>
      </c>
      <c r="K602" s="216" t="s">
        <v>148</v>
      </c>
      <c r="L602" s="46"/>
      <c r="M602" s="221" t="s">
        <v>19</v>
      </c>
      <c r="N602" s="222" t="s">
        <v>47</v>
      </c>
      <c r="O602" s="86"/>
      <c r="P602" s="223">
        <f>O602*H602</f>
        <v>0</v>
      </c>
      <c r="Q602" s="223">
        <v>0</v>
      </c>
      <c r="R602" s="223">
        <f>Q602*H602</f>
        <v>0</v>
      </c>
      <c r="S602" s="223">
        <v>0</v>
      </c>
      <c r="T602" s="224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25" t="s">
        <v>311</v>
      </c>
      <c r="AT602" s="225" t="s">
        <v>144</v>
      </c>
      <c r="AU602" s="225" t="s">
        <v>86</v>
      </c>
      <c r="AY602" s="19" t="s">
        <v>141</v>
      </c>
      <c r="BE602" s="226">
        <f>IF(N602="základní",J602,0)</f>
        <v>0</v>
      </c>
      <c r="BF602" s="226">
        <f>IF(N602="snížená",J602,0)</f>
        <v>0</v>
      </c>
      <c r="BG602" s="226">
        <f>IF(N602="zákl. přenesená",J602,0)</f>
        <v>0</v>
      </c>
      <c r="BH602" s="226">
        <f>IF(N602="sníž. přenesená",J602,0)</f>
        <v>0</v>
      </c>
      <c r="BI602" s="226">
        <f>IF(N602="nulová",J602,0)</f>
        <v>0</v>
      </c>
      <c r="BJ602" s="19" t="s">
        <v>84</v>
      </c>
      <c r="BK602" s="226">
        <f>ROUND(I602*H602,2)</f>
        <v>0</v>
      </c>
      <c r="BL602" s="19" t="s">
        <v>311</v>
      </c>
      <c r="BM602" s="225" t="s">
        <v>542</v>
      </c>
    </row>
    <row r="603" spans="1:47" s="2" customFormat="1" ht="12">
      <c r="A603" s="40"/>
      <c r="B603" s="41"/>
      <c r="C603" s="42"/>
      <c r="D603" s="227" t="s">
        <v>151</v>
      </c>
      <c r="E603" s="42"/>
      <c r="F603" s="228" t="s">
        <v>543</v>
      </c>
      <c r="G603" s="42"/>
      <c r="H603" s="42"/>
      <c r="I603" s="229"/>
      <c r="J603" s="42"/>
      <c r="K603" s="42"/>
      <c r="L603" s="46"/>
      <c r="M603" s="230"/>
      <c r="N603" s="231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151</v>
      </c>
      <c r="AU603" s="19" t="s">
        <v>86</v>
      </c>
    </row>
    <row r="604" spans="1:63" s="12" customFormat="1" ht="22.8" customHeight="1">
      <c r="A604" s="12"/>
      <c r="B604" s="198"/>
      <c r="C604" s="199"/>
      <c r="D604" s="200" t="s">
        <v>75</v>
      </c>
      <c r="E604" s="212" t="s">
        <v>544</v>
      </c>
      <c r="F604" s="212" t="s">
        <v>545</v>
      </c>
      <c r="G604" s="199"/>
      <c r="H604" s="199"/>
      <c r="I604" s="202"/>
      <c r="J604" s="213">
        <f>BK604</f>
        <v>0</v>
      </c>
      <c r="K604" s="199"/>
      <c r="L604" s="204"/>
      <c r="M604" s="205"/>
      <c r="N604" s="206"/>
      <c r="O604" s="206"/>
      <c r="P604" s="207">
        <f>SUM(P605:P641)</f>
        <v>0</v>
      </c>
      <c r="Q604" s="206"/>
      <c r="R604" s="207">
        <f>SUM(R605:R641)</f>
        <v>0.051271159999999996</v>
      </c>
      <c r="S604" s="206"/>
      <c r="T604" s="208">
        <f>SUM(T605:T641)</f>
        <v>0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09" t="s">
        <v>86</v>
      </c>
      <c r="AT604" s="210" t="s">
        <v>75</v>
      </c>
      <c r="AU604" s="210" t="s">
        <v>84</v>
      </c>
      <c r="AY604" s="209" t="s">
        <v>141</v>
      </c>
      <c r="BK604" s="211">
        <f>SUM(BK605:BK641)</f>
        <v>0</v>
      </c>
    </row>
    <row r="605" spans="1:65" s="2" customFormat="1" ht="16.5" customHeight="1">
      <c r="A605" s="40"/>
      <c r="B605" s="41"/>
      <c r="C605" s="214" t="s">
        <v>546</v>
      </c>
      <c r="D605" s="214" t="s">
        <v>144</v>
      </c>
      <c r="E605" s="215" t="s">
        <v>547</v>
      </c>
      <c r="F605" s="216" t="s">
        <v>548</v>
      </c>
      <c r="G605" s="217" t="s">
        <v>147</v>
      </c>
      <c r="H605" s="218">
        <v>2.166</v>
      </c>
      <c r="I605" s="219"/>
      <c r="J605" s="220">
        <f>ROUND(I605*H605,2)</f>
        <v>0</v>
      </c>
      <c r="K605" s="216" t="s">
        <v>148</v>
      </c>
      <c r="L605" s="46"/>
      <c r="M605" s="221" t="s">
        <v>19</v>
      </c>
      <c r="N605" s="222" t="s">
        <v>47</v>
      </c>
      <c r="O605" s="86"/>
      <c r="P605" s="223">
        <f>O605*H605</f>
        <v>0</v>
      </c>
      <c r="Q605" s="223">
        <v>0.0003</v>
      </c>
      <c r="R605" s="223">
        <f>Q605*H605</f>
        <v>0.0006498</v>
      </c>
      <c r="S605" s="223">
        <v>0</v>
      </c>
      <c r="T605" s="224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5" t="s">
        <v>311</v>
      </c>
      <c r="AT605" s="225" t="s">
        <v>144</v>
      </c>
      <c r="AU605" s="225" t="s">
        <v>86</v>
      </c>
      <c r="AY605" s="19" t="s">
        <v>141</v>
      </c>
      <c r="BE605" s="226">
        <f>IF(N605="základní",J605,0)</f>
        <v>0</v>
      </c>
      <c r="BF605" s="226">
        <f>IF(N605="snížená",J605,0)</f>
        <v>0</v>
      </c>
      <c r="BG605" s="226">
        <f>IF(N605="zákl. přenesená",J605,0)</f>
        <v>0</v>
      </c>
      <c r="BH605" s="226">
        <f>IF(N605="sníž. přenesená",J605,0)</f>
        <v>0</v>
      </c>
      <c r="BI605" s="226">
        <f>IF(N605="nulová",J605,0)</f>
        <v>0</v>
      </c>
      <c r="BJ605" s="19" t="s">
        <v>84</v>
      </c>
      <c r="BK605" s="226">
        <f>ROUND(I605*H605,2)</f>
        <v>0</v>
      </c>
      <c r="BL605" s="19" t="s">
        <v>311</v>
      </c>
      <c r="BM605" s="225" t="s">
        <v>549</v>
      </c>
    </row>
    <row r="606" spans="1:47" s="2" customFormat="1" ht="12">
      <c r="A606" s="40"/>
      <c r="B606" s="41"/>
      <c r="C606" s="42"/>
      <c r="D606" s="227" t="s">
        <v>151</v>
      </c>
      <c r="E606" s="42"/>
      <c r="F606" s="228" t="s">
        <v>550</v>
      </c>
      <c r="G606" s="42"/>
      <c r="H606" s="42"/>
      <c r="I606" s="229"/>
      <c r="J606" s="42"/>
      <c r="K606" s="42"/>
      <c r="L606" s="46"/>
      <c r="M606" s="230"/>
      <c r="N606" s="231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151</v>
      </c>
      <c r="AU606" s="19" t="s">
        <v>86</v>
      </c>
    </row>
    <row r="607" spans="1:51" s="13" customFormat="1" ht="12">
      <c r="A607" s="13"/>
      <c r="B607" s="232"/>
      <c r="C607" s="233"/>
      <c r="D607" s="234" t="s">
        <v>153</v>
      </c>
      <c r="E607" s="235" t="s">
        <v>19</v>
      </c>
      <c r="F607" s="236" t="s">
        <v>237</v>
      </c>
      <c r="G607" s="233"/>
      <c r="H607" s="235" t="s">
        <v>19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2" t="s">
        <v>153</v>
      </c>
      <c r="AU607" s="242" t="s">
        <v>86</v>
      </c>
      <c r="AV607" s="13" t="s">
        <v>84</v>
      </c>
      <c r="AW607" s="13" t="s">
        <v>35</v>
      </c>
      <c r="AX607" s="13" t="s">
        <v>76</v>
      </c>
      <c r="AY607" s="242" t="s">
        <v>141</v>
      </c>
    </row>
    <row r="608" spans="1:51" s="14" customFormat="1" ht="12">
      <c r="A608" s="14"/>
      <c r="B608" s="243"/>
      <c r="C608" s="244"/>
      <c r="D608" s="234" t="s">
        <v>153</v>
      </c>
      <c r="E608" s="245" t="s">
        <v>19</v>
      </c>
      <c r="F608" s="246" t="s">
        <v>551</v>
      </c>
      <c r="G608" s="244"/>
      <c r="H608" s="247">
        <v>2.166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3" t="s">
        <v>153</v>
      </c>
      <c r="AU608" s="253" t="s">
        <v>86</v>
      </c>
      <c r="AV608" s="14" t="s">
        <v>86</v>
      </c>
      <c r="AW608" s="14" t="s">
        <v>35</v>
      </c>
      <c r="AX608" s="14" t="s">
        <v>76</v>
      </c>
      <c r="AY608" s="253" t="s">
        <v>141</v>
      </c>
    </row>
    <row r="609" spans="1:51" s="15" customFormat="1" ht="12">
      <c r="A609" s="15"/>
      <c r="B609" s="254"/>
      <c r="C609" s="255"/>
      <c r="D609" s="234" t="s">
        <v>153</v>
      </c>
      <c r="E609" s="256" t="s">
        <v>19</v>
      </c>
      <c r="F609" s="257" t="s">
        <v>171</v>
      </c>
      <c r="G609" s="255"/>
      <c r="H609" s="258">
        <v>2.166</v>
      </c>
      <c r="I609" s="259"/>
      <c r="J609" s="255"/>
      <c r="K609" s="255"/>
      <c r="L609" s="260"/>
      <c r="M609" s="261"/>
      <c r="N609" s="262"/>
      <c r="O609" s="262"/>
      <c r="P609" s="262"/>
      <c r="Q609" s="262"/>
      <c r="R609" s="262"/>
      <c r="S609" s="262"/>
      <c r="T609" s="263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64" t="s">
        <v>153</v>
      </c>
      <c r="AU609" s="264" t="s">
        <v>86</v>
      </c>
      <c r="AV609" s="15" t="s">
        <v>149</v>
      </c>
      <c r="AW609" s="15" t="s">
        <v>35</v>
      </c>
      <c r="AX609" s="15" t="s">
        <v>84</v>
      </c>
      <c r="AY609" s="264" t="s">
        <v>141</v>
      </c>
    </row>
    <row r="610" spans="1:65" s="2" customFormat="1" ht="21.75" customHeight="1">
      <c r="A610" s="40"/>
      <c r="B610" s="41"/>
      <c r="C610" s="214" t="s">
        <v>552</v>
      </c>
      <c r="D610" s="214" t="s">
        <v>144</v>
      </c>
      <c r="E610" s="215" t="s">
        <v>553</v>
      </c>
      <c r="F610" s="216" t="s">
        <v>554</v>
      </c>
      <c r="G610" s="217" t="s">
        <v>147</v>
      </c>
      <c r="H610" s="218">
        <v>2.166</v>
      </c>
      <c r="I610" s="219"/>
      <c r="J610" s="220">
        <f>ROUND(I610*H610,2)</f>
        <v>0</v>
      </c>
      <c r="K610" s="216" t="s">
        <v>148</v>
      </c>
      <c r="L610" s="46"/>
      <c r="M610" s="221" t="s">
        <v>19</v>
      </c>
      <c r="N610" s="222" t="s">
        <v>47</v>
      </c>
      <c r="O610" s="86"/>
      <c r="P610" s="223">
        <f>O610*H610</f>
        <v>0</v>
      </c>
      <c r="Q610" s="223">
        <v>0.0045</v>
      </c>
      <c r="R610" s="223">
        <f>Q610*H610</f>
        <v>0.009746999999999999</v>
      </c>
      <c r="S610" s="223">
        <v>0</v>
      </c>
      <c r="T610" s="224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5" t="s">
        <v>311</v>
      </c>
      <c r="AT610" s="225" t="s">
        <v>144</v>
      </c>
      <c r="AU610" s="225" t="s">
        <v>86</v>
      </c>
      <c r="AY610" s="19" t="s">
        <v>141</v>
      </c>
      <c r="BE610" s="226">
        <f>IF(N610="základní",J610,0)</f>
        <v>0</v>
      </c>
      <c r="BF610" s="226">
        <f>IF(N610="snížená",J610,0)</f>
        <v>0</v>
      </c>
      <c r="BG610" s="226">
        <f>IF(N610="zákl. přenesená",J610,0)</f>
        <v>0</v>
      </c>
      <c r="BH610" s="226">
        <f>IF(N610="sníž. přenesená",J610,0)</f>
        <v>0</v>
      </c>
      <c r="BI610" s="226">
        <f>IF(N610="nulová",J610,0)</f>
        <v>0</v>
      </c>
      <c r="BJ610" s="19" t="s">
        <v>84</v>
      </c>
      <c r="BK610" s="226">
        <f>ROUND(I610*H610,2)</f>
        <v>0</v>
      </c>
      <c r="BL610" s="19" t="s">
        <v>311</v>
      </c>
      <c r="BM610" s="225" t="s">
        <v>555</v>
      </c>
    </row>
    <row r="611" spans="1:47" s="2" customFormat="1" ht="12">
      <c r="A611" s="40"/>
      <c r="B611" s="41"/>
      <c r="C611" s="42"/>
      <c r="D611" s="227" t="s">
        <v>151</v>
      </c>
      <c r="E611" s="42"/>
      <c r="F611" s="228" t="s">
        <v>556</v>
      </c>
      <c r="G611" s="42"/>
      <c r="H611" s="42"/>
      <c r="I611" s="229"/>
      <c r="J611" s="42"/>
      <c r="K611" s="42"/>
      <c r="L611" s="46"/>
      <c r="M611" s="230"/>
      <c r="N611" s="231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151</v>
      </c>
      <c r="AU611" s="19" t="s">
        <v>86</v>
      </c>
    </row>
    <row r="612" spans="1:51" s="13" customFormat="1" ht="12">
      <c r="A612" s="13"/>
      <c r="B612" s="232"/>
      <c r="C612" s="233"/>
      <c r="D612" s="234" t="s">
        <v>153</v>
      </c>
      <c r="E612" s="235" t="s">
        <v>19</v>
      </c>
      <c r="F612" s="236" t="s">
        <v>237</v>
      </c>
      <c r="G612" s="233"/>
      <c r="H612" s="235" t="s">
        <v>19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2" t="s">
        <v>153</v>
      </c>
      <c r="AU612" s="242" t="s">
        <v>86</v>
      </c>
      <c r="AV612" s="13" t="s">
        <v>84</v>
      </c>
      <c r="AW612" s="13" t="s">
        <v>35</v>
      </c>
      <c r="AX612" s="13" t="s">
        <v>76</v>
      </c>
      <c r="AY612" s="242" t="s">
        <v>141</v>
      </c>
    </row>
    <row r="613" spans="1:51" s="14" customFormat="1" ht="12">
      <c r="A613" s="14"/>
      <c r="B613" s="243"/>
      <c r="C613" s="244"/>
      <c r="D613" s="234" t="s">
        <v>153</v>
      </c>
      <c r="E613" s="245" t="s">
        <v>19</v>
      </c>
      <c r="F613" s="246" t="s">
        <v>551</v>
      </c>
      <c r="G613" s="244"/>
      <c r="H613" s="247">
        <v>2.166</v>
      </c>
      <c r="I613" s="248"/>
      <c r="J613" s="244"/>
      <c r="K613" s="244"/>
      <c r="L613" s="249"/>
      <c r="M613" s="250"/>
      <c r="N613" s="251"/>
      <c r="O613" s="251"/>
      <c r="P613" s="251"/>
      <c r="Q613" s="251"/>
      <c r="R613" s="251"/>
      <c r="S613" s="251"/>
      <c r="T613" s="25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3" t="s">
        <v>153</v>
      </c>
      <c r="AU613" s="253" t="s">
        <v>86</v>
      </c>
      <c r="AV613" s="14" t="s">
        <v>86</v>
      </c>
      <c r="AW613" s="14" t="s">
        <v>35</v>
      </c>
      <c r="AX613" s="14" t="s">
        <v>76</v>
      </c>
      <c r="AY613" s="253" t="s">
        <v>141</v>
      </c>
    </row>
    <row r="614" spans="1:51" s="15" customFormat="1" ht="12">
      <c r="A614" s="15"/>
      <c r="B614" s="254"/>
      <c r="C614" s="255"/>
      <c r="D614" s="234" t="s">
        <v>153</v>
      </c>
      <c r="E614" s="256" t="s">
        <v>19</v>
      </c>
      <c r="F614" s="257" t="s">
        <v>171</v>
      </c>
      <c r="G614" s="255"/>
      <c r="H614" s="258">
        <v>2.166</v>
      </c>
      <c r="I614" s="259"/>
      <c r="J614" s="255"/>
      <c r="K614" s="255"/>
      <c r="L614" s="260"/>
      <c r="M614" s="261"/>
      <c r="N614" s="262"/>
      <c r="O614" s="262"/>
      <c r="P614" s="262"/>
      <c r="Q614" s="262"/>
      <c r="R614" s="262"/>
      <c r="S614" s="262"/>
      <c r="T614" s="263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64" t="s">
        <v>153</v>
      </c>
      <c r="AU614" s="264" t="s">
        <v>86</v>
      </c>
      <c r="AV614" s="15" t="s">
        <v>149</v>
      </c>
      <c r="AW614" s="15" t="s">
        <v>35</v>
      </c>
      <c r="AX614" s="15" t="s">
        <v>84</v>
      </c>
      <c r="AY614" s="264" t="s">
        <v>141</v>
      </c>
    </row>
    <row r="615" spans="1:65" s="2" customFormat="1" ht="24.15" customHeight="1">
      <c r="A615" s="40"/>
      <c r="B615" s="41"/>
      <c r="C615" s="214" t="s">
        <v>557</v>
      </c>
      <c r="D615" s="214" t="s">
        <v>144</v>
      </c>
      <c r="E615" s="215" t="s">
        <v>558</v>
      </c>
      <c r="F615" s="216" t="s">
        <v>559</v>
      </c>
      <c r="G615" s="217" t="s">
        <v>147</v>
      </c>
      <c r="H615" s="218">
        <v>2.166</v>
      </c>
      <c r="I615" s="219"/>
      <c r="J615" s="220">
        <f>ROUND(I615*H615,2)</f>
        <v>0</v>
      </c>
      <c r="K615" s="216" t="s">
        <v>148</v>
      </c>
      <c r="L615" s="46"/>
      <c r="M615" s="221" t="s">
        <v>19</v>
      </c>
      <c r="N615" s="222" t="s">
        <v>47</v>
      </c>
      <c r="O615" s="86"/>
      <c r="P615" s="223">
        <f>O615*H615</f>
        <v>0</v>
      </c>
      <c r="Q615" s="223">
        <v>0.0053</v>
      </c>
      <c r="R615" s="223">
        <f>Q615*H615</f>
        <v>0.0114798</v>
      </c>
      <c r="S615" s="223">
        <v>0</v>
      </c>
      <c r="T615" s="224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5" t="s">
        <v>311</v>
      </c>
      <c r="AT615" s="225" t="s">
        <v>144</v>
      </c>
      <c r="AU615" s="225" t="s">
        <v>86</v>
      </c>
      <c r="AY615" s="19" t="s">
        <v>141</v>
      </c>
      <c r="BE615" s="226">
        <f>IF(N615="základní",J615,0)</f>
        <v>0</v>
      </c>
      <c r="BF615" s="226">
        <f>IF(N615="snížená",J615,0)</f>
        <v>0</v>
      </c>
      <c r="BG615" s="226">
        <f>IF(N615="zákl. přenesená",J615,0)</f>
        <v>0</v>
      </c>
      <c r="BH615" s="226">
        <f>IF(N615="sníž. přenesená",J615,0)</f>
        <v>0</v>
      </c>
      <c r="BI615" s="226">
        <f>IF(N615="nulová",J615,0)</f>
        <v>0</v>
      </c>
      <c r="BJ615" s="19" t="s">
        <v>84</v>
      </c>
      <c r="BK615" s="226">
        <f>ROUND(I615*H615,2)</f>
        <v>0</v>
      </c>
      <c r="BL615" s="19" t="s">
        <v>311</v>
      </c>
      <c r="BM615" s="225" t="s">
        <v>560</v>
      </c>
    </row>
    <row r="616" spans="1:47" s="2" customFormat="1" ht="12">
      <c r="A616" s="40"/>
      <c r="B616" s="41"/>
      <c r="C616" s="42"/>
      <c r="D616" s="227" t="s">
        <v>151</v>
      </c>
      <c r="E616" s="42"/>
      <c r="F616" s="228" t="s">
        <v>561</v>
      </c>
      <c r="G616" s="42"/>
      <c r="H616" s="42"/>
      <c r="I616" s="229"/>
      <c r="J616" s="42"/>
      <c r="K616" s="42"/>
      <c r="L616" s="46"/>
      <c r="M616" s="230"/>
      <c r="N616" s="231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151</v>
      </c>
      <c r="AU616" s="19" t="s">
        <v>86</v>
      </c>
    </row>
    <row r="617" spans="1:51" s="13" customFormat="1" ht="12">
      <c r="A617" s="13"/>
      <c r="B617" s="232"/>
      <c r="C617" s="233"/>
      <c r="D617" s="234" t="s">
        <v>153</v>
      </c>
      <c r="E617" s="235" t="s">
        <v>19</v>
      </c>
      <c r="F617" s="236" t="s">
        <v>237</v>
      </c>
      <c r="G617" s="233"/>
      <c r="H617" s="235" t="s">
        <v>19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2" t="s">
        <v>153</v>
      </c>
      <c r="AU617" s="242" t="s">
        <v>86</v>
      </c>
      <c r="AV617" s="13" t="s">
        <v>84</v>
      </c>
      <c r="AW617" s="13" t="s">
        <v>35</v>
      </c>
      <c r="AX617" s="13" t="s">
        <v>76</v>
      </c>
      <c r="AY617" s="242" t="s">
        <v>141</v>
      </c>
    </row>
    <row r="618" spans="1:51" s="14" customFormat="1" ht="12">
      <c r="A618" s="14"/>
      <c r="B618" s="243"/>
      <c r="C618" s="244"/>
      <c r="D618" s="234" t="s">
        <v>153</v>
      </c>
      <c r="E618" s="245" t="s">
        <v>19</v>
      </c>
      <c r="F618" s="246" t="s">
        <v>551</v>
      </c>
      <c r="G618" s="244"/>
      <c r="H618" s="247">
        <v>2.166</v>
      </c>
      <c r="I618" s="248"/>
      <c r="J618" s="244"/>
      <c r="K618" s="244"/>
      <c r="L618" s="249"/>
      <c r="M618" s="250"/>
      <c r="N618" s="251"/>
      <c r="O618" s="251"/>
      <c r="P618" s="251"/>
      <c r="Q618" s="251"/>
      <c r="R618" s="251"/>
      <c r="S618" s="251"/>
      <c r="T618" s="25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3" t="s">
        <v>153</v>
      </c>
      <c r="AU618" s="253" t="s">
        <v>86</v>
      </c>
      <c r="AV618" s="14" t="s">
        <v>86</v>
      </c>
      <c r="AW618" s="14" t="s">
        <v>35</v>
      </c>
      <c r="AX618" s="14" t="s">
        <v>76</v>
      </c>
      <c r="AY618" s="253" t="s">
        <v>141</v>
      </c>
    </row>
    <row r="619" spans="1:51" s="15" customFormat="1" ht="12">
      <c r="A619" s="15"/>
      <c r="B619" s="254"/>
      <c r="C619" s="255"/>
      <c r="D619" s="234" t="s">
        <v>153</v>
      </c>
      <c r="E619" s="256" t="s">
        <v>19</v>
      </c>
      <c r="F619" s="257" t="s">
        <v>171</v>
      </c>
      <c r="G619" s="255"/>
      <c r="H619" s="258">
        <v>2.166</v>
      </c>
      <c r="I619" s="259"/>
      <c r="J619" s="255"/>
      <c r="K619" s="255"/>
      <c r="L619" s="260"/>
      <c r="M619" s="261"/>
      <c r="N619" s="262"/>
      <c r="O619" s="262"/>
      <c r="P619" s="262"/>
      <c r="Q619" s="262"/>
      <c r="R619" s="262"/>
      <c r="S619" s="262"/>
      <c r="T619" s="263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4" t="s">
        <v>153</v>
      </c>
      <c r="AU619" s="264" t="s">
        <v>86</v>
      </c>
      <c r="AV619" s="15" t="s">
        <v>149</v>
      </c>
      <c r="AW619" s="15" t="s">
        <v>35</v>
      </c>
      <c r="AX619" s="15" t="s">
        <v>84</v>
      </c>
      <c r="AY619" s="264" t="s">
        <v>141</v>
      </c>
    </row>
    <row r="620" spans="1:65" s="2" customFormat="1" ht="16.5" customHeight="1">
      <c r="A620" s="40"/>
      <c r="B620" s="41"/>
      <c r="C620" s="265" t="s">
        <v>562</v>
      </c>
      <c r="D620" s="265" t="s">
        <v>368</v>
      </c>
      <c r="E620" s="266" t="s">
        <v>563</v>
      </c>
      <c r="F620" s="267" t="s">
        <v>564</v>
      </c>
      <c r="G620" s="268" t="s">
        <v>147</v>
      </c>
      <c r="H620" s="269">
        <v>2.383</v>
      </c>
      <c r="I620" s="270"/>
      <c r="J620" s="271">
        <f>ROUND(I620*H620,2)</f>
        <v>0</v>
      </c>
      <c r="K620" s="267" t="s">
        <v>148</v>
      </c>
      <c r="L620" s="272"/>
      <c r="M620" s="273" t="s">
        <v>19</v>
      </c>
      <c r="N620" s="274" t="s">
        <v>47</v>
      </c>
      <c r="O620" s="86"/>
      <c r="P620" s="223">
        <f>O620*H620</f>
        <v>0</v>
      </c>
      <c r="Q620" s="223">
        <v>0.01232</v>
      </c>
      <c r="R620" s="223">
        <f>Q620*H620</f>
        <v>0.02935856</v>
      </c>
      <c r="S620" s="223">
        <v>0</v>
      </c>
      <c r="T620" s="224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25" t="s">
        <v>372</v>
      </c>
      <c r="AT620" s="225" t="s">
        <v>368</v>
      </c>
      <c r="AU620" s="225" t="s">
        <v>86</v>
      </c>
      <c r="AY620" s="19" t="s">
        <v>141</v>
      </c>
      <c r="BE620" s="226">
        <f>IF(N620="základní",J620,0)</f>
        <v>0</v>
      </c>
      <c r="BF620" s="226">
        <f>IF(N620="snížená",J620,0)</f>
        <v>0</v>
      </c>
      <c r="BG620" s="226">
        <f>IF(N620="zákl. přenesená",J620,0)</f>
        <v>0</v>
      </c>
      <c r="BH620" s="226">
        <f>IF(N620="sníž. přenesená",J620,0)</f>
        <v>0</v>
      </c>
      <c r="BI620" s="226">
        <f>IF(N620="nulová",J620,0)</f>
        <v>0</v>
      </c>
      <c r="BJ620" s="19" t="s">
        <v>84</v>
      </c>
      <c r="BK620" s="226">
        <f>ROUND(I620*H620,2)</f>
        <v>0</v>
      </c>
      <c r="BL620" s="19" t="s">
        <v>311</v>
      </c>
      <c r="BM620" s="225" t="s">
        <v>565</v>
      </c>
    </row>
    <row r="621" spans="1:51" s="13" customFormat="1" ht="12">
      <c r="A621" s="13"/>
      <c r="B621" s="232"/>
      <c r="C621" s="233"/>
      <c r="D621" s="234" t="s">
        <v>153</v>
      </c>
      <c r="E621" s="235" t="s">
        <v>19</v>
      </c>
      <c r="F621" s="236" t="s">
        <v>237</v>
      </c>
      <c r="G621" s="233"/>
      <c r="H621" s="235" t="s">
        <v>19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2" t="s">
        <v>153</v>
      </c>
      <c r="AU621" s="242" t="s">
        <v>86</v>
      </c>
      <c r="AV621" s="13" t="s">
        <v>84</v>
      </c>
      <c r="AW621" s="13" t="s">
        <v>35</v>
      </c>
      <c r="AX621" s="13" t="s">
        <v>76</v>
      </c>
      <c r="AY621" s="242" t="s">
        <v>141</v>
      </c>
    </row>
    <row r="622" spans="1:51" s="14" customFormat="1" ht="12">
      <c r="A622" s="14"/>
      <c r="B622" s="243"/>
      <c r="C622" s="244"/>
      <c r="D622" s="234" t="s">
        <v>153</v>
      </c>
      <c r="E622" s="245" t="s">
        <v>19</v>
      </c>
      <c r="F622" s="246" t="s">
        <v>551</v>
      </c>
      <c r="G622" s="244"/>
      <c r="H622" s="247">
        <v>2.166</v>
      </c>
      <c r="I622" s="248"/>
      <c r="J622" s="244"/>
      <c r="K622" s="244"/>
      <c r="L622" s="249"/>
      <c r="M622" s="250"/>
      <c r="N622" s="251"/>
      <c r="O622" s="251"/>
      <c r="P622" s="251"/>
      <c r="Q622" s="251"/>
      <c r="R622" s="251"/>
      <c r="S622" s="251"/>
      <c r="T622" s="252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3" t="s">
        <v>153</v>
      </c>
      <c r="AU622" s="253" t="s">
        <v>86</v>
      </c>
      <c r="AV622" s="14" t="s">
        <v>86</v>
      </c>
      <c r="AW622" s="14" t="s">
        <v>35</v>
      </c>
      <c r="AX622" s="14" t="s">
        <v>76</v>
      </c>
      <c r="AY622" s="253" t="s">
        <v>141</v>
      </c>
    </row>
    <row r="623" spans="1:51" s="15" customFormat="1" ht="12">
      <c r="A623" s="15"/>
      <c r="B623" s="254"/>
      <c r="C623" s="255"/>
      <c r="D623" s="234" t="s">
        <v>153</v>
      </c>
      <c r="E623" s="256" t="s">
        <v>19</v>
      </c>
      <c r="F623" s="257" t="s">
        <v>171</v>
      </c>
      <c r="G623" s="255"/>
      <c r="H623" s="258">
        <v>2.166</v>
      </c>
      <c r="I623" s="259"/>
      <c r="J623" s="255"/>
      <c r="K623" s="255"/>
      <c r="L623" s="260"/>
      <c r="M623" s="261"/>
      <c r="N623" s="262"/>
      <c r="O623" s="262"/>
      <c r="P623" s="262"/>
      <c r="Q623" s="262"/>
      <c r="R623" s="262"/>
      <c r="S623" s="262"/>
      <c r="T623" s="263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64" t="s">
        <v>153</v>
      </c>
      <c r="AU623" s="264" t="s">
        <v>86</v>
      </c>
      <c r="AV623" s="15" t="s">
        <v>149</v>
      </c>
      <c r="AW623" s="15" t="s">
        <v>35</v>
      </c>
      <c r="AX623" s="15" t="s">
        <v>84</v>
      </c>
      <c r="AY623" s="264" t="s">
        <v>141</v>
      </c>
    </row>
    <row r="624" spans="1:51" s="14" customFormat="1" ht="12">
      <c r="A624" s="14"/>
      <c r="B624" s="243"/>
      <c r="C624" s="244"/>
      <c r="D624" s="234" t="s">
        <v>153</v>
      </c>
      <c r="E624" s="244"/>
      <c r="F624" s="246" t="s">
        <v>566</v>
      </c>
      <c r="G624" s="244"/>
      <c r="H624" s="247">
        <v>2.383</v>
      </c>
      <c r="I624" s="248"/>
      <c r="J624" s="244"/>
      <c r="K624" s="244"/>
      <c r="L624" s="249"/>
      <c r="M624" s="250"/>
      <c r="N624" s="251"/>
      <c r="O624" s="251"/>
      <c r="P624" s="251"/>
      <c r="Q624" s="251"/>
      <c r="R624" s="251"/>
      <c r="S624" s="251"/>
      <c r="T624" s="252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3" t="s">
        <v>153</v>
      </c>
      <c r="AU624" s="253" t="s">
        <v>86</v>
      </c>
      <c r="AV624" s="14" t="s">
        <v>86</v>
      </c>
      <c r="AW624" s="14" t="s">
        <v>4</v>
      </c>
      <c r="AX624" s="14" t="s">
        <v>84</v>
      </c>
      <c r="AY624" s="253" t="s">
        <v>141</v>
      </c>
    </row>
    <row r="625" spans="1:65" s="2" customFormat="1" ht="24.15" customHeight="1">
      <c r="A625" s="40"/>
      <c r="B625" s="41"/>
      <c r="C625" s="214" t="s">
        <v>567</v>
      </c>
      <c r="D625" s="214" t="s">
        <v>144</v>
      </c>
      <c r="E625" s="215" t="s">
        <v>568</v>
      </c>
      <c r="F625" s="216" t="s">
        <v>569</v>
      </c>
      <c r="G625" s="217" t="s">
        <v>147</v>
      </c>
      <c r="H625" s="218">
        <v>2.166</v>
      </c>
      <c r="I625" s="219"/>
      <c r="J625" s="220">
        <f>ROUND(I625*H625,2)</f>
        <v>0</v>
      </c>
      <c r="K625" s="216" t="s">
        <v>148</v>
      </c>
      <c r="L625" s="46"/>
      <c r="M625" s="221" t="s">
        <v>19</v>
      </c>
      <c r="N625" s="222" t="s">
        <v>47</v>
      </c>
      <c r="O625" s="86"/>
      <c r="P625" s="223">
        <f>O625*H625</f>
        <v>0</v>
      </c>
      <c r="Q625" s="223">
        <v>0</v>
      </c>
      <c r="R625" s="223">
        <f>Q625*H625</f>
        <v>0</v>
      </c>
      <c r="S625" s="223">
        <v>0</v>
      </c>
      <c r="T625" s="224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5" t="s">
        <v>311</v>
      </c>
      <c r="AT625" s="225" t="s">
        <v>144</v>
      </c>
      <c r="AU625" s="225" t="s">
        <v>86</v>
      </c>
      <c r="AY625" s="19" t="s">
        <v>141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9" t="s">
        <v>84</v>
      </c>
      <c r="BK625" s="226">
        <f>ROUND(I625*H625,2)</f>
        <v>0</v>
      </c>
      <c r="BL625" s="19" t="s">
        <v>311</v>
      </c>
      <c r="BM625" s="225" t="s">
        <v>570</v>
      </c>
    </row>
    <row r="626" spans="1:47" s="2" customFormat="1" ht="12">
      <c r="A626" s="40"/>
      <c r="B626" s="41"/>
      <c r="C626" s="42"/>
      <c r="D626" s="227" t="s">
        <v>151</v>
      </c>
      <c r="E626" s="42"/>
      <c r="F626" s="228" t="s">
        <v>571</v>
      </c>
      <c r="G626" s="42"/>
      <c r="H626" s="42"/>
      <c r="I626" s="229"/>
      <c r="J626" s="42"/>
      <c r="K626" s="42"/>
      <c r="L626" s="46"/>
      <c r="M626" s="230"/>
      <c r="N626" s="231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151</v>
      </c>
      <c r="AU626" s="19" t="s">
        <v>86</v>
      </c>
    </row>
    <row r="627" spans="1:51" s="13" customFormat="1" ht="12">
      <c r="A627" s="13"/>
      <c r="B627" s="232"/>
      <c r="C627" s="233"/>
      <c r="D627" s="234" t="s">
        <v>153</v>
      </c>
      <c r="E627" s="235" t="s">
        <v>19</v>
      </c>
      <c r="F627" s="236" t="s">
        <v>237</v>
      </c>
      <c r="G627" s="233"/>
      <c r="H627" s="235" t="s">
        <v>19</v>
      </c>
      <c r="I627" s="237"/>
      <c r="J627" s="233"/>
      <c r="K627" s="233"/>
      <c r="L627" s="238"/>
      <c r="M627" s="239"/>
      <c r="N627" s="240"/>
      <c r="O627" s="240"/>
      <c r="P627" s="240"/>
      <c r="Q627" s="240"/>
      <c r="R627" s="240"/>
      <c r="S627" s="240"/>
      <c r="T627" s="24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2" t="s">
        <v>153</v>
      </c>
      <c r="AU627" s="242" t="s">
        <v>86</v>
      </c>
      <c r="AV627" s="13" t="s">
        <v>84</v>
      </c>
      <c r="AW627" s="13" t="s">
        <v>35</v>
      </c>
      <c r="AX627" s="13" t="s">
        <v>76</v>
      </c>
      <c r="AY627" s="242" t="s">
        <v>141</v>
      </c>
    </row>
    <row r="628" spans="1:51" s="14" customFormat="1" ht="12">
      <c r="A628" s="14"/>
      <c r="B628" s="243"/>
      <c r="C628" s="244"/>
      <c r="D628" s="234" t="s">
        <v>153</v>
      </c>
      <c r="E628" s="245" t="s">
        <v>19</v>
      </c>
      <c r="F628" s="246" t="s">
        <v>551</v>
      </c>
      <c r="G628" s="244"/>
      <c r="H628" s="247">
        <v>2.166</v>
      </c>
      <c r="I628" s="248"/>
      <c r="J628" s="244"/>
      <c r="K628" s="244"/>
      <c r="L628" s="249"/>
      <c r="M628" s="250"/>
      <c r="N628" s="251"/>
      <c r="O628" s="251"/>
      <c r="P628" s="251"/>
      <c r="Q628" s="251"/>
      <c r="R628" s="251"/>
      <c r="S628" s="251"/>
      <c r="T628" s="25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3" t="s">
        <v>153</v>
      </c>
      <c r="AU628" s="253" t="s">
        <v>86</v>
      </c>
      <c r="AV628" s="14" t="s">
        <v>86</v>
      </c>
      <c r="AW628" s="14" t="s">
        <v>35</v>
      </c>
      <c r="AX628" s="14" t="s">
        <v>76</v>
      </c>
      <c r="AY628" s="253" t="s">
        <v>141</v>
      </c>
    </row>
    <row r="629" spans="1:51" s="15" customFormat="1" ht="12">
      <c r="A629" s="15"/>
      <c r="B629" s="254"/>
      <c r="C629" s="255"/>
      <c r="D629" s="234" t="s">
        <v>153</v>
      </c>
      <c r="E629" s="256" t="s">
        <v>19</v>
      </c>
      <c r="F629" s="257" t="s">
        <v>171</v>
      </c>
      <c r="G629" s="255"/>
      <c r="H629" s="258">
        <v>2.166</v>
      </c>
      <c r="I629" s="259"/>
      <c r="J629" s="255"/>
      <c r="K629" s="255"/>
      <c r="L629" s="260"/>
      <c r="M629" s="261"/>
      <c r="N629" s="262"/>
      <c r="O629" s="262"/>
      <c r="P629" s="262"/>
      <c r="Q629" s="262"/>
      <c r="R629" s="262"/>
      <c r="S629" s="262"/>
      <c r="T629" s="263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4" t="s">
        <v>153</v>
      </c>
      <c r="AU629" s="264" t="s">
        <v>86</v>
      </c>
      <c r="AV629" s="15" t="s">
        <v>149</v>
      </c>
      <c r="AW629" s="15" t="s">
        <v>35</v>
      </c>
      <c r="AX629" s="15" t="s">
        <v>84</v>
      </c>
      <c r="AY629" s="264" t="s">
        <v>141</v>
      </c>
    </row>
    <row r="630" spans="1:65" s="2" customFormat="1" ht="16.5" customHeight="1">
      <c r="A630" s="40"/>
      <c r="B630" s="41"/>
      <c r="C630" s="214" t="s">
        <v>572</v>
      </c>
      <c r="D630" s="214" t="s">
        <v>144</v>
      </c>
      <c r="E630" s="215" t="s">
        <v>573</v>
      </c>
      <c r="F630" s="216" t="s">
        <v>574</v>
      </c>
      <c r="G630" s="217" t="s">
        <v>234</v>
      </c>
      <c r="H630" s="218">
        <v>1.2</v>
      </c>
      <c r="I630" s="219"/>
      <c r="J630" s="220">
        <f>ROUND(I630*H630,2)</f>
        <v>0</v>
      </c>
      <c r="K630" s="216" t="s">
        <v>148</v>
      </c>
      <c r="L630" s="46"/>
      <c r="M630" s="221" t="s">
        <v>19</v>
      </c>
      <c r="N630" s="222" t="s">
        <v>47</v>
      </c>
      <c r="O630" s="86"/>
      <c r="P630" s="223">
        <f>O630*H630</f>
        <v>0</v>
      </c>
      <c r="Q630" s="223">
        <v>3E-05</v>
      </c>
      <c r="R630" s="223">
        <f>Q630*H630</f>
        <v>3.6E-05</v>
      </c>
      <c r="S630" s="223">
        <v>0</v>
      </c>
      <c r="T630" s="224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25" t="s">
        <v>311</v>
      </c>
      <c r="AT630" s="225" t="s">
        <v>144</v>
      </c>
      <c r="AU630" s="225" t="s">
        <v>86</v>
      </c>
      <c r="AY630" s="19" t="s">
        <v>141</v>
      </c>
      <c r="BE630" s="226">
        <f>IF(N630="základní",J630,0)</f>
        <v>0</v>
      </c>
      <c r="BF630" s="226">
        <f>IF(N630="snížená",J630,0)</f>
        <v>0</v>
      </c>
      <c r="BG630" s="226">
        <f>IF(N630="zákl. přenesená",J630,0)</f>
        <v>0</v>
      </c>
      <c r="BH630" s="226">
        <f>IF(N630="sníž. přenesená",J630,0)</f>
        <v>0</v>
      </c>
      <c r="BI630" s="226">
        <f>IF(N630="nulová",J630,0)</f>
        <v>0</v>
      </c>
      <c r="BJ630" s="19" t="s">
        <v>84</v>
      </c>
      <c r="BK630" s="226">
        <f>ROUND(I630*H630,2)</f>
        <v>0</v>
      </c>
      <c r="BL630" s="19" t="s">
        <v>311</v>
      </c>
      <c r="BM630" s="225" t="s">
        <v>575</v>
      </c>
    </row>
    <row r="631" spans="1:47" s="2" customFormat="1" ht="12">
      <c r="A631" s="40"/>
      <c r="B631" s="41"/>
      <c r="C631" s="42"/>
      <c r="D631" s="227" t="s">
        <v>151</v>
      </c>
      <c r="E631" s="42"/>
      <c r="F631" s="228" t="s">
        <v>576</v>
      </c>
      <c r="G631" s="42"/>
      <c r="H631" s="42"/>
      <c r="I631" s="229"/>
      <c r="J631" s="42"/>
      <c r="K631" s="42"/>
      <c r="L631" s="46"/>
      <c r="M631" s="230"/>
      <c r="N631" s="231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151</v>
      </c>
      <c r="AU631" s="19" t="s">
        <v>86</v>
      </c>
    </row>
    <row r="632" spans="1:51" s="13" customFormat="1" ht="12">
      <c r="A632" s="13"/>
      <c r="B632" s="232"/>
      <c r="C632" s="233"/>
      <c r="D632" s="234" t="s">
        <v>153</v>
      </c>
      <c r="E632" s="235" t="s">
        <v>19</v>
      </c>
      <c r="F632" s="236" t="s">
        <v>237</v>
      </c>
      <c r="G632" s="233"/>
      <c r="H632" s="235" t="s">
        <v>19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2" t="s">
        <v>153</v>
      </c>
      <c r="AU632" s="242" t="s">
        <v>86</v>
      </c>
      <c r="AV632" s="13" t="s">
        <v>84</v>
      </c>
      <c r="AW632" s="13" t="s">
        <v>35</v>
      </c>
      <c r="AX632" s="13" t="s">
        <v>76</v>
      </c>
      <c r="AY632" s="242" t="s">
        <v>141</v>
      </c>
    </row>
    <row r="633" spans="1:51" s="14" customFormat="1" ht="12">
      <c r="A633" s="14"/>
      <c r="B633" s="243"/>
      <c r="C633" s="244"/>
      <c r="D633" s="234" t="s">
        <v>153</v>
      </c>
      <c r="E633" s="245" t="s">
        <v>19</v>
      </c>
      <c r="F633" s="246" t="s">
        <v>577</v>
      </c>
      <c r="G633" s="244"/>
      <c r="H633" s="247">
        <v>1.2</v>
      </c>
      <c r="I633" s="248"/>
      <c r="J633" s="244"/>
      <c r="K633" s="244"/>
      <c r="L633" s="249"/>
      <c r="M633" s="250"/>
      <c r="N633" s="251"/>
      <c r="O633" s="251"/>
      <c r="P633" s="251"/>
      <c r="Q633" s="251"/>
      <c r="R633" s="251"/>
      <c r="S633" s="251"/>
      <c r="T633" s="252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3" t="s">
        <v>153</v>
      </c>
      <c r="AU633" s="253" t="s">
        <v>86</v>
      </c>
      <c r="AV633" s="14" t="s">
        <v>86</v>
      </c>
      <c r="AW633" s="14" t="s">
        <v>35</v>
      </c>
      <c r="AX633" s="14" t="s">
        <v>76</v>
      </c>
      <c r="AY633" s="253" t="s">
        <v>141</v>
      </c>
    </row>
    <row r="634" spans="1:51" s="15" customFormat="1" ht="12">
      <c r="A634" s="15"/>
      <c r="B634" s="254"/>
      <c r="C634" s="255"/>
      <c r="D634" s="234" t="s">
        <v>153</v>
      </c>
      <c r="E634" s="256" t="s">
        <v>19</v>
      </c>
      <c r="F634" s="257" t="s">
        <v>171</v>
      </c>
      <c r="G634" s="255"/>
      <c r="H634" s="258">
        <v>1.2</v>
      </c>
      <c r="I634" s="259"/>
      <c r="J634" s="255"/>
      <c r="K634" s="255"/>
      <c r="L634" s="260"/>
      <c r="M634" s="261"/>
      <c r="N634" s="262"/>
      <c r="O634" s="262"/>
      <c r="P634" s="262"/>
      <c r="Q634" s="262"/>
      <c r="R634" s="262"/>
      <c r="S634" s="262"/>
      <c r="T634" s="263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4" t="s">
        <v>153</v>
      </c>
      <c r="AU634" s="264" t="s">
        <v>86</v>
      </c>
      <c r="AV634" s="15" t="s">
        <v>149</v>
      </c>
      <c r="AW634" s="15" t="s">
        <v>35</v>
      </c>
      <c r="AX634" s="15" t="s">
        <v>84</v>
      </c>
      <c r="AY634" s="264" t="s">
        <v>141</v>
      </c>
    </row>
    <row r="635" spans="1:65" s="2" customFormat="1" ht="16.5" customHeight="1">
      <c r="A635" s="40"/>
      <c r="B635" s="41"/>
      <c r="C635" s="214" t="s">
        <v>578</v>
      </c>
      <c r="D635" s="214" t="s">
        <v>144</v>
      </c>
      <c r="E635" s="215" t="s">
        <v>579</v>
      </c>
      <c r="F635" s="216" t="s">
        <v>580</v>
      </c>
      <c r="G635" s="217" t="s">
        <v>265</v>
      </c>
      <c r="H635" s="218">
        <v>5</v>
      </c>
      <c r="I635" s="219"/>
      <c r="J635" s="220">
        <f>ROUND(I635*H635,2)</f>
        <v>0</v>
      </c>
      <c r="K635" s="216" t="s">
        <v>148</v>
      </c>
      <c r="L635" s="46"/>
      <c r="M635" s="221" t="s">
        <v>19</v>
      </c>
      <c r="N635" s="222" t="s">
        <v>47</v>
      </c>
      <c r="O635" s="86"/>
      <c r="P635" s="223">
        <f>O635*H635</f>
        <v>0</v>
      </c>
      <c r="Q635" s="223">
        <v>0</v>
      </c>
      <c r="R635" s="223">
        <f>Q635*H635</f>
        <v>0</v>
      </c>
      <c r="S635" s="223">
        <v>0</v>
      </c>
      <c r="T635" s="224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5" t="s">
        <v>311</v>
      </c>
      <c r="AT635" s="225" t="s">
        <v>144</v>
      </c>
      <c r="AU635" s="225" t="s">
        <v>86</v>
      </c>
      <c r="AY635" s="19" t="s">
        <v>141</v>
      </c>
      <c r="BE635" s="226">
        <f>IF(N635="základní",J635,0)</f>
        <v>0</v>
      </c>
      <c r="BF635" s="226">
        <f>IF(N635="snížená",J635,0)</f>
        <v>0</v>
      </c>
      <c r="BG635" s="226">
        <f>IF(N635="zákl. přenesená",J635,0)</f>
        <v>0</v>
      </c>
      <c r="BH635" s="226">
        <f>IF(N635="sníž. přenesená",J635,0)</f>
        <v>0</v>
      </c>
      <c r="BI635" s="226">
        <f>IF(N635="nulová",J635,0)</f>
        <v>0</v>
      </c>
      <c r="BJ635" s="19" t="s">
        <v>84</v>
      </c>
      <c r="BK635" s="226">
        <f>ROUND(I635*H635,2)</f>
        <v>0</v>
      </c>
      <c r="BL635" s="19" t="s">
        <v>311</v>
      </c>
      <c r="BM635" s="225" t="s">
        <v>581</v>
      </c>
    </row>
    <row r="636" spans="1:47" s="2" customFormat="1" ht="12">
      <c r="A636" s="40"/>
      <c r="B636" s="41"/>
      <c r="C636" s="42"/>
      <c r="D636" s="227" t="s">
        <v>151</v>
      </c>
      <c r="E636" s="42"/>
      <c r="F636" s="228" t="s">
        <v>582</v>
      </c>
      <c r="G636" s="42"/>
      <c r="H636" s="42"/>
      <c r="I636" s="229"/>
      <c r="J636" s="42"/>
      <c r="K636" s="42"/>
      <c r="L636" s="46"/>
      <c r="M636" s="230"/>
      <c r="N636" s="231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151</v>
      </c>
      <c r="AU636" s="19" t="s">
        <v>86</v>
      </c>
    </row>
    <row r="637" spans="1:51" s="13" customFormat="1" ht="12">
      <c r="A637" s="13"/>
      <c r="B637" s="232"/>
      <c r="C637" s="233"/>
      <c r="D637" s="234" t="s">
        <v>153</v>
      </c>
      <c r="E637" s="235" t="s">
        <v>19</v>
      </c>
      <c r="F637" s="236" t="s">
        <v>583</v>
      </c>
      <c r="G637" s="233"/>
      <c r="H637" s="235" t="s">
        <v>19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2" t="s">
        <v>153</v>
      </c>
      <c r="AU637" s="242" t="s">
        <v>86</v>
      </c>
      <c r="AV637" s="13" t="s">
        <v>84</v>
      </c>
      <c r="AW637" s="13" t="s">
        <v>35</v>
      </c>
      <c r="AX637" s="13" t="s">
        <v>76</v>
      </c>
      <c r="AY637" s="242" t="s">
        <v>141</v>
      </c>
    </row>
    <row r="638" spans="1:51" s="14" customFormat="1" ht="12">
      <c r="A638" s="14"/>
      <c r="B638" s="243"/>
      <c r="C638" s="244"/>
      <c r="D638" s="234" t="s">
        <v>153</v>
      </c>
      <c r="E638" s="245" t="s">
        <v>19</v>
      </c>
      <c r="F638" s="246" t="s">
        <v>209</v>
      </c>
      <c r="G638" s="244"/>
      <c r="H638" s="247">
        <v>5</v>
      </c>
      <c r="I638" s="248"/>
      <c r="J638" s="244"/>
      <c r="K638" s="244"/>
      <c r="L638" s="249"/>
      <c r="M638" s="250"/>
      <c r="N638" s="251"/>
      <c r="O638" s="251"/>
      <c r="P638" s="251"/>
      <c r="Q638" s="251"/>
      <c r="R638" s="251"/>
      <c r="S638" s="251"/>
      <c r="T638" s="252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3" t="s">
        <v>153</v>
      </c>
      <c r="AU638" s="253" t="s">
        <v>86</v>
      </c>
      <c r="AV638" s="14" t="s">
        <v>86</v>
      </c>
      <c r="AW638" s="14" t="s">
        <v>35</v>
      </c>
      <c r="AX638" s="14" t="s">
        <v>76</v>
      </c>
      <c r="AY638" s="253" t="s">
        <v>141</v>
      </c>
    </row>
    <row r="639" spans="1:51" s="15" customFormat="1" ht="12">
      <c r="A639" s="15"/>
      <c r="B639" s="254"/>
      <c r="C639" s="255"/>
      <c r="D639" s="234" t="s">
        <v>153</v>
      </c>
      <c r="E639" s="256" t="s">
        <v>19</v>
      </c>
      <c r="F639" s="257" t="s">
        <v>171</v>
      </c>
      <c r="G639" s="255"/>
      <c r="H639" s="258">
        <v>5</v>
      </c>
      <c r="I639" s="259"/>
      <c r="J639" s="255"/>
      <c r="K639" s="255"/>
      <c r="L639" s="260"/>
      <c r="M639" s="261"/>
      <c r="N639" s="262"/>
      <c r="O639" s="262"/>
      <c r="P639" s="262"/>
      <c r="Q639" s="262"/>
      <c r="R639" s="262"/>
      <c r="S639" s="262"/>
      <c r="T639" s="263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4" t="s">
        <v>153</v>
      </c>
      <c r="AU639" s="264" t="s">
        <v>86</v>
      </c>
      <c r="AV639" s="15" t="s">
        <v>149</v>
      </c>
      <c r="AW639" s="15" t="s">
        <v>35</v>
      </c>
      <c r="AX639" s="15" t="s">
        <v>84</v>
      </c>
      <c r="AY639" s="264" t="s">
        <v>141</v>
      </c>
    </row>
    <row r="640" spans="1:65" s="2" customFormat="1" ht="24.15" customHeight="1">
      <c r="A640" s="40"/>
      <c r="B640" s="41"/>
      <c r="C640" s="214" t="s">
        <v>584</v>
      </c>
      <c r="D640" s="214" t="s">
        <v>144</v>
      </c>
      <c r="E640" s="215" t="s">
        <v>585</v>
      </c>
      <c r="F640" s="216" t="s">
        <v>586</v>
      </c>
      <c r="G640" s="217" t="s">
        <v>384</v>
      </c>
      <c r="H640" s="276"/>
      <c r="I640" s="219"/>
      <c r="J640" s="220">
        <f>ROUND(I640*H640,2)</f>
        <v>0</v>
      </c>
      <c r="K640" s="216" t="s">
        <v>148</v>
      </c>
      <c r="L640" s="46"/>
      <c r="M640" s="221" t="s">
        <v>19</v>
      </c>
      <c r="N640" s="222" t="s">
        <v>47</v>
      </c>
      <c r="O640" s="86"/>
      <c r="P640" s="223">
        <f>O640*H640</f>
        <v>0</v>
      </c>
      <c r="Q640" s="223">
        <v>0</v>
      </c>
      <c r="R640" s="223">
        <f>Q640*H640</f>
        <v>0</v>
      </c>
      <c r="S640" s="223">
        <v>0</v>
      </c>
      <c r="T640" s="224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5" t="s">
        <v>311</v>
      </c>
      <c r="AT640" s="225" t="s">
        <v>144</v>
      </c>
      <c r="AU640" s="225" t="s">
        <v>86</v>
      </c>
      <c r="AY640" s="19" t="s">
        <v>141</v>
      </c>
      <c r="BE640" s="226">
        <f>IF(N640="základní",J640,0)</f>
        <v>0</v>
      </c>
      <c r="BF640" s="226">
        <f>IF(N640="snížená",J640,0)</f>
        <v>0</v>
      </c>
      <c r="BG640" s="226">
        <f>IF(N640="zákl. přenesená",J640,0)</f>
        <v>0</v>
      </c>
      <c r="BH640" s="226">
        <f>IF(N640="sníž. přenesená",J640,0)</f>
        <v>0</v>
      </c>
      <c r="BI640" s="226">
        <f>IF(N640="nulová",J640,0)</f>
        <v>0</v>
      </c>
      <c r="BJ640" s="19" t="s">
        <v>84</v>
      </c>
      <c r="BK640" s="226">
        <f>ROUND(I640*H640,2)</f>
        <v>0</v>
      </c>
      <c r="BL640" s="19" t="s">
        <v>311</v>
      </c>
      <c r="BM640" s="225" t="s">
        <v>587</v>
      </c>
    </row>
    <row r="641" spans="1:47" s="2" customFormat="1" ht="12">
      <c r="A641" s="40"/>
      <c r="B641" s="41"/>
      <c r="C641" s="42"/>
      <c r="D641" s="227" t="s">
        <v>151</v>
      </c>
      <c r="E641" s="42"/>
      <c r="F641" s="228" t="s">
        <v>588</v>
      </c>
      <c r="G641" s="42"/>
      <c r="H641" s="42"/>
      <c r="I641" s="229"/>
      <c r="J641" s="42"/>
      <c r="K641" s="42"/>
      <c r="L641" s="46"/>
      <c r="M641" s="230"/>
      <c r="N641" s="231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151</v>
      </c>
      <c r="AU641" s="19" t="s">
        <v>86</v>
      </c>
    </row>
    <row r="642" spans="1:63" s="12" customFormat="1" ht="22.8" customHeight="1">
      <c r="A642" s="12"/>
      <c r="B642" s="198"/>
      <c r="C642" s="199"/>
      <c r="D642" s="200" t="s">
        <v>75</v>
      </c>
      <c r="E642" s="212" t="s">
        <v>589</v>
      </c>
      <c r="F642" s="212" t="s">
        <v>590</v>
      </c>
      <c r="G642" s="199"/>
      <c r="H642" s="199"/>
      <c r="I642" s="202"/>
      <c r="J642" s="213">
        <f>BK642</f>
        <v>0</v>
      </c>
      <c r="K642" s="199"/>
      <c r="L642" s="204"/>
      <c r="M642" s="205"/>
      <c r="N642" s="206"/>
      <c r="O642" s="206"/>
      <c r="P642" s="207">
        <f>SUM(P643:P735)</f>
        <v>0</v>
      </c>
      <c r="Q642" s="206"/>
      <c r="R642" s="207">
        <f>SUM(R643:R735)</f>
        <v>0.07278984000000001</v>
      </c>
      <c r="S642" s="206"/>
      <c r="T642" s="208">
        <f>SUM(T643:T735)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09" t="s">
        <v>86</v>
      </c>
      <c r="AT642" s="210" t="s">
        <v>75</v>
      </c>
      <c r="AU642" s="210" t="s">
        <v>84</v>
      </c>
      <c r="AY642" s="209" t="s">
        <v>141</v>
      </c>
      <c r="BK642" s="211">
        <f>SUM(BK643:BK735)</f>
        <v>0</v>
      </c>
    </row>
    <row r="643" spans="1:65" s="2" customFormat="1" ht="24.15" customHeight="1">
      <c r="A643" s="40"/>
      <c r="B643" s="41"/>
      <c r="C643" s="214" t="s">
        <v>591</v>
      </c>
      <c r="D643" s="214" t="s">
        <v>144</v>
      </c>
      <c r="E643" s="215" t="s">
        <v>592</v>
      </c>
      <c r="F643" s="216" t="s">
        <v>593</v>
      </c>
      <c r="G643" s="217" t="s">
        <v>147</v>
      </c>
      <c r="H643" s="218">
        <v>6.315</v>
      </c>
      <c r="I643" s="219"/>
      <c r="J643" s="220">
        <f>ROUND(I643*H643,2)</f>
        <v>0</v>
      </c>
      <c r="K643" s="216" t="s">
        <v>148</v>
      </c>
      <c r="L643" s="46"/>
      <c r="M643" s="221" t="s">
        <v>19</v>
      </c>
      <c r="N643" s="222" t="s">
        <v>47</v>
      </c>
      <c r="O643" s="86"/>
      <c r="P643" s="223">
        <f>O643*H643</f>
        <v>0</v>
      </c>
      <c r="Q643" s="223">
        <v>8E-05</v>
      </c>
      <c r="R643" s="223">
        <f>Q643*H643</f>
        <v>0.0005052</v>
      </c>
      <c r="S643" s="223">
        <v>0</v>
      </c>
      <c r="T643" s="224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25" t="s">
        <v>311</v>
      </c>
      <c r="AT643" s="225" t="s">
        <v>144</v>
      </c>
      <c r="AU643" s="225" t="s">
        <v>86</v>
      </c>
      <c r="AY643" s="19" t="s">
        <v>141</v>
      </c>
      <c r="BE643" s="226">
        <f>IF(N643="základní",J643,0)</f>
        <v>0</v>
      </c>
      <c r="BF643" s="226">
        <f>IF(N643="snížená",J643,0)</f>
        <v>0</v>
      </c>
      <c r="BG643" s="226">
        <f>IF(N643="zákl. přenesená",J643,0)</f>
        <v>0</v>
      </c>
      <c r="BH643" s="226">
        <f>IF(N643="sníž. přenesená",J643,0)</f>
        <v>0</v>
      </c>
      <c r="BI643" s="226">
        <f>IF(N643="nulová",J643,0)</f>
        <v>0</v>
      </c>
      <c r="BJ643" s="19" t="s">
        <v>84</v>
      </c>
      <c r="BK643" s="226">
        <f>ROUND(I643*H643,2)</f>
        <v>0</v>
      </c>
      <c r="BL643" s="19" t="s">
        <v>311</v>
      </c>
      <c r="BM643" s="225" t="s">
        <v>594</v>
      </c>
    </row>
    <row r="644" spans="1:47" s="2" customFormat="1" ht="12">
      <c r="A644" s="40"/>
      <c r="B644" s="41"/>
      <c r="C644" s="42"/>
      <c r="D644" s="227" t="s">
        <v>151</v>
      </c>
      <c r="E644" s="42"/>
      <c r="F644" s="228" t="s">
        <v>595</v>
      </c>
      <c r="G644" s="42"/>
      <c r="H644" s="42"/>
      <c r="I644" s="229"/>
      <c r="J644" s="42"/>
      <c r="K644" s="42"/>
      <c r="L644" s="46"/>
      <c r="M644" s="230"/>
      <c r="N644" s="231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151</v>
      </c>
      <c r="AU644" s="19" t="s">
        <v>86</v>
      </c>
    </row>
    <row r="645" spans="1:51" s="13" customFormat="1" ht="12">
      <c r="A645" s="13"/>
      <c r="B645" s="232"/>
      <c r="C645" s="233"/>
      <c r="D645" s="234" t="s">
        <v>153</v>
      </c>
      <c r="E645" s="235" t="s">
        <v>19</v>
      </c>
      <c r="F645" s="236" t="s">
        <v>596</v>
      </c>
      <c r="G645" s="233"/>
      <c r="H645" s="235" t="s">
        <v>19</v>
      </c>
      <c r="I645" s="237"/>
      <c r="J645" s="233"/>
      <c r="K645" s="233"/>
      <c r="L645" s="238"/>
      <c r="M645" s="239"/>
      <c r="N645" s="240"/>
      <c r="O645" s="240"/>
      <c r="P645" s="240"/>
      <c r="Q645" s="240"/>
      <c r="R645" s="240"/>
      <c r="S645" s="240"/>
      <c r="T645" s="241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2" t="s">
        <v>153</v>
      </c>
      <c r="AU645" s="242" t="s">
        <v>86</v>
      </c>
      <c r="AV645" s="13" t="s">
        <v>84</v>
      </c>
      <c r="AW645" s="13" t="s">
        <v>35</v>
      </c>
      <c r="AX645" s="13" t="s">
        <v>76</v>
      </c>
      <c r="AY645" s="242" t="s">
        <v>141</v>
      </c>
    </row>
    <row r="646" spans="1:51" s="13" customFormat="1" ht="12">
      <c r="A646" s="13"/>
      <c r="B646" s="232"/>
      <c r="C646" s="233"/>
      <c r="D646" s="234" t="s">
        <v>153</v>
      </c>
      <c r="E646" s="235" t="s">
        <v>19</v>
      </c>
      <c r="F646" s="236" t="s">
        <v>270</v>
      </c>
      <c r="G646" s="233"/>
      <c r="H646" s="235" t="s">
        <v>19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2" t="s">
        <v>153</v>
      </c>
      <c r="AU646" s="242" t="s">
        <v>86</v>
      </c>
      <c r="AV646" s="13" t="s">
        <v>84</v>
      </c>
      <c r="AW646" s="13" t="s">
        <v>35</v>
      </c>
      <c r="AX646" s="13" t="s">
        <v>76</v>
      </c>
      <c r="AY646" s="242" t="s">
        <v>141</v>
      </c>
    </row>
    <row r="647" spans="1:51" s="14" customFormat="1" ht="12">
      <c r="A647" s="14"/>
      <c r="B647" s="243"/>
      <c r="C647" s="244"/>
      <c r="D647" s="234" t="s">
        <v>153</v>
      </c>
      <c r="E647" s="245" t="s">
        <v>19</v>
      </c>
      <c r="F647" s="246" t="s">
        <v>597</v>
      </c>
      <c r="G647" s="244"/>
      <c r="H647" s="247">
        <v>1.085</v>
      </c>
      <c r="I647" s="248"/>
      <c r="J647" s="244"/>
      <c r="K647" s="244"/>
      <c r="L647" s="249"/>
      <c r="M647" s="250"/>
      <c r="N647" s="251"/>
      <c r="O647" s="251"/>
      <c r="P647" s="251"/>
      <c r="Q647" s="251"/>
      <c r="R647" s="251"/>
      <c r="S647" s="251"/>
      <c r="T647" s="252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3" t="s">
        <v>153</v>
      </c>
      <c r="AU647" s="253" t="s">
        <v>86</v>
      </c>
      <c r="AV647" s="14" t="s">
        <v>86</v>
      </c>
      <c r="AW647" s="14" t="s">
        <v>35</v>
      </c>
      <c r="AX647" s="14" t="s">
        <v>76</v>
      </c>
      <c r="AY647" s="253" t="s">
        <v>141</v>
      </c>
    </row>
    <row r="648" spans="1:51" s="13" customFormat="1" ht="12">
      <c r="A648" s="13"/>
      <c r="B648" s="232"/>
      <c r="C648" s="233"/>
      <c r="D648" s="234" t="s">
        <v>153</v>
      </c>
      <c r="E648" s="235" t="s">
        <v>19</v>
      </c>
      <c r="F648" s="236" t="s">
        <v>272</v>
      </c>
      <c r="G648" s="233"/>
      <c r="H648" s="235" t="s">
        <v>19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2" t="s">
        <v>153</v>
      </c>
      <c r="AU648" s="242" t="s">
        <v>86</v>
      </c>
      <c r="AV648" s="13" t="s">
        <v>84</v>
      </c>
      <c r="AW648" s="13" t="s">
        <v>35</v>
      </c>
      <c r="AX648" s="13" t="s">
        <v>76</v>
      </c>
      <c r="AY648" s="242" t="s">
        <v>141</v>
      </c>
    </row>
    <row r="649" spans="1:51" s="14" customFormat="1" ht="12">
      <c r="A649" s="14"/>
      <c r="B649" s="243"/>
      <c r="C649" s="244"/>
      <c r="D649" s="234" t="s">
        <v>153</v>
      </c>
      <c r="E649" s="245" t="s">
        <v>19</v>
      </c>
      <c r="F649" s="246" t="s">
        <v>597</v>
      </c>
      <c r="G649" s="244"/>
      <c r="H649" s="247">
        <v>1.085</v>
      </c>
      <c r="I649" s="248"/>
      <c r="J649" s="244"/>
      <c r="K649" s="244"/>
      <c r="L649" s="249"/>
      <c r="M649" s="250"/>
      <c r="N649" s="251"/>
      <c r="O649" s="251"/>
      <c r="P649" s="251"/>
      <c r="Q649" s="251"/>
      <c r="R649" s="251"/>
      <c r="S649" s="251"/>
      <c r="T649" s="252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3" t="s">
        <v>153</v>
      </c>
      <c r="AU649" s="253" t="s">
        <v>86</v>
      </c>
      <c r="AV649" s="14" t="s">
        <v>86</v>
      </c>
      <c r="AW649" s="14" t="s">
        <v>35</v>
      </c>
      <c r="AX649" s="14" t="s">
        <v>76</v>
      </c>
      <c r="AY649" s="253" t="s">
        <v>141</v>
      </c>
    </row>
    <row r="650" spans="1:51" s="13" customFormat="1" ht="12">
      <c r="A650" s="13"/>
      <c r="B650" s="232"/>
      <c r="C650" s="233"/>
      <c r="D650" s="234" t="s">
        <v>153</v>
      </c>
      <c r="E650" s="235" t="s">
        <v>19</v>
      </c>
      <c r="F650" s="236" t="s">
        <v>273</v>
      </c>
      <c r="G650" s="233"/>
      <c r="H650" s="235" t="s">
        <v>19</v>
      </c>
      <c r="I650" s="237"/>
      <c r="J650" s="233"/>
      <c r="K650" s="233"/>
      <c r="L650" s="238"/>
      <c r="M650" s="239"/>
      <c r="N650" s="240"/>
      <c r="O650" s="240"/>
      <c r="P650" s="240"/>
      <c r="Q650" s="240"/>
      <c r="R650" s="240"/>
      <c r="S650" s="240"/>
      <c r="T650" s="24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2" t="s">
        <v>153</v>
      </c>
      <c r="AU650" s="242" t="s">
        <v>86</v>
      </c>
      <c r="AV650" s="13" t="s">
        <v>84</v>
      </c>
      <c r="AW650" s="13" t="s">
        <v>35</v>
      </c>
      <c r="AX650" s="13" t="s">
        <v>76</v>
      </c>
      <c r="AY650" s="242" t="s">
        <v>141</v>
      </c>
    </row>
    <row r="651" spans="1:51" s="14" customFormat="1" ht="12">
      <c r="A651" s="14"/>
      <c r="B651" s="243"/>
      <c r="C651" s="244"/>
      <c r="D651" s="234" t="s">
        <v>153</v>
      </c>
      <c r="E651" s="245" t="s">
        <v>19</v>
      </c>
      <c r="F651" s="246" t="s">
        <v>598</v>
      </c>
      <c r="G651" s="244"/>
      <c r="H651" s="247">
        <v>0.465</v>
      </c>
      <c r="I651" s="248"/>
      <c r="J651" s="244"/>
      <c r="K651" s="244"/>
      <c r="L651" s="249"/>
      <c r="M651" s="250"/>
      <c r="N651" s="251"/>
      <c r="O651" s="251"/>
      <c r="P651" s="251"/>
      <c r="Q651" s="251"/>
      <c r="R651" s="251"/>
      <c r="S651" s="251"/>
      <c r="T651" s="252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3" t="s">
        <v>153</v>
      </c>
      <c r="AU651" s="253" t="s">
        <v>86</v>
      </c>
      <c r="AV651" s="14" t="s">
        <v>86</v>
      </c>
      <c r="AW651" s="14" t="s">
        <v>35</v>
      </c>
      <c r="AX651" s="14" t="s">
        <v>76</v>
      </c>
      <c r="AY651" s="253" t="s">
        <v>141</v>
      </c>
    </row>
    <row r="652" spans="1:51" s="13" customFormat="1" ht="12">
      <c r="A652" s="13"/>
      <c r="B652" s="232"/>
      <c r="C652" s="233"/>
      <c r="D652" s="234" t="s">
        <v>153</v>
      </c>
      <c r="E652" s="235" t="s">
        <v>19</v>
      </c>
      <c r="F652" s="236" t="s">
        <v>275</v>
      </c>
      <c r="G652" s="233"/>
      <c r="H652" s="235" t="s">
        <v>19</v>
      </c>
      <c r="I652" s="237"/>
      <c r="J652" s="233"/>
      <c r="K652" s="233"/>
      <c r="L652" s="238"/>
      <c r="M652" s="239"/>
      <c r="N652" s="240"/>
      <c r="O652" s="240"/>
      <c r="P652" s="240"/>
      <c r="Q652" s="240"/>
      <c r="R652" s="240"/>
      <c r="S652" s="240"/>
      <c r="T652" s="24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2" t="s">
        <v>153</v>
      </c>
      <c r="AU652" s="242" t="s">
        <v>86</v>
      </c>
      <c r="AV652" s="13" t="s">
        <v>84</v>
      </c>
      <c r="AW652" s="13" t="s">
        <v>35</v>
      </c>
      <c r="AX652" s="13" t="s">
        <v>76</v>
      </c>
      <c r="AY652" s="242" t="s">
        <v>141</v>
      </c>
    </row>
    <row r="653" spans="1:51" s="14" customFormat="1" ht="12">
      <c r="A653" s="14"/>
      <c r="B653" s="243"/>
      <c r="C653" s="244"/>
      <c r="D653" s="234" t="s">
        <v>153</v>
      </c>
      <c r="E653" s="245" t="s">
        <v>19</v>
      </c>
      <c r="F653" s="246" t="s">
        <v>598</v>
      </c>
      <c r="G653" s="244"/>
      <c r="H653" s="247">
        <v>0.465</v>
      </c>
      <c r="I653" s="248"/>
      <c r="J653" s="244"/>
      <c r="K653" s="244"/>
      <c r="L653" s="249"/>
      <c r="M653" s="250"/>
      <c r="N653" s="251"/>
      <c r="O653" s="251"/>
      <c r="P653" s="251"/>
      <c r="Q653" s="251"/>
      <c r="R653" s="251"/>
      <c r="S653" s="251"/>
      <c r="T653" s="25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3" t="s">
        <v>153</v>
      </c>
      <c r="AU653" s="253" t="s">
        <v>86</v>
      </c>
      <c r="AV653" s="14" t="s">
        <v>86</v>
      </c>
      <c r="AW653" s="14" t="s">
        <v>35</v>
      </c>
      <c r="AX653" s="14" t="s">
        <v>76</v>
      </c>
      <c r="AY653" s="253" t="s">
        <v>141</v>
      </c>
    </row>
    <row r="654" spans="1:51" s="13" customFormat="1" ht="12">
      <c r="A654" s="13"/>
      <c r="B654" s="232"/>
      <c r="C654" s="233"/>
      <c r="D654" s="234" t="s">
        <v>153</v>
      </c>
      <c r="E654" s="235" t="s">
        <v>19</v>
      </c>
      <c r="F654" s="236" t="s">
        <v>276</v>
      </c>
      <c r="G654" s="233"/>
      <c r="H654" s="235" t="s">
        <v>19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2" t="s">
        <v>153</v>
      </c>
      <c r="AU654" s="242" t="s">
        <v>86</v>
      </c>
      <c r="AV654" s="13" t="s">
        <v>84</v>
      </c>
      <c r="AW654" s="13" t="s">
        <v>35</v>
      </c>
      <c r="AX654" s="13" t="s">
        <v>76</v>
      </c>
      <c r="AY654" s="242" t="s">
        <v>141</v>
      </c>
    </row>
    <row r="655" spans="1:51" s="14" customFormat="1" ht="12">
      <c r="A655" s="14"/>
      <c r="B655" s="243"/>
      <c r="C655" s="244"/>
      <c r="D655" s="234" t="s">
        <v>153</v>
      </c>
      <c r="E655" s="245" t="s">
        <v>19</v>
      </c>
      <c r="F655" s="246" t="s">
        <v>597</v>
      </c>
      <c r="G655" s="244"/>
      <c r="H655" s="247">
        <v>1.085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3" t="s">
        <v>153</v>
      </c>
      <c r="AU655" s="253" t="s">
        <v>86</v>
      </c>
      <c r="AV655" s="14" t="s">
        <v>86</v>
      </c>
      <c r="AW655" s="14" t="s">
        <v>35</v>
      </c>
      <c r="AX655" s="14" t="s">
        <v>76</v>
      </c>
      <c r="AY655" s="253" t="s">
        <v>141</v>
      </c>
    </row>
    <row r="656" spans="1:51" s="13" customFormat="1" ht="12">
      <c r="A656" s="13"/>
      <c r="B656" s="232"/>
      <c r="C656" s="233"/>
      <c r="D656" s="234" t="s">
        <v>153</v>
      </c>
      <c r="E656" s="235" t="s">
        <v>19</v>
      </c>
      <c r="F656" s="236" t="s">
        <v>277</v>
      </c>
      <c r="G656" s="233"/>
      <c r="H656" s="235" t="s">
        <v>19</v>
      </c>
      <c r="I656" s="237"/>
      <c r="J656" s="233"/>
      <c r="K656" s="233"/>
      <c r="L656" s="238"/>
      <c r="M656" s="239"/>
      <c r="N656" s="240"/>
      <c r="O656" s="240"/>
      <c r="P656" s="240"/>
      <c r="Q656" s="240"/>
      <c r="R656" s="240"/>
      <c r="S656" s="240"/>
      <c r="T656" s="24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2" t="s">
        <v>153</v>
      </c>
      <c r="AU656" s="242" t="s">
        <v>86</v>
      </c>
      <c r="AV656" s="13" t="s">
        <v>84</v>
      </c>
      <c r="AW656" s="13" t="s">
        <v>35</v>
      </c>
      <c r="AX656" s="13" t="s">
        <v>76</v>
      </c>
      <c r="AY656" s="242" t="s">
        <v>141</v>
      </c>
    </row>
    <row r="657" spans="1:51" s="14" customFormat="1" ht="12">
      <c r="A657" s="14"/>
      <c r="B657" s="243"/>
      <c r="C657" s="244"/>
      <c r="D657" s="234" t="s">
        <v>153</v>
      </c>
      <c r="E657" s="245" t="s">
        <v>19</v>
      </c>
      <c r="F657" s="246" t="s">
        <v>599</v>
      </c>
      <c r="G657" s="244"/>
      <c r="H657" s="247">
        <v>0.93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3" t="s">
        <v>153</v>
      </c>
      <c r="AU657" s="253" t="s">
        <v>86</v>
      </c>
      <c r="AV657" s="14" t="s">
        <v>86</v>
      </c>
      <c r="AW657" s="14" t="s">
        <v>35</v>
      </c>
      <c r="AX657" s="14" t="s">
        <v>76</v>
      </c>
      <c r="AY657" s="253" t="s">
        <v>141</v>
      </c>
    </row>
    <row r="658" spans="1:51" s="13" customFormat="1" ht="12">
      <c r="A658" s="13"/>
      <c r="B658" s="232"/>
      <c r="C658" s="233"/>
      <c r="D658" s="234" t="s">
        <v>153</v>
      </c>
      <c r="E658" s="235" t="s">
        <v>19</v>
      </c>
      <c r="F658" s="236" t="s">
        <v>600</v>
      </c>
      <c r="G658" s="233"/>
      <c r="H658" s="235" t="s">
        <v>19</v>
      </c>
      <c r="I658" s="237"/>
      <c r="J658" s="233"/>
      <c r="K658" s="233"/>
      <c r="L658" s="238"/>
      <c r="M658" s="239"/>
      <c r="N658" s="240"/>
      <c r="O658" s="240"/>
      <c r="P658" s="240"/>
      <c r="Q658" s="240"/>
      <c r="R658" s="240"/>
      <c r="S658" s="240"/>
      <c r="T658" s="24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2" t="s">
        <v>153</v>
      </c>
      <c r="AU658" s="242" t="s">
        <v>86</v>
      </c>
      <c r="AV658" s="13" t="s">
        <v>84</v>
      </c>
      <c r="AW658" s="13" t="s">
        <v>35</v>
      </c>
      <c r="AX658" s="13" t="s">
        <v>76</v>
      </c>
      <c r="AY658" s="242" t="s">
        <v>141</v>
      </c>
    </row>
    <row r="659" spans="1:51" s="14" customFormat="1" ht="12">
      <c r="A659" s="14"/>
      <c r="B659" s="243"/>
      <c r="C659" s="244"/>
      <c r="D659" s="234" t="s">
        <v>153</v>
      </c>
      <c r="E659" s="245" t="s">
        <v>19</v>
      </c>
      <c r="F659" s="246" t="s">
        <v>601</v>
      </c>
      <c r="G659" s="244"/>
      <c r="H659" s="247">
        <v>1.2</v>
      </c>
      <c r="I659" s="248"/>
      <c r="J659" s="244"/>
      <c r="K659" s="244"/>
      <c r="L659" s="249"/>
      <c r="M659" s="250"/>
      <c r="N659" s="251"/>
      <c r="O659" s="251"/>
      <c r="P659" s="251"/>
      <c r="Q659" s="251"/>
      <c r="R659" s="251"/>
      <c r="S659" s="251"/>
      <c r="T659" s="252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3" t="s">
        <v>153</v>
      </c>
      <c r="AU659" s="253" t="s">
        <v>86</v>
      </c>
      <c r="AV659" s="14" t="s">
        <v>86</v>
      </c>
      <c r="AW659" s="14" t="s">
        <v>35</v>
      </c>
      <c r="AX659" s="14" t="s">
        <v>76</v>
      </c>
      <c r="AY659" s="253" t="s">
        <v>141</v>
      </c>
    </row>
    <row r="660" spans="1:51" s="15" customFormat="1" ht="12">
      <c r="A660" s="15"/>
      <c r="B660" s="254"/>
      <c r="C660" s="255"/>
      <c r="D660" s="234" t="s">
        <v>153</v>
      </c>
      <c r="E660" s="256" t="s">
        <v>19</v>
      </c>
      <c r="F660" s="257" t="s">
        <v>171</v>
      </c>
      <c r="G660" s="255"/>
      <c r="H660" s="258">
        <v>6.315</v>
      </c>
      <c r="I660" s="259"/>
      <c r="J660" s="255"/>
      <c r="K660" s="255"/>
      <c r="L660" s="260"/>
      <c r="M660" s="261"/>
      <c r="N660" s="262"/>
      <c r="O660" s="262"/>
      <c r="P660" s="262"/>
      <c r="Q660" s="262"/>
      <c r="R660" s="262"/>
      <c r="S660" s="262"/>
      <c r="T660" s="263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64" t="s">
        <v>153</v>
      </c>
      <c r="AU660" s="264" t="s">
        <v>86</v>
      </c>
      <c r="AV660" s="15" t="s">
        <v>149</v>
      </c>
      <c r="AW660" s="15" t="s">
        <v>35</v>
      </c>
      <c r="AX660" s="15" t="s">
        <v>84</v>
      </c>
      <c r="AY660" s="264" t="s">
        <v>141</v>
      </c>
    </row>
    <row r="661" spans="1:65" s="2" customFormat="1" ht="16.5" customHeight="1">
      <c r="A661" s="40"/>
      <c r="B661" s="41"/>
      <c r="C661" s="214" t="s">
        <v>602</v>
      </c>
      <c r="D661" s="214" t="s">
        <v>144</v>
      </c>
      <c r="E661" s="215" t="s">
        <v>603</v>
      </c>
      <c r="F661" s="216" t="s">
        <v>604</v>
      </c>
      <c r="G661" s="217" t="s">
        <v>147</v>
      </c>
      <c r="H661" s="218">
        <v>21.05</v>
      </c>
      <c r="I661" s="219"/>
      <c r="J661" s="220">
        <f>ROUND(I661*H661,2)</f>
        <v>0</v>
      </c>
      <c r="K661" s="216" t="s">
        <v>148</v>
      </c>
      <c r="L661" s="46"/>
      <c r="M661" s="221" t="s">
        <v>19</v>
      </c>
      <c r="N661" s="222" t="s">
        <v>47</v>
      </c>
      <c r="O661" s="86"/>
      <c r="P661" s="223">
        <f>O661*H661</f>
        <v>0</v>
      </c>
      <c r="Q661" s="223">
        <v>2E-05</v>
      </c>
      <c r="R661" s="223">
        <f>Q661*H661</f>
        <v>0.00042100000000000004</v>
      </c>
      <c r="S661" s="223">
        <v>0</v>
      </c>
      <c r="T661" s="224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25" t="s">
        <v>311</v>
      </c>
      <c r="AT661" s="225" t="s">
        <v>144</v>
      </c>
      <c r="AU661" s="225" t="s">
        <v>86</v>
      </c>
      <c r="AY661" s="19" t="s">
        <v>141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9" t="s">
        <v>84</v>
      </c>
      <c r="BK661" s="226">
        <f>ROUND(I661*H661,2)</f>
        <v>0</v>
      </c>
      <c r="BL661" s="19" t="s">
        <v>311</v>
      </c>
      <c r="BM661" s="225" t="s">
        <v>605</v>
      </c>
    </row>
    <row r="662" spans="1:47" s="2" customFormat="1" ht="12">
      <c r="A662" s="40"/>
      <c r="B662" s="41"/>
      <c r="C662" s="42"/>
      <c r="D662" s="227" t="s">
        <v>151</v>
      </c>
      <c r="E662" s="42"/>
      <c r="F662" s="228" t="s">
        <v>606</v>
      </c>
      <c r="G662" s="42"/>
      <c r="H662" s="42"/>
      <c r="I662" s="229"/>
      <c r="J662" s="42"/>
      <c r="K662" s="42"/>
      <c r="L662" s="46"/>
      <c r="M662" s="230"/>
      <c r="N662" s="231"/>
      <c r="O662" s="86"/>
      <c r="P662" s="86"/>
      <c r="Q662" s="86"/>
      <c r="R662" s="86"/>
      <c r="S662" s="86"/>
      <c r="T662" s="87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T662" s="19" t="s">
        <v>151</v>
      </c>
      <c r="AU662" s="19" t="s">
        <v>86</v>
      </c>
    </row>
    <row r="663" spans="1:51" s="13" customFormat="1" ht="12">
      <c r="A663" s="13"/>
      <c r="B663" s="232"/>
      <c r="C663" s="233"/>
      <c r="D663" s="234" t="s">
        <v>153</v>
      </c>
      <c r="E663" s="235" t="s">
        <v>19</v>
      </c>
      <c r="F663" s="236" t="s">
        <v>607</v>
      </c>
      <c r="G663" s="233"/>
      <c r="H663" s="235" t="s">
        <v>19</v>
      </c>
      <c r="I663" s="237"/>
      <c r="J663" s="233"/>
      <c r="K663" s="233"/>
      <c r="L663" s="238"/>
      <c r="M663" s="239"/>
      <c r="N663" s="240"/>
      <c r="O663" s="240"/>
      <c r="P663" s="240"/>
      <c r="Q663" s="240"/>
      <c r="R663" s="240"/>
      <c r="S663" s="240"/>
      <c r="T663" s="24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2" t="s">
        <v>153</v>
      </c>
      <c r="AU663" s="242" t="s">
        <v>86</v>
      </c>
      <c r="AV663" s="13" t="s">
        <v>84</v>
      </c>
      <c r="AW663" s="13" t="s">
        <v>35</v>
      </c>
      <c r="AX663" s="13" t="s">
        <v>76</v>
      </c>
      <c r="AY663" s="242" t="s">
        <v>141</v>
      </c>
    </row>
    <row r="664" spans="1:51" s="14" customFormat="1" ht="12">
      <c r="A664" s="14"/>
      <c r="B664" s="243"/>
      <c r="C664" s="244"/>
      <c r="D664" s="234" t="s">
        <v>153</v>
      </c>
      <c r="E664" s="245" t="s">
        <v>19</v>
      </c>
      <c r="F664" s="246" t="s">
        <v>608</v>
      </c>
      <c r="G664" s="244"/>
      <c r="H664" s="247">
        <v>19.85</v>
      </c>
      <c r="I664" s="248"/>
      <c r="J664" s="244"/>
      <c r="K664" s="244"/>
      <c r="L664" s="249"/>
      <c r="M664" s="250"/>
      <c r="N664" s="251"/>
      <c r="O664" s="251"/>
      <c r="P664" s="251"/>
      <c r="Q664" s="251"/>
      <c r="R664" s="251"/>
      <c r="S664" s="251"/>
      <c r="T664" s="252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3" t="s">
        <v>153</v>
      </c>
      <c r="AU664" s="253" t="s">
        <v>86</v>
      </c>
      <c r="AV664" s="14" t="s">
        <v>86</v>
      </c>
      <c r="AW664" s="14" t="s">
        <v>35</v>
      </c>
      <c r="AX664" s="14" t="s">
        <v>76</v>
      </c>
      <c r="AY664" s="253" t="s">
        <v>141</v>
      </c>
    </row>
    <row r="665" spans="1:51" s="13" customFormat="1" ht="12">
      <c r="A665" s="13"/>
      <c r="B665" s="232"/>
      <c r="C665" s="233"/>
      <c r="D665" s="234" t="s">
        <v>153</v>
      </c>
      <c r="E665" s="235" t="s">
        <v>19</v>
      </c>
      <c r="F665" s="236" t="s">
        <v>609</v>
      </c>
      <c r="G665" s="233"/>
      <c r="H665" s="235" t="s">
        <v>19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2" t="s">
        <v>153</v>
      </c>
      <c r="AU665" s="242" t="s">
        <v>86</v>
      </c>
      <c r="AV665" s="13" t="s">
        <v>84</v>
      </c>
      <c r="AW665" s="13" t="s">
        <v>35</v>
      </c>
      <c r="AX665" s="13" t="s">
        <v>76</v>
      </c>
      <c r="AY665" s="242" t="s">
        <v>141</v>
      </c>
    </row>
    <row r="666" spans="1:51" s="14" customFormat="1" ht="12">
      <c r="A666" s="14"/>
      <c r="B666" s="243"/>
      <c r="C666" s="244"/>
      <c r="D666" s="234" t="s">
        <v>153</v>
      </c>
      <c r="E666" s="245" t="s">
        <v>19</v>
      </c>
      <c r="F666" s="246" t="s">
        <v>601</v>
      </c>
      <c r="G666" s="244"/>
      <c r="H666" s="247">
        <v>1.2</v>
      </c>
      <c r="I666" s="248"/>
      <c r="J666" s="244"/>
      <c r="K666" s="244"/>
      <c r="L666" s="249"/>
      <c r="M666" s="250"/>
      <c r="N666" s="251"/>
      <c r="O666" s="251"/>
      <c r="P666" s="251"/>
      <c r="Q666" s="251"/>
      <c r="R666" s="251"/>
      <c r="S666" s="251"/>
      <c r="T666" s="25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3" t="s">
        <v>153</v>
      </c>
      <c r="AU666" s="253" t="s">
        <v>86</v>
      </c>
      <c r="AV666" s="14" t="s">
        <v>86</v>
      </c>
      <c r="AW666" s="14" t="s">
        <v>35</v>
      </c>
      <c r="AX666" s="14" t="s">
        <v>76</v>
      </c>
      <c r="AY666" s="253" t="s">
        <v>141</v>
      </c>
    </row>
    <row r="667" spans="1:51" s="15" customFormat="1" ht="12">
      <c r="A667" s="15"/>
      <c r="B667" s="254"/>
      <c r="C667" s="255"/>
      <c r="D667" s="234" t="s">
        <v>153</v>
      </c>
      <c r="E667" s="256" t="s">
        <v>19</v>
      </c>
      <c r="F667" s="257" t="s">
        <v>171</v>
      </c>
      <c r="G667" s="255"/>
      <c r="H667" s="258">
        <v>21.05</v>
      </c>
      <c r="I667" s="259"/>
      <c r="J667" s="255"/>
      <c r="K667" s="255"/>
      <c r="L667" s="260"/>
      <c r="M667" s="261"/>
      <c r="N667" s="262"/>
      <c r="O667" s="262"/>
      <c r="P667" s="262"/>
      <c r="Q667" s="262"/>
      <c r="R667" s="262"/>
      <c r="S667" s="262"/>
      <c r="T667" s="263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64" t="s">
        <v>153</v>
      </c>
      <c r="AU667" s="264" t="s">
        <v>86</v>
      </c>
      <c r="AV667" s="15" t="s">
        <v>149</v>
      </c>
      <c r="AW667" s="15" t="s">
        <v>35</v>
      </c>
      <c r="AX667" s="15" t="s">
        <v>84</v>
      </c>
      <c r="AY667" s="264" t="s">
        <v>141</v>
      </c>
    </row>
    <row r="668" spans="1:65" s="2" customFormat="1" ht="16.5" customHeight="1">
      <c r="A668" s="40"/>
      <c r="B668" s="41"/>
      <c r="C668" s="214" t="s">
        <v>610</v>
      </c>
      <c r="D668" s="214" t="s">
        <v>144</v>
      </c>
      <c r="E668" s="215" t="s">
        <v>611</v>
      </c>
      <c r="F668" s="216" t="s">
        <v>612</v>
      </c>
      <c r="G668" s="217" t="s">
        <v>147</v>
      </c>
      <c r="H668" s="218">
        <v>27.365</v>
      </c>
      <c r="I668" s="219"/>
      <c r="J668" s="220">
        <f>ROUND(I668*H668,2)</f>
        <v>0</v>
      </c>
      <c r="K668" s="216" t="s">
        <v>148</v>
      </c>
      <c r="L668" s="46"/>
      <c r="M668" s="221" t="s">
        <v>19</v>
      </c>
      <c r="N668" s="222" t="s">
        <v>47</v>
      </c>
      <c r="O668" s="86"/>
      <c r="P668" s="223">
        <f>O668*H668</f>
        <v>0</v>
      </c>
      <c r="Q668" s="223">
        <v>0.00014</v>
      </c>
      <c r="R668" s="223">
        <f>Q668*H668</f>
        <v>0.0038310999999999996</v>
      </c>
      <c r="S668" s="223">
        <v>0</v>
      </c>
      <c r="T668" s="224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5" t="s">
        <v>311</v>
      </c>
      <c r="AT668" s="225" t="s">
        <v>144</v>
      </c>
      <c r="AU668" s="225" t="s">
        <v>86</v>
      </c>
      <c r="AY668" s="19" t="s">
        <v>141</v>
      </c>
      <c r="BE668" s="226">
        <f>IF(N668="základní",J668,0)</f>
        <v>0</v>
      </c>
      <c r="BF668" s="226">
        <f>IF(N668="snížená",J668,0)</f>
        <v>0</v>
      </c>
      <c r="BG668" s="226">
        <f>IF(N668="zákl. přenesená",J668,0)</f>
        <v>0</v>
      </c>
      <c r="BH668" s="226">
        <f>IF(N668="sníž. přenesená",J668,0)</f>
        <v>0</v>
      </c>
      <c r="BI668" s="226">
        <f>IF(N668="nulová",J668,0)</f>
        <v>0</v>
      </c>
      <c r="BJ668" s="19" t="s">
        <v>84</v>
      </c>
      <c r="BK668" s="226">
        <f>ROUND(I668*H668,2)</f>
        <v>0</v>
      </c>
      <c r="BL668" s="19" t="s">
        <v>311</v>
      </c>
      <c r="BM668" s="225" t="s">
        <v>613</v>
      </c>
    </row>
    <row r="669" spans="1:47" s="2" customFormat="1" ht="12">
      <c r="A669" s="40"/>
      <c r="B669" s="41"/>
      <c r="C669" s="42"/>
      <c r="D669" s="227" t="s">
        <v>151</v>
      </c>
      <c r="E669" s="42"/>
      <c r="F669" s="228" t="s">
        <v>614</v>
      </c>
      <c r="G669" s="42"/>
      <c r="H669" s="42"/>
      <c r="I669" s="229"/>
      <c r="J669" s="42"/>
      <c r="K669" s="42"/>
      <c r="L669" s="46"/>
      <c r="M669" s="230"/>
      <c r="N669" s="231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151</v>
      </c>
      <c r="AU669" s="19" t="s">
        <v>86</v>
      </c>
    </row>
    <row r="670" spans="1:51" s="13" customFormat="1" ht="12">
      <c r="A670" s="13"/>
      <c r="B670" s="232"/>
      <c r="C670" s="233"/>
      <c r="D670" s="234" t="s">
        <v>153</v>
      </c>
      <c r="E670" s="235" t="s">
        <v>19</v>
      </c>
      <c r="F670" s="236" t="s">
        <v>607</v>
      </c>
      <c r="G670" s="233"/>
      <c r="H670" s="235" t="s">
        <v>19</v>
      </c>
      <c r="I670" s="237"/>
      <c r="J670" s="233"/>
      <c r="K670" s="233"/>
      <c r="L670" s="238"/>
      <c r="M670" s="239"/>
      <c r="N670" s="240"/>
      <c r="O670" s="240"/>
      <c r="P670" s="240"/>
      <c r="Q670" s="240"/>
      <c r="R670" s="240"/>
      <c r="S670" s="240"/>
      <c r="T670" s="24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2" t="s">
        <v>153</v>
      </c>
      <c r="AU670" s="242" t="s">
        <v>86</v>
      </c>
      <c r="AV670" s="13" t="s">
        <v>84</v>
      </c>
      <c r="AW670" s="13" t="s">
        <v>35</v>
      </c>
      <c r="AX670" s="13" t="s">
        <v>76</v>
      </c>
      <c r="AY670" s="242" t="s">
        <v>141</v>
      </c>
    </row>
    <row r="671" spans="1:51" s="14" customFormat="1" ht="12">
      <c r="A671" s="14"/>
      <c r="B671" s="243"/>
      <c r="C671" s="244"/>
      <c r="D671" s="234" t="s">
        <v>153</v>
      </c>
      <c r="E671" s="245" t="s">
        <v>19</v>
      </c>
      <c r="F671" s="246" t="s">
        <v>608</v>
      </c>
      <c r="G671" s="244"/>
      <c r="H671" s="247">
        <v>19.85</v>
      </c>
      <c r="I671" s="248"/>
      <c r="J671" s="244"/>
      <c r="K671" s="244"/>
      <c r="L671" s="249"/>
      <c r="M671" s="250"/>
      <c r="N671" s="251"/>
      <c r="O671" s="251"/>
      <c r="P671" s="251"/>
      <c r="Q671" s="251"/>
      <c r="R671" s="251"/>
      <c r="S671" s="251"/>
      <c r="T671" s="25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3" t="s">
        <v>153</v>
      </c>
      <c r="AU671" s="253" t="s">
        <v>86</v>
      </c>
      <c r="AV671" s="14" t="s">
        <v>86</v>
      </c>
      <c r="AW671" s="14" t="s">
        <v>35</v>
      </c>
      <c r="AX671" s="14" t="s">
        <v>76</v>
      </c>
      <c r="AY671" s="253" t="s">
        <v>141</v>
      </c>
    </row>
    <row r="672" spans="1:51" s="13" customFormat="1" ht="12">
      <c r="A672" s="13"/>
      <c r="B672" s="232"/>
      <c r="C672" s="233"/>
      <c r="D672" s="234" t="s">
        <v>153</v>
      </c>
      <c r="E672" s="235" t="s">
        <v>19</v>
      </c>
      <c r="F672" s="236" t="s">
        <v>609</v>
      </c>
      <c r="G672" s="233"/>
      <c r="H672" s="235" t="s">
        <v>19</v>
      </c>
      <c r="I672" s="237"/>
      <c r="J672" s="233"/>
      <c r="K672" s="233"/>
      <c r="L672" s="238"/>
      <c r="M672" s="239"/>
      <c r="N672" s="240"/>
      <c r="O672" s="240"/>
      <c r="P672" s="240"/>
      <c r="Q672" s="240"/>
      <c r="R672" s="240"/>
      <c r="S672" s="240"/>
      <c r="T672" s="24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2" t="s">
        <v>153</v>
      </c>
      <c r="AU672" s="242" t="s">
        <v>86</v>
      </c>
      <c r="AV672" s="13" t="s">
        <v>84</v>
      </c>
      <c r="AW672" s="13" t="s">
        <v>35</v>
      </c>
      <c r="AX672" s="13" t="s">
        <v>76</v>
      </c>
      <c r="AY672" s="242" t="s">
        <v>141</v>
      </c>
    </row>
    <row r="673" spans="1:51" s="14" customFormat="1" ht="12">
      <c r="A673" s="14"/>
      <c r="B673" s="243"/>
      <c r="C673" s="244"/>
      <c r="D673" s="234" t="s">
        <v>153</v>
      </c>
      <c r="E673" s="245" t="s">
        <v>19</v>
      </c>
      <c r="F673" s="246" t="s">
        <v>601</v>
      </c>
      <c r="G673" s="244"/>
      <c r="H673" s="247">
        <v>1.2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3" t="s">
        <v>153</v>
      </c>
      <c r="AU673" s="253" t="s">
        <v>86</v>
      </c>
      <c r="AV673" s="14" t="s">
        <v>86</v>
      </c>
      <c r="AW673" s="14" t="s">
        <v>35</v>
      </c>
      <c r="AX673" s="14" t="s">
        <v>76</v>
      </c>
      <c r="AY673" s="253" t="s">
        <v>141</v>
      </c>
    </row>
    <row r="674" spans="1:51" s="13" customFormat="1" ht="12">
      <c r="A674" s="13"/>
      <c r="B674" s="232"/>
      <c r="C674" s="233"/>
      <c r="D674" s="234" t="s">
        <v>153</v>
      </c>
      <c r="E674" s="235" t="s">
        <v>19</v>
      </c>
      <c r="F674" s="236" t="s">
        <v>596</v>
      </c>
      <c r="G674" s="233"/>
      <c r="H674" s="235" t="s">
        <v>19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2" t="s">
        <v>153</v>
      </c>
      <c r="AU674" s="242" t="s">
        <v>86</v>
      </c>
      <c r="AV674" s="13" t="s">
        <v>84</v>
      </c>
      <c r="AW674" s="13" t="s">
        <v>35</v>
      </c>
      <c r="AX674" s="13" t="s">
        <v>76</v>
      </c>
      <c r="AY674" s="242" t="s">
        <v>141</v>
      </c>
    </row>
    <row r="675" spans="1:51" s="13" customFormat="1" ht="12">
      <c r="A675" s="13"/>
      <c r="B675" s="232"/>
      <c r="C675" s="233"/>
      <c r="D675" s="234" t="s">
        <v>153</v>
      </c>
      <c r="E675" s="235" t="s">
        <v>19</v>
      </c>
      <c r="F675" s="236" t="s">
        <v>270</v>
      </c>
      <c r="G675" s="233"/>
      <c r="H675" s="235" t="s">
        <v>19</v>
      </c>
      <c r="I675" s="237"/>
      <c r="J675" s="233"/>
      <c r="K675" s="233"/>
      <c r="L675" s="238"/>
      <c r="M675" s="239"/>
      <c r="N675" s="240"/>
      <c r="O675" s="240"/>
      <c r="P675" s="240"/>
      <c r="Q675" s="240"/>
      <c r="R675" s="240"/>
      <c r="S675" s="240"/>
      <c r="T675" s="24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2" t="s">
        <v>153</v>
      </c>
      <c r="AU675" s="242" t="s">
        <v>86</v>
      </c>
      <c r="AV675" s="13" t="s">
        <v>84</v>
      </c>
      <c r="AW675" s="13" t="s">
        <v>35</v>
      </c>
      <c r="AX675" s="13" t="s">
        <v>76</v>
      </c>
      <c r="AY675" s="242" t="s">
        <v>141</v>
      </c>
    </row>
    <row r="676" spans="1:51" s="14" customFormat="1" ht="12">
      <c r="A676" s="14"/>
      <c r="B676" s="243"/>
      <c r="C676" s="244"/>
      <c r="D676" s="234" t="s">
        <v>153</v>
      </c>
      <c r="E676" s="245" t="s">
        <v>19</v>
      </c>
      <c r="F676" s="246" t="s">
        <v>597</v>
      </c>
      <c r="G676" s="244"/>
      <c r="H676" s="247">
        <v>1.085</v>
      </c>
      <c r="I676" s="248"/>
      <c r="J676" s="244"/>
      <c r="K676" s="244"/>
      <c r="L676" s="249"/>
      <c r="M676" s="250"/>
      <c r="N676" s="251"/>
      <c r="O676" s="251"/>
      <c r="P676" s="251"/>
      <c r="Q676" s="251"/>
      <c r="R676" s="251"/>
      <c r="S676" s="251"/>
      <c r="T676" s="25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3" t="s">
        <v>153</v>
      </c>
      <c r="AU676" s="253" t="s">
        <v>86</v>
      </c>
      <c r="AV676" s="14" t="s">
        <v>86</v>
      </c>
      <c r="AW676" s="14" t="s">
        <v>35</v>
      </c>
      <c r="AX676" s="14" t="s">
        <v>76</v>
      </c>
      <c r="AY676" s="253" t="s">
        <v>141</v>
      </c>
    </row>
    <row r="677" spans="1:51" s="13" customFormat="1" ht="12">
      <c r="A677" s="13"/>
      <c r="B677" s="232"/>
      <c r="C677" s="233"/>
      <c r="D677" s="234" t="s">
        <v>153</v>
      </c>
      <c r="E677" s="235" t="s">
        <v>19</v>
      </c>
      <c r="F677" s="236" t="s">
        <v>272</v>
      </c>
      <c r="G677" s="233"/>
      <c r="H677" s="235" t="s">
        <v>19</v>
      </c>
      <c r="I677" s="237"/>
      <c r="J677" s="233"/>
      <c r="K677" s="233"/>
      <c r="L677" s="238"/>
      <c r="M677" s="239"/>
      <c r="N677" s="240"/>
      <c r="O677" s="240"/>
      <c r="P677" s="240"/>
      <c r="Q677" s="240"/>
      <c r="R677" s="240"/>
      <c r="S677" s="240"/>
      <c r="T677" s="24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2" t="s">
        <v>153</v>
      </c>
      <c r="AU677" s="242" t="s">
        <v>86</v>
      </c>
      <c r="AV677" s="13" t="s">
        <v>84</v>
      </c>
      <c r="AW677" s="13" t="s">
        <v>35</v>
      </c>
      <c r="AX677" s="13" t="s">
        <v>76</v>
      </c>
      <c r="AY677" s="242" t="s">
        <v>141</v>
      </c>
    </row>
    <row r="678" spans="1:51" s="14" customFormat="1" ht="12">
      <c r="A678" s="14"/>
      <c r="B678" s="243"/>
      <c r="C678" s="244"/>
      <c r="D678" s="234" t="s">
        <v>153</v>
      </c>
      <c r="E678" s="245" t="s">
        <v>19</v>
      </c>
      <c r="F678" s="246" t="s">
        <v>597</v>
      </c>
      <c r="G678" s="244"/>
      <c r="H678" s="247">
        <v>1.085</v>
      </c>
      <c r="I678" s="248"/>
      <c r="J678" s="244"/>
      <c r="K678" s="244"/>
      <c r="L678" s="249"/>
      <c r="M678" s="250"/>
      <c r="N678" s="251"/>
      <c r="O678" s="251"/>
      <c r="P678" s="251"/>
      <c r="Q678" s="251"/>
      <c r="R678" s="251"/>
      <c r="S678" s="251"/>
      <c r="T678" s="25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3" t="s">
        <v>153</v>
      </c>
      <c r="AU678" s="253" t="s">
        <v>86</v>
      </c>
      <c r="AV678" s="14" t="s">
        <v>86</v>
      </c>
      <c r="AW678" s="14" t="s">
        <v>35</v>
      </c>
      <c r="AX678" s="14" t="s">
        <v>76</v>
      </c>
      <c r="AY678" s="253" t="s">
        <v>141</v>
      </c>
    </row>
    <row r="679" spans="1:51" s="13" customFormat="1" ht="12">
      <c r="A679" s="13"/>
      <c r="B679" s="232"/>
      <c r="C679" s="233"/>
      <c r="D679" s="234" t="s">
        <v>153</v>
      </c>
      <c r="E679" s="235" t="s">
        <v>19</v>
      </c>
      <c r="F679" s="236" t="s">
        <v>273</v>
      </c>
      <c r="G679" s="233"/>
      <c r="H679" s="235" t="s">
        <v>19</v>
      </c>
      <c r="I679" s="237"/>
      <c r="J679" s="233"/>
      <c r="K679" s="233"/>
      <c r="L679" s="238"/>
      <c r="M679" s="239"/>
      <c r="N679" s="240"/>
      <c r="O679" s="240"/>
      <c r="P679" s="240"/>
      <c r="Q679" s="240"/>
      <c r="R679" s="240"/>
      <c r="S679" s="240"/>
      <c r="T679" s="24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2" t="s">
        <v>153</v>
      </c>
      <c r="AU679" s="242" t="s">
        <v>86</v>
      </c>
      <c r="AV679" s="13" t="s">
        <v>84</v>
      </c>
      <c r="AW679" s="13" t="s">
        <v>35</v>
      </c>
      <c r="AX679" s="13" t="s">
        <v>76</v>
      </c>
      <c r="AY679" s="242" t="s">
        <v>141</v>
      </c>
    </row>
    <row r="680" spans="1:51" s="14" customFormat="1" ht="12">
      <c r="A680" s="14"/>
      <c r="B680" s="243"/>
      <c r="C680" s="244"/>
      <c r="D680" s="234" t="s">
        <v>153</v>
      </c>
      <c r="E680" s="245" t="s">
        <v>19</v>
      </c>
      <c r="F680" s="246" t="s">
        <v>598</v>
      </c>
      <c r="G680" s="244"/>
      <c r="H680" s="247">
        <v>0.465</v>
      </c>
      <c r="I680" s="248"/>
      <c r="J680" s="244"/>
      <c r="K680" s="244"/>
      <c r="L680" s="249"/>
      <c r="M680" s="250"/>
      <c r="N680" s="251"/>
      <c r="O680" s="251"/>
      <c r="P680" s="251"/>
      <c r="Q680" s="251"/>
      <c r="R680" s="251"/>
      <c r="S680" s="251"/>
      <c r="T680" s="25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3" t="s">
        <v>153</v>
      </c>
      <c r="AU680" s="253" t="s">
        <v>86</v>
      </c>
      <c r="AV680" s="14" t="s">
        <v>86</v>
      </c>
      <c r="AW680" s="14" t="s">
        <v>35</v>
      </c>
      <c r="AX680" s="14" t="s">
        <v>76</v>
      </c>
      <c r="AY680" s="253" t="s">
        <v>141</v>
      </c>
    </row>
    <row r="681" spans="1:51" s="13" customFormat="1" ht="12">
      <c r="A681" s="13"/>
      <c r="B681" s="232"/>
      <c r="C681" s="233"/>
      <c r="D681" s="234" t="s">
        <v>153</v>
      </c>
      <c r="E681" s="235" t="s">
        <v>19</v>
      </c>
      <c r="F681" s="236" t="s">
        <v>275</v>
      </c>
      <c r="G681" s="233"/>
      <c r="H681" s="235" t="s">
        <v>19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2" t="s">
        <v>153</v>
      </c>
      <c r="AU681" s="242" t="s">
        <v>86</v>
      </c>
      <c r="AV681" s="13" t="s">
        <v>84</v>
      </c>
      <c r="AW681" s="13" t="s">
        <v>35</v>
      </c>
      <c r="AX681" s="13" t="s">
        <v>76</v>
      </c>
      <c r="AY681" s="242" t="s">
        <v>141</v>
      </c>
    </row>
    <row r="682" spans="1:51" s="14" customFormat="1" ht="12">
      <c r="A682" s="14"/>
      <c r="B682" s="243"/>
      <c r="C682" s="244"/>
      <c r="D682" s="234" t="s">
        <v>153</v>
      </c>
      <c r="E682" s="245" t="s">
        <v>19</v>
      </c>
      <c r="F682" s="246" t="s">
        <v>598</v>
      </c>
      <c r="G682" s="244"/>
      <c r="H682" s="247">
        <v>0.465</v>
      </c>
      <c r="I682" s="248"/>
      <c r="J682" s="244"/>
      <c r="K682" s="244"/>
      <c r="L682" s="249"/>
      <c r="M682" s="250"/>
      <c r="N682" s="251"/>
      <c r="O682" s="251"/>
      <c r="P682" s="251"/>
      <c r="Q682" s="251"/>
      <c r="R682" s="251"/>
      <c r="S682" s="251"/>
      <c r="T682" s="25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3" t="s">
        <v>153</v>
      </c>
      <c r="AU682" s="253" t="s">
        <v>86</v>
      </c>
      <c r="AV682" s="14" t="s">
        <v>86</v>
      </c>
      <c r="AW682" s="14" t="s">
        <v>35</v>
      </c>
      <c r="AX682" s="14" t="s">
        <v>76</v>
      </c>
      <c r="AY682" s="253" t="s">
        <v>141</v>
      </c>
    </row>
    <row r="683" spans="1:51" s="13" customFormat="1" ht="12">
      <c r="A683" s="13"/>
      <c r="B683" s="232"/>
      <c r="C683" s="233"/>
      <c r="D683" s="234" t="s">
        <v>153</v>
      </c>
      <c r="E683" s="235" t="s">
        <v>19</v>
      </c>
      <c r="F683" s="236" t="s">
        <v>276</v>
      </c>
      <c r="G683" s="233"/>
      <c r="H683" s="235" t="s">
        <v>19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2" t="s">
        <v>153</v>
      </c>
      <c r="AU683" s="242" t="s">
        <v>86</v>
      </c>
      <c r="AV683" s="13" t="s">
        <v>84</v>
      </c>
      <c r="AW683" s="13" t="s">
        <v>35</v>
      </c>
      <c r="AX683" s="13" t="s">
        <v>76</v>
      </c>
      <c r="AY683" s="242" t="s">
        <v>141</v>
      </c>
    </row>
    <row r="684" spans="1:51" s="14" customFormat="1" ht="12">
      <c r="A684" s="14"/>
      <c r="B684" s="243"/>
      <c r="C684" s="244"/>
      <c r="D684" s="234" t="s">
        <v>153</v>
      </c>
      <c r="E684" s="245" t="s">
        <v>19</v>
      </c>
      <c r="F684" s="246" t="s">
        <v>597</v>
      </c>
      <c r="G684" s="244"/>
      <c r="H684" s="247">
        <v>1.085</v>
      </c>
      <c r="I684" s="248"/>
      <c r="J684" s="244"/>
      <c r="K684" s="244"/>
      <c r="L684" s="249"/>
      <c r="M684" s="250"/>
      <c r="N684" s="251"/>
      <c r="O684" s="251"/>
      <c r="P684" s="251"/>
      <c r="Q684" s="251"/>
      <c r="R684" s="251"/>
      <c r="S684" s="251"/>
      <c r="T684" s="25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3" t="s">
        <v>153</v>
      </c>
      <c r="AU684" s="253" t="s">
        <v>86</v>
      </c>
      <c r="AV684" s="14" t="s">
        <v>86</v>
      </c>
      <c r="AW684" s="14" t="s">
        <v>35</v>
      </c>
      <c r="AX684" s="14" t="s">
        <v>76</v>
      </c>
      <c r="AY684" s="253" t="s">
        <v>141</v>
      </c>
    </row>
    <row r="685" spans="1:51" s="13" customFormat="1" ht="12">
      <c r="A685" s="13"/>
      <c r="B685" s="232"/>
      <c r="C685" s="233"/>
      <c r="D685" s="234" t="s">
        <v>153</v>
      </c>
      <c r="E685" s="235" t="s">
        <v>19</v>
      </c>
      <c r="F685" s="236" t="s">
        <v>277</v>
      </c>
      <c r="G685" s="233"/>
      <c r="H685" s="235" t="s">
        <v>19</v>
      </c>
      <c r="I685" s="237"/>
      <c r="J685" s="233"/>
      <c r="K685" s="233"/>
      <c r="L685" s="238"/>
      <c r="M685" s="239"/>
      <c r="N685" s="240"/>
      <c r="O685" s="240"/>
      <c r="P685" s="240"/>
      <c r="Q685" s="240"/>
      <c r="R685" s="240"/>
      <c r="S685" s="240"/>
      <c r="T685" s="24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2" t="s">
        <v>153</v>
      </c>
      <c r="AU685" s="242" t="s">
        <v>86</v>
      </c>
      <c r="AV685" s="13" t="s">
        <v>84</v>
      </c>
      <c r="AW685" s="13" t="s">
        <v>35</v>
      </c>
      <c r="AX685" s="13" t="s">
        <v>76</v>
      </c>
      <c r="AY685" s="242" t="s">
        <v>141</v>
      </c>
    </row>
    <row r="686" spans="1:51" s="14" customFormat="1" ht="12">
      <c r="A686" s="14"/>
      <c r="B686" s="243"/>
      <c r="C686" s="244"/>
      <c r="D686" s="234" t="s">
        <v>153</v>
      </c>
      <c r="E686" s="245" t="s">
        <v>19</v>
      </c>
      <c r="F686" s="246" t="s">
        <v>599</v>
      </c>
      <c r="G686" s="244"/>
      <c r="H686" s="247">
        <v>0.93</v>
      </c>
      <c r="I686" s="248"/>
      <c r="J686" s="244"/>
      <c r="K686" s="244"/>
      <c r="L686" s="249"/>
      <c r="M686" s="250"/>
      <c r="N686" s="251"/>
      <c r="O686" s="251"/>
      <c r="P686" s="251"/>
      <c r="Q686" s="251"/>
      <c r="R686" s="251"/>
      <c r="S686" s="251"/>
      <c r="T686" s="25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3" t="s">
        <v>153</v>
      </c>
      <c r="AU686" s="253" t="s">
        <v>86</v>
      </c>
      <c r="AV686" s="14" t="s">
        <v>86</v>
      </c>
      <c r="AW686" s="14" t="s">
        <v>35</v>
      </c>
      <c r="AX686" s="14" t="s">
        <v>76</v>
      </c>
      <c r="AY686" s="253" t="s">
        <v>141</v>
      </c>
    </row>
    <row r="687" spans="1:51" s="13" customFormat="1" ht="12">
      <c r="A687" s="13"/>
      <c r="B687" s="232"/>
      <c r="C687" s="233"/>
      <c r="D687" s="234" t="s">
        <v>153</v>
      </c>
      <c r="E687" s="235" t="s">
        <v>19</v>
      </c>
      <c r="F687" s="236" t="s">
        <v>600</v>
      </c>
      <c r="G687" s="233"/>
      <c r="H687" s="235" t="s">
        <v>19</v>
      </c>
      <c r="I687" s="237"/>
      <c r="J687" s="233"/>
      <c r="K687" s="233"/>
      <c r="L687" s="238"/>
      <c r="M687" s="239"/>
      <c r="N687" s="240"/>
      <c r="O687" s="240"/>
      <c r="P687" s="240"/>
      <c r="Q687" s="240"/>
      <c r="R687" s="240"/>
      <c r="S687" s="240"/>
      <c r="T687" s="241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2" t="s">
        <v>153</v>
      </c>
      <c r="AU687" s="242" t="s">
        <v>86</v>
      </c>
      <c r="AV687" s="13" t="s">
        <v>84</v>
      </c>
      <c r="AW687" s="13" t="s">
        <v>35</v>
      </c>
      <c r="AX687" s="13" t="s">
        <v>76</v>
      </c>
      <c r="AY687" s="242" t="s">
        <v>141</v>
      </c>
    </row>
    <row r="688" spans="1:51" s="14" customFormat="1" ht="12">
      <c r="A688" s="14"/>
      <c r="B688" s="243"/>
      <c r="C688" s="244"/>
      <c r="D688" s="234" t="s">
        <v>153</v>
      </c>
      <c r="E688" s="245" t="s">
        <v>19</v>
      </c>
      <c r="F688" s="246" t="s">
        <v>601</v>
      </c>
      <c r="G688" s="244"/>
      <c r="H688" s="247">
        <v>1.2</v>
      </c>
      <c r="I688" s="248"/>
      <c r="J688" s="244"/>
      <c r="K688" s="244"/>
      <c r="L688" s="249"/>
      <c r="M688" s="250"/>
      <c r="N688" s="251"/>
      <c r="O688" s="251"/>
      <c r="P688" s="251"/>
      <c r="Q688" s="251"/>
      <c r="R688" s="251"/>
      <c r="S688" s="251"/>
      <c r="T688" s="25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3" t="s">
        <v>153</v>
      </c>
      <c r="AU688" s="253" t="s">
        <v>86</v>
      </c>
      <c r="AV688" s="14" t="s">
        <v>86</v>
      </c>
      <c r="AW688" s="14" t="s">
        <v>35</v>
      </c>
      <c r="AX688" s="14" t="s">
        <v>76</v>
      </c>
      <c r="AY688" s="253" t="s">
        <v>141</v>
      </c>
    </row>
    <row r="689" spans="1:51" s="15" customFormat="1" ht="12">
      <c r="A689" s="15"/>
      <c r="B689" s="254"/>
      <c r="C689" s="255"/>
      <c r="D689" s="234" t="s">
        <v>153</v>
      </c>
      <c r="E689" s="256" t="s">
        <v>19</v>
      </c>
      <c r="F689" s="257" t="s">
        <v>171</v>
      </c>
      <c r="G689" s="255"/>
      <c r="H689" s="258">
        <v>27.365</v>
      </c>
      <c r="I689" s="259"/>
      <c r="J689" s="255"/>
      <c r="K689" s="255"/>
      <c r="L689" s="260"/>
      <c r="M689" s="261"/>
      <c r="N689" s="262"/>
      <c r="O689" s="262"/>
      <c r="P689" s="262"/>
      <c r="Q689" s="262"/>
      <c r="R689" s="262"/>
      <c r="S689" s="262"/>
      <c r="T689" s="263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64" t="s">
        <v>153</v>
      </c>
      <c r="AU689" s="264" t="s">
        <v>86</v>
      </c>
      <c r="AV689" s="15" t="s">
        <v>149</v>
      </c>
      <c r="AW689" s="15" t="s">
        <v>35</v>
      </c>
      <c r="AX689" s="15" t="s">
        <v>84</v>
      </c>
      <c r="AY689" s="264" t="s">
        <v>141</v>
      </c>
    </row>
    <row r="690" spans="1:65" s="2" customFormat="1" ht="16.5" customHeight="1">
      <c r="A690" s="40"/>
      <c r="B690" s="41"/>
      <c r="C690" s="214" t="s">
        <v>615</v>
      </c>
      <c r="D690" s="214" t="s">
        <v>144</v>
      </c>
      <c r="E690" s="215" t="s">
        <v>616</v>
      </c>
      <c r="F690" s="216" t="s">
        <v>617</v>
      </c>
      <c r="G690" s="217" t="s">
        <v>147</v>
      </c>
      <c r="H690" s="218">
        <v>22.25</v>
      </c>
      <c r="I690" s="219"/>
      <c r="J690" s="220">
        <f>ROUND(I690*H690,2)</f>
        <v>0</v>
      </c>
      <c r="K690" s="216" t="s">
        <v>148</v>
      </c>
      <c r="L690" s="46"/>
      <c r="M690" s="221" t="s">
        <v>19</v>
      </c>
      <c r="N690" s="222" t="s">
        <v>47</v>
      </c>
      <c r="O690" s="86"/>
      <c r="P690" s="223">
        <f>O690*H690</f>
        <v>0</v>
      </c>
      <c r="Q690" s="223">
        <v>0.00012</v>
      </c>
      <c r="R690" s="223">
        <f>Q690*H690</f>
        <v>0.00267</v>
      </c>
      <c r="S690" s="223">
        <v>0</v>
      </c>
      <c r="T690" s="224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25" t="s">
        <v>311</v>
      </c>
      <c r="AT690" s="225" t="s">
        <v>144</v>
      </c>
      <c r="AU690" s="225" t="s">
        <v>86</v>
      </c>
      <c r="AY690" s="19" t="s">
        <v>141</v>
      </c>
      <c r="BE690" s="226">
        <f>IF(N690="základní",J690,0)</f>
        <v>0</v>
      </c>
      <c r="BF690" s="226">
        <f>IF(N690="snížená",J690,0)</f>
        <v>0</v>
      </c>
      <c r="BG690" s="226">
        <f>IF(N690="zákl. přenesená",J690,0)</f>
        <v>0</v>
      </c>
      <c r="BH690" s="226">
        <f>IF(N690="sníž. přenesená",J690,0)</f>
        <v>0</v>
      </c>
      <c r="BI690" s="226">
        <f>IF(N690="nulová",J690,0)</f>
        <v>0</v>
      </c>
      <c r="BJ690" s="19" t="s">
        <v>84</v>
      </c>
      <c r="BK690" s="226">
        <f>ROUND(I690*H690,2)</f>
        <v>0</v>
      </c>
      <c r="BL690" s="19" t="s">
        <v>311</v>
      </c>
      <c r="BM690" s="225" t="s">
        <v>618</v>
      </c>
    </row>
    <row r="691" spans="1:47" s="2" customFormat="1" ht="12">
      <c r="A691" s="40"/>
      <c r="B691" s="41"/>
      <c r="C691" s="42"/>
      <c r="D691" s="227" t="s">
        <v>151</v>
      </c>
      <c r="E691" s="42"/>
      <c r="F691" s="228" t="s">
        <v>619</v>
      </c>
      <c r="G691" s="42"/>
      <c r="H691" s="42"/>
      <c r="I691" s="229"/>
      <c r="J691" s="42"/>
      <c r="K691" s="42"/>
      <c r="L691" s="46"/>
      <c r="M691" s="230"/>
      <c r="N691" s="231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151</v>
      </c>
      <c r="AU691" s="19" t="s">
        <v>86</v>
      </c>
    </row>
    <row r="692" spans="1:51" s="13" customFormat="1" ht="12">
      <c r="A692" s="13"/>
      <c r="B692" s="232"/>
      <c r="C692" s="233"/>
      <c r="D692" s="234" t="s">
        <v>153</v>
      </c>
      <c r="E692" s="235" t="s">
        <v>19</v>
      </c>
      <c r="F692" s="236" t="s">
        <v>607</v>
      </c>
      <c r="G692" s="233"/>
      <c r="H692" s="235" t="s">
        <v>19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2" t="s">
        <v>153</v>
      </c>
      <c r="AU692" s="242" t="s">
        <v>86</v>
      </c>
      <c r="AV692" s="13" t="s">
        <v>84</v>
      </c>
      <c r="AW692" s="13" t="s">
        <v>35</v>
      </c>
      <c r="AX692" s="13" t="s">
        <v>76</v>
      </c>
      <c r="AY692" s="242" t="s">
        <v>141</v>
      </c>
    </row>
    <row r="693" spans="1:51" s="14" customFormat="1" ht="12">
      <c r="A693" s="14"/>
      <c r="B693" s="243"/>
      <c r="C693" s="244"/>
      <c r="D693" s="234" t="s">
        <v>153</v>
      </c>
      <c r="E693" s="245" t="s">
        <v>19</v>
      </c>
      <c r="F693" s="246" t="s">
        <v>608</v>
      </c>
      <c r="G693" s="244"/>
      <c r="H693" s="247">
        <v>19.85</v>
      </c>
      <c r="I693" s="248"/>
      <c r="J693" s="244"/>
      <c r="K693" s="244"/>
      <c r="L693" s="249"/>
      <c r="M693" s="250"/>
      <c r="N693" s="251"/>
      <c r="O693" s="251"/>
      <c r="P693" s="251"/>
      <c r="Q693" s="251"/>
      <c r="R693" s="251"/>
      <c r="S693" s="251"/>
      <c r="T693" s="25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3" t="s">
        <v>153</v>
      </c>
      <c r="AU693" s="253" t="s">
        <v>86</v>
      </c>
      <c r="AV693" s="14" t="s">
        <v>86</v>
      </c>
      <c r="AW693" s="14" t="s">
        <v>35</v>
      </c>
      <c r="AX693" s="14" t="s">
        <v>76</v>
      </c>
      <c r="AY693" s="253" t="s">
        <v>141</v>
      </c>
    </row>
    <row r="694" spans="1:51" s="13" customFormat="1" ht="12">
      <c r="A694" s="13"/>
      <c r="B694" s="232"/>
      <c r="C694" s="233"/>
      <c r="D694" s="234" t="s">
        <v>153</v>
      </c>
      <c r="E694" s="235" t="s">
        <v>19</v>
      </c>
      <c r="F694" s="236" t="s">
        <v>609</v>
      </c>
      <c r="G694" s="233"/>
      <c r="H694" s="235" t="s">
        <v>19</v>
      </c>
      <c r="I694" s="237"/>
      <c r="J694" s="233"/>
      <c r="K694" s="233"/>
      <c r="L694" s="238"/>
      <c r="M694" s="239"/>
      <c r="N694" s="240"/>
      <c r="O694" s="240"/>
      <c r="P694" s="240"/>
      <c r="Q694" s="240"/>
      <c r="R694" s="240"/>
      <c r="S694" s="240"/>
      <c r="T694" s="241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2" t="s">
        <v>153</v>
      </c>
      <c r="AU694" s="242" t="s">
        <v>86</v>
      </c>
      <c r="AV694" s="13" t="s">
        <v>84</v>
      </c>
      <c r="AW694" s="13" t="s">
        <v>35</v>
      </c>
      <c r="AX694" s="13" t="s">
        <v>76</v>
      </c>
      <c r="AY694" s="242" t="s">
        <v>141</v>
      </c>
    </row>
    <row r="695" spans="1:51" s="14" customFormat="1" ht="12">
      <c r="A695" s="14"/>
      <c r="B695" s="243"/>
      <c r="C695" s="244"/>
      <c r="D695" s="234" t="s">
        <v>153</v>
      </c>
      <c r="E695" s="245" t="s">
        <v>19</v>
      </c>
      <c r="F695" s="246" t="s">
        <v>601</v>
      </c>
      <c r="G695" s="244"/>
      <c r="H695" s="247">
        <v>1.2</v>
      </c>
      <c r="I695" s="248"/>
      <c r="J695" s="244"/>
      <c r="K695" s="244"/>
      <c r="L695" s="249"/>
      <c r="M695" s="250"/>
      <c r="N695" s="251"/>
      <c r="O695" s="251"/>
      <c r="P695" s="251"/>
      <c r="Q695" s="251"/>
      <c r="R695" s="251"/>
      <c r="S695" s="251"/>
      <c r="T695" s="252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3" t="s">
        <v>153</v>
      </c>
      <c r="AU695" s="253" t="s">
        <v>86</v>
      </c>
      <c r="AV695" s="14" t="s">
        <v>86</v>
      </c>
      <c r="AW695" s="14" t="s">
        <v>35</v>
      </c>
      <c r="AX695" s="14" t="s">
        <v>76</v>
      </c>
      <c r="AY695" s="253" t="s">
        <v>141</v>
      </c>
    </row>
    <row r="696" spans="1:51" s="13" customFormat="1" ht="12">
      <c r="A696" s="13"/>
      <c r="B696" s="232"/>
      <c r="C696" s="233"/>
      <c r="D696" s="234" t="s">
        <v>153</v>
      </c>
      <c r="E696" s="235" t="s">
        <v>19</v>
      </c>
      <c r="F696" s="236" t="s">
        <v>600</v>
      </c>
      <c r="G696" s="233"/>
      <c r="H696" s="235" t="s">
        <v>19</v>
      </c>
      <c r="I696" s="237"/>
      <c r="J696" s="233"/>
      <c r="K696" s="233"/>
      <c r="L696" s="238"/>
      <c r="M696" s="239"/>
      <c r="N696" s="240"/>
      <c r="O696" s="240"/>
      <c r="P696" s="240"/>
      <c r="Q696" s="240"/>
      <c r="R696" s="240"/>
      <c r="S696" s="240"/>
      <c r="T696" s="241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2" t="s">
        <v>153</v>
      </c>
      <c r="AU696" s="242" t="s">
        <v>86</v>
      </c>
      <c r="AV696" s="13" t="s">
        <v>84</v>
      </c>
      <c r="AW696" s="13" t="s">
        <v>35</v>
      </c>
      <c r="AX696" s="13" t="s">
        <v>76</v>
      </c>
      <c r="AY696" s="242" t="s">
        <v>141</v>
      </c>
    </row>
    <row r="697" spans="1:51" s="14" customFormat="1" ht="12">
      <c r="A697" s="14"/>
      <c r="B697" s="243"/>
      <c r="C697" s="244"/>
      <c r="D697" s="234" t="s">
        <v>153</v>
      </c>
      <c r="E697" s="245" t="s">
        <v>19</v>
      </c>
      <c r="F697" s="246" t="s">
        <v>601</v>
      </c>
      <c r="G697" s="244"/>
      <c r="H697" s="247">
        <v>1.2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3" t="s">
        <v>153</v>
      </c>
      <c r="AU697" s="253" t="s">
        <v>86</v>
      </c>
      <c r="AV697" s="14" t="s">
        <v>86</v>
      </c>
      <c r="AW697" s="14" t="s">
        <v>35</v>
      </c>
      <c r="AX697" s="14" t="s">
        <v>76</v>
      </c>
      <c r="AY697" s="253" t="s">
        <v>141</v>
      </c>
    </row>
    <row r="698" spans="1:51" s="15" customFormat="1" ht="12">
      <c r="A698" s="15"/>
      <c r="B698" s="254"/>
      <c r="C698" s="255"/>
      <c r="D698" s="234" t="s">
        <v>153</v>
      </c>
      <c r="E698" s="256" t="s">
        <v>19</v>
      </c>
      <c r="F698" s="257" t="s">
        <v>171</v>
      </c>
      <c r="G698" s="255"/>
      <c r="H698" s="258">
        <v>22.25</v>
      </c>
      <c r="I698" s="259"/>
      <c r="J698" s="255"/>
      <c r="K698" s="255"/>
      <c r="L698" s="260"/>
      <c r="M698" s="261"/>
      <c r="N698" s="262"/>
      <c r="O698" s="262"/>
      <c r="P698" s="262"/>
      <c r="Q698" s="262"/>
      <c r="R698" s="262"/>
      <c r="S698" s="262"/>
      <c r="T698" s="263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4" t="s">
        <v>153</v>
      </c>
      <c r="AU698" s="264" t="s">
        <v>86</v>
      </c>
      <c r="AV698" s="15" t="s">
        <v>149</v>
      </c>
      <c r="AW698" s="15" t="s">
        <v>35</v>
      </c>
      <c r="AX698" s="15" t="s">
        <v>84</v>
      </c>
      <c r="AY698" s="264" t="s">
        <v>141</v>
      </c>
    </row>
    <row r="699" spans="1:65" s="2" customFormat="1" ht="16.5" customHeight="1">
      <c r="A699" s="40"/>
      <c r="B699" s="41"/>
      <c r="C699" s="214" t="s">
        <v>620</v>
      </c>
      <c r="D699" s="214" t="s">
        <v>144</v>
      </c>
      <c r="E699" s="215" t="s">
        <v>621</v>
      </c>
      <c r="F699" s="216" t="s">
        <v>622</v>
      </c>
      <c r="G699" s="217" t="s">
        <v>147</v>
      </c>
      <c r="H699" s="218">
        <v>22.25</v>
      </c>
      <c r="I699" s="219"/>
      <c r="J699" s="220">
        <f>ROUND(I699*H699,2)</f>
        <v>0</v>
      </c>
      <c r="K699" s="216" t="s">
        <v>148</v>
      </c>
      <c r="L699" s="46"/>
      <c r="M699" s="221" t="s">
        <v>19</v>
      </c>
      <c r="N699" s="222" t="s">
        <v>47</v>
      </c>
      <c r="O699" s="86"/>
      <c r="P699" s="223">
        <f>O699*H699</f>
        <v>0</v>
      </c>
      <c r="Q699" s="223">
        <v>0.00012</v>
      </c>
      <c r="R699" s="223">
        <f>Q699*H699</f>
        <v>0.00267</v>
      </c>
      <c r="S699" s="223">
        <v>0</v>
      </c>
      <c r="T699" s="224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5" t="s">
        <v>311</v>
      </c>
      <c r="AT699" s="225" t="s">
        <v>144</v>
      </c>
      <c r="AU699" s="225" t="s">
        <v>86</v>
      </c>
      <c r="AY699" s="19" t="s">
        <v>141</v>
      </c>
      <c r="BE699" s="226">
        <f>IF(N699="základní",J699,0)</f>
        <v>0</v>
      </c>
      <c r="BF699" s="226">
        <f>IF(N699="snížená",J699,0)</f>
        <v>0</v>
      </c>
      <c r="BG699" s="226">
        <f>IF(N699="zákl. přenesená",J699,0)</f>
        <v>0</v>
      </c>
      <c r="BH699" s="226">
        <f>IF(N699="sníž. přenesená",J699,0)</f>
        <v>0</v>
      </c>
      <c r="BI699" s="226">
        <f>IF(N699="nulová",J699,0)</f>
        <v>0</v>
      </c>
      <c r="BJ699" s="19" t="s">
        <v>84</v>
      </c>
      <c r="BK699" s="226">
        <f>ROUND(I699*H699,2)</f>
        <v>0</v>
      </c>
      <c r="BL699" s="19" t="s">
        <v>311</v>
      </c>
      <c r="BM699" s="225" t="s">
        <v>623</v>
      </c>
    </row>
    <row r="700" spans="1:47" s="2" customFormat="1" ht="12">
      <c r="A700" s="40"/>
      <c r="B700" s="41"/>
      <c r="C700" s="42"/>
      <c r="D700" s="227" t="s">
        <v>151</v>
      </c>
      <c r="E700" s="42"/>
      <c r="F700" s="228" t="s">
        <v>624</v>
      </c>
      <c r="G700" s="42"/>
      <c r="H700" s="42"/>
      <c r="I700" s="229"/>
      <c r="J700" s="42"/>
      <c r="K700" s="42"/>
      <c r="L700" s="46"/>
      <c r="M700" s="230"/>
      <c r="N700" s="231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151</v>
      </c>
      <c r="AU700" s="19" t="s">
        <v>86</v>
      </c>
    </row>
    <row r="701" spans="1:51" s="13" customFormat="1" ht="12">
      <c r="A701" s="13"/>
      <c r="B701" s="232"/>
      <c r="C701" s="233"/>
      <c r="D701" s="234" t="s">
        <v>153</v>
      </c>
      <c r="E701" s="235" t="s">
        <v>19</v>
      </c>
      <c r="F701" s="236" t="s">
        <v>607</v>
      </c>
      <c r="G701" s="233"/>
      <c r="H701" s="235" t="s">
        <v>19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2" t="s">
        <v>153</v>
      </c>
      <c r="AU701" s="242" t="s">
        <v>86</v>
      </c>
      <c r="AV701" s="13" t="s">
        <v>84</v>
      </c>
      <c r="AW701" s="13" t="s">
        <v>35</v>
      </c>
      <c r="AX701" s="13" t="s">
        <v>76</v>
      </c>
      <c r="AY701" s="242" t="s">
        <v>141</v>
      </c>
    </row>
    <row r="702" spans="1:51" s="14" customFormat="1" ht="12">
      <c r="A702" s="14"/>
      <c r="B702" s="243"/>
      <c r="C702" s="244"/>
      <c r="D702" s="234" t="s">
        <v>153</v>
      </c>
      <c r="E702" s="245" t="s">
        <v>19</v>
      </c>
      <c r="F702" s="246" t="s">
        <v>608</v>
      </c>
      <c r="G702" s="244"/>
      <c r="H702" s="247">
        <v>19.85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3" t="s">
        <v>153</v>
      </c>
      <c r="AU702" s="253" t="s">
        <v>86</v>
      </c>
      <c r="AV702" s="14" t="s">
        <v>86</v>
      </c>
      <c r="AW702" s="14" t="s">
        <v>35</v>
      </c>
      <c r="AX702" s="14" t="s">
        <v>76</v>
      </c>
      <c r="AY702" s="253" t="s">
        <v>141</v>
      </c>
    </row>
    <row r="703" spans="1:51" s="13" customFormat="1" ht="12">
      <c r="A703" s="13"/>
      <c r="B703" s="232"/>
      <c r="C703" s="233"/>
      <c r="D703" s="234" t="s">
        <v>153</v>
      </c>
      <c r="E703" s="235" t="s">
        <v>19</v>
      </c>
      <c r="F703" s="236" t="s">
        <v>609</v>
      </c>
      <c r="G703" s="233"/>
      <c r="H703" s="235" t="s">
        <v>19</v>
      </c>
      <c r="I703" s="237"/>
      <c r="J703" s="233"/>
      <c r="K703" s="233"/>
      <c r="L703" s="238"/>
      <c r="M703" s="239"/>
      <c r="N703" s="240"/>
      <c r="O703" s="240"/>
      <c r="P703" s="240"/>
      <c r="Q703" s="240"/>
      <c r="R703" s="240"/>
      <c r="S703" s="240"/>
      <c r="T703" s="241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2" t="s">
        <v>153</v>
      </c>
      <c r="AU703" s="242" t="s">
        <v>86</v>
      </c>
      <c r="AV703" s="13" t="s">
        <v>84</v>
      </c>
      <c r="AW703" s="13" t="s">
        <v>35</v>
      </c>
      <c r="AX703" s="13" t="s">
        <v>76</v>
      </c>
      <c r="AY703" s="242" t="s">
        <v>141</v>
      </c>
    </row>
    <row r="704" spans="1:51" s="14" customFormat="1" ht="12">
      <c r="A704" s="14"/>
      <c r="B704" s="243"/>
      <c r="C704" s="244"/>
      <c r="D704" s="234" t="s">
        <v>153</v>
      </c>
      <c r="E704" s="245" t="s">
        <v>19</v>
      </c>
      <c r="F704" s="246" t="s">
        <v>601</v>
      </c>
      <c r="G704" s="244"/>
      <c r="H704" s="247">
        <v>1.2</v>
      </c>
      <c r="I704" s="248"/>
      <c r="J704" s="244"/>
      <c r="K704" s="244"/>
      <c r="L704" s="249"/>
      <c r="M704" s="250"/>
      <c r="N704" s="251"/>
      <c r="O704" s="251"/>
      <c r="P704" s="251"/>
      <c r="Q704" s="251"/>
      <c r="R704" s="251"/>
      <c r="S704" s="251"/>
      <c r="T704" s="25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53" t="s">
        <v>153</v>
      </c>
      <c r="AU704" s="253" t="s">
        <v>86</v>
      </c>
      <c r="AV704" s="14" t="s">
        <v>86</v>
      </c>
      <c r="AW704" s="14" t="s">
        <v>35</v>
      </c>
      <c r="AX704" s="14" t="s">
        <v>76</v>
      </c>
      <c r="AY704" s="253" t="s">
        <v>141</v>
      </c>
    </row>
    <row r="705" spans="1:51" s="13" customFormat="1" ht="12">
      <c r="A705" s="13"/>
      <c r="B705" s="232"/>
      <c r="C705" s="233"/>
      <c r="D705" s="234" t="s">
        <v>153</v>
      </c>
      <c r="E705" s="235" t="s">
        <v>19</v>
      </c>
      <c r="F705" s="236" t="s">
        <v>600</v>
      </c>
      <c r="G705" s="233"/>
      <c r="H705" s="235" t="s">
        <v>19</v>
      </c>
      <c r="I705" s="237"/>
      <c r="J705" s="233"/>
      <c r="K705" s="233"/>
      <c r="L705" s="238"/>
      <c r="M705" s="239"/>
      <c r="N705" s="240"/>
      <c r="O705" s="240"/>
      <c r="P705" s="240"/>
      <c r="Q705" s="240"/>
      <c r="R705" s="240"/>
      <c r="S705" s="240"/>
      <c r="T705" s="24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2" t="s">
        <v>153</v>
      </c>
      <c r="AU705" s="242" t="s">
        <v>86</v>
      </c>
      <c r="AV705" s="13" t="s">
        <v>84</v>
      </c>
      <c r="AW705" s="13" t="s">
        <v>35</v>
      </c>
      <c r="AX705" s="13" t="s">
        <v>76</v>
      </c>
      <c r="AY705" s="242" t="s">
        <v>141</v>
      </c>
    </row>
    <row r="706" spans="1:51" s="14" customFormat="1" ht="12">
      <c r="A706" s="14"/>
      <c r="B706" s="243"/>
      <c r="C706" s="244"/>
      <c r="D706" s="234" t="s">
        <v>153</v>
      </c>
      <c r="E706" s="245" t="s">
        <v>19</v>
      </c>
      <c r="F706" s="246" t="s">
        <v>601</v>
      </c>
      <c r="G706" s="244"/>
      <c r="H706" s="247">
        <v>1.2</v>
      </c>
      <c r="I706" s="248"/>
      <c r="J706" s="244"/>
      <c r="K706" s="244"/>
      <c r="L706" s="249"/>
      <c r="M706" s="250"/>
      <c r="N706" s="251"/>
      <c r="O706" s="251"/>
      <c r="P706" s="251"/>
      <c r="Q706" s="251"/>
      <c r="R706" s="251"/>
      <c r="S706" s="251"/>
      <c r="T706" s="25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3" t="s">
        <v>153</v>
      </c>
      <c r="AU706" s="253" t="s">
        <v>86</v>
      </c>
      <c r="AV706" s="14" t="s">
        <v>86</v>
      </c>
      <c r="AW706" s="14" t="s">
        <v>35</v>
      </c>
      <c r="AX706" s="14" t="s">
        <v>76</v>
      </c>
      <c r="AY706" s="253" t="s">
        <v>141</v>
      </c>
    </row>
    <row r="707" spans="1:51" s="15" customFormat="1" ht="12">
      <c r="A707" s="15"/>
      <c r="B707" s="254"/>
      <c r="C707" s="255"/>
      <c r="D707" s="234" t="s">
        <v>153</v>
      </c>
      <c r="E707" s="256" t="s">
        <v>19</v>
      </c>
      <c r="F707" s="257" t="s">
        <v>171</v>
      </c>
      <c r="G707" s="255"/>
      <c r="H707" s="258">
        <v>22.25</v>
      </c>
      <c r="I707" s="259"/>
      <c r="J707" s="255"/>
      <c r="K707" s="255"/>
      <c r="L707" s="260"/>
      <c r="M707" s="261"/>
      <c r="N707" s="262"/>
      <c r="O707" s="262"/>
      <c r="P707" s="262"/>
      <c r="Q707" s="262"/>
      <c r="R707" s="262"/>
      <c r="S707" s="262"/>
      <c r="T707" s="263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64" t="s">
        <v>153</v>
      </c>
      <c r="AU707" s="264" t="s">
        <v>86</v>
      </c>
      <c r="AV707" s="15" t="s">
        <v>149</v>
      </c>
      <c r="AW707" s="15" t="s">
        <v>35</v>
      </c>
      <c r="AX707" s="15" t="s">
        <v>84</v>
      </c>
      <c r="AY707" s="264" t="s">
        <v>141</v>
      </c>
    </row>
    <row r="708" spans="1:65" s="2" customFormat="1" ht="16.5" customHeight="1">
      <c r="A708" s="40"/>
      <c r="B708" s="41"/>
      <c r="C708" s="214" t="s">
        <v>625</v>
      </c>
      <c r="D708" s="214" t="s">
        <v>144</v>
      </c>
      <c r="E708" s="215" t="s">
        <v>626</v>
      </c>
      <c r="F708" s="216" t="s">
        <v>627</v>
      </c>
      <c r="G708" s="217" t="s">
        <v>147</v>
      </c>
      <c r="H708" s="218">
        <v>101.117</v>
      </c>
      <c r="I708" s="219"/>
      <c r="J708" s="220">
        <f>ROUND(I708*H708,2)</f>
        <v>0</v>
      </c>
      <c r="K708" s="216" t="s">
        <v>148</v>
      </c>
      <c r="L708" s="46"/>
      <c r="M708" s="221" t="s">
        <v>19</v>
      </c>
      <c r="N708" s="222" t="s">
        <v>47</v>
      </c>
      <c r="O708" s="86"/>
      <c r="P708" s="223">
        <f>O708*H708</f>
        <v>0</v>
      </c>
      <c r="Q708" s="223">
        <v>0</v>
      </c>
      <c r="R708" s="223">
        <f>Q708*H708</f>
        <v>0</v>
      </c>
      <c r="S708" s="223">
        <v>0</v>
      </c>
      <c r="T708" s="224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5" t="s">
        <v>311</v>
      </c>
      <c r="AT708" s="225" t="s">
        <v>144</v>
      </c>
      <c r="AU708" s="225" t="s">
        <v>86</v>
      </c>
      <c r="AY708" s="19" t="s">
        <v>141</v>
      </c>
      <c r="BE708" s="226">
        <f>IF(N708="základní",J708,0)</f>
        <v>0</v>
      </c>
      <c r="BF708" s="226">
        <f>IF(N708="snížená",J708,0)</f>
        <v>0</v>
      </c>
      <c r="BG708" s="226">
        <f>IF(N708="zákl. přenesená",J708,0)</f>
        <v>0</v>
      </c>
      <c r="BH708" s="226">
        <f>IF(N708="sníž. přenesená",J708,0)</f>
        <v>0</v>
      </c>
      <c r="BI708" s="226">
        <f>IF(N708="nulová",J708,0)</f>
        <v>0</v>
      </c>
      <c r="BJ708" s="19" t="s">
        <v>84</v>
      </c>
      <c r="BK708" s="226">
        <f>ROUND(I708*H708,2)</f>
        <v>0</v>
      </c>
      <c r="BL708" s="19" t="s">
        <v>311</v>
      </c>
      <c r="BM708" s="225" t="s">
        <v>628</v>
      </c>
    </row>
    <row r="709" spans="1:47" s="2" customFormat="1" ht="12">
      <c r="A709" s="40"/>
      <c r="B709" s="41"/>
      <c r="C709" s="42"/>
      <c r="D709" s="227" t="s">
        <v>151</v>
      </c>
      <c r="E709" s="42"/>
      <c r="F709" s="228" t="s">
        <v>629</v>
      </c>
      <c r="G709" s="42"/>
      <c r="H709" s="42"/>
      <c r="I709" s="229"/>
      <c r="J709" s="42"/>
      <c r="K709" s="42"/>
      <c r="L709" s="46"/>
      <c r="M709" s="230"/>
      <c r="N709" s="231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151</v>
      </c>
      <c r="AU709" s="19" t="s">
        <v>86</v>
      </c>
    </row>
    <row r="710" spans="1:51" s="13" customFormat="1" ht="12">
      <c r="A710" s="13"/>
      <c r="B710" s="232"/>
      <c r="C710" s="233"/>
      <c r="D710" s="234" t="s">
        <v>153</v>
      </c>
      <c r="E710" s="235" t="s">
        <v>19</v>
      </c>
      <c r="F710" s="236" t="s">
        <v>630</v>
      </c>
      <c r="G710" s="233"/>
      <c r="H710" s="235" t="s">
        <v>19</v>
      </c>
      <c r="I710" s="237"/>
      <c r="J710" s="233"/>
      <c r="K710" s="233"/>
      <c r="L710" s="238"/>
      <c r="M710" s="239"/>
      <c r="N710" s="240"/>
      <c r="O710" s="240"/>
      <c r="P710" s="240"/>
      <c r="Q710" s="240"/>
      <c r="R710" s="240"/>
      <c r="S710" s="240"/>
      <c r="T710" s="24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2" t="s">
        <v>153</v>
      </c>
      <c r="AU710" s="242" t="s">
        <v>86</v>
      </c>
      <c r="AV710" s="13" t="s">
        <v>84</v>
      </c>
      <c r="AW710" s="13" t="s">
        <v>35</v>
      </c>
      <c r="AX710" s="13" t="s">
        <v>76</v>
      </c>
      <c r="AY710" s="242" t="s">
        <v>141</v>
      </c>
    </row>
    <row r="711" spans="1:51" s="14" customFormat="1" ht="12">
      <c r="A711" s="14"/>
      <c r="B711" s="243"/>
      <c r="C711" s="244"/>
      <c r="D711" s="234" t="s">
        <v>153</v>
      </c>
      <c r="E711" s="245" t="s">
        <v>19</v>
      </c>
      <c r="F711" s="246" t="s">
        <v>631</v>
      </c>
      <c r="G711" s="244"/>
      <c r="H711" s="247">
        <v>148.797</v>
      </c>
      <c r="I711" s="248"/>
      <c r="J711" s="244"/>
      <c r="K711" s="244"/>
      <c r="L711" s="249"/>
      <c r="M711" s="250"/>
      <c r="N711" s="251"/>
      <c r="O711" s="251"/>
      <c r="P711" s="251"/>
      <c r="Q711" s="251"/>
      <c r="R711" s="251"/>
      <c r="S711" s="251"/>
      <c r="T711" s="25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3" t="s">
        <v>153</v>
      </c>
      <c r="AU711" s="253" t="s">
        <v>86</v>
      </c>
      <c r="AV711" s="14" t="s">
        <v>86</v>
      </c>
      <c r="AW711" s="14" t="s">
        <v>35</v>
      </c>
      <c r="AX711" s="14" t="s">
        <v>76</v>
      </c>
      <c r="AY711" s="253" t="s">
        <v>141</v>
      </c>
    </row>
    <row r="712" spans="1:51" s="13" customFormat="1" ht="12">
      <c r="A712" s="13"/>
      <c r="B712" s="232"/>
      <c r="C712" s="233"/>
      <c r="D712" s="234" t="s">
        <v>153</v>
      </c>
      <c r="E712" s="235" t="s">
        <v>19</v>
      </c>
      <c r="F712" s="236" t="s">
        <v>632</v>
      </c>
      <c r="G712" s="233"/>
      <c r="H712" s="235" t="s">
        <v>19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2" t="s">
        <v>153</v>
      </c>
      <c r="AU712" s="242" t="s">
        <v>86</v>
      </c>
      <c r="AV712" s="13" t="s">
        <v>84</v>
      </c>
      <c r="AW712" s="13" t="s">
        <v>35</v>
      </c>
      <c r="AX712" s="13" t="s">
        <v>76</v>
      </c>
      <c r="AY712" s="242" t="s">
        <v>141</v>
      </c>
    </row>
    <row r="713" spans="1:51" s="14" customFormat="1" ht="12">
      <c r="A713" s="14"/>
      <c r="B713" s="243"/>
      <c r="C713" s="244"/>
      <c r="D713" s="234" t="s">
        <v>153</v>
      </c>
      <c r="E713" s="245" t="s">
        <v>19</v>
      </c>
      <c r="F713" s="246" t="s">
        <v>633</v>
      </c>
      <c r="G713" s="244"/>
      <c r="H713" s="247">
        <v>-47.68</v>
      </c>
      <c r="I713" s="248"/>
      <c r="J713" s="244"/>
      <c r="K713" s="244"/>
      <c r="L713" s="249"/>
      <c r="M713" s="250"/>
      <c r="N713" s="251"/>
      <c r="O713" s="251"/>
      <c r="P713" s="251"/>
      <c r="Q713" s="251"/>
      <c r="R713" s="251"/>
      <c r="S713" s="251"/>
      <c r="T713" s="25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3" t="s">
        <v>153</v>
      </c>
      <c r="AU713" s="253" t="s">
        <v>86</v>
      </c>
      <c r="AV713" s="14" t="s">
        <v>86</v>
      </c>
      <c r="AW713" s="14" t="s">
        <v>35</v>
      </c>
      <c r="AX713" s="14" t="s">
        <v>76</v>
      </c>
      <c r="AY713" s="253" t="s">
        <v>141</v>
      </c>
    </row>
    <row r="714" spans="1:51" s="15" customFormat="1" ht="12">
      <c r="A714" s="15"/>
      <c r="B714" s="254"/>
      <c r="C714" s="255"/>
      <c r="D714" s="234" t="s">
        <v>153</v>
      </c>
      <c r="E714" s="256" t="s">
        <v>19</v>
      </c>
      <c r="F714" s="257" t="s">
        <v>171</v>
      </c>
      <c r="G714" s="255"/>
      <c r="H714" s="258">
        <v>101.117</v>
      </c>
      <c r="I714" s="259"/>
      <c r="J714" s="255"/>
      <c r="K714" s="255"/>
      <c r="L714" s="260"/>
      <c r="M714" s="261"/>
      <c r="N714" s="262"/>
      <c r="O714" s="262"/>
      <c r="P714" s="262"/>
      <c r="Q714" s="262"/>
      <c r="R714" s="262"/>
      <c r="S714" s="262"/>
      <c r="T714" s="263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64" t="s">
        <v>153</v>
      </c>
      <c r="AU714" s="264" t="s">
        <v>86</v>
      </c>
      <c r="AV714" s="15" t="s">
        <v>149</v>
      </c>
      <c r="AW714" s="15" t="s">
        <v>35</v>
      </c>
      <c r="AX714" s="15" t="s">
        <v>84</v>
      </c>
      <c r="AY714" s="264" t="s">
        <v>141</v>
      </c>
    </row>
    <row r="715" spans="1:65" s="2" customFormat="1" ht="16.5" customHeight="1">
      <c r="A715" s="40"/>
      <c r="B715" s="41"/>
      <c r="C715" s="214" t="s">
        <v>634</v>
      </c>
      <c r="D715" s="214" t="s">
        <v>144</v>
      </c>
      <c r="E715" s="215" t="s">
        <v>635</v>
      </c>
      <c r="F715" s="216" t="s">
        <v>636</v>
      </c>
      <c r="G715" s="217" t="s">
        <v>147</v>
      </c>
      <c r="H715" s="218">
        <v>101.117</v>
      </c>
      <c r="I715" s="219"/>
      <c r="J715" s="220">
        <f>ROUND(I715*H715,2)</f>
        <v>0</v>
      </c>
      <c r="K715" s="216" t="s">
        <v>148</v>
      </c>
      <c r="L715" s="46"/>
      <c r="M715" s="221" t="s">
        <v>19</v>
      </c>
      <c r="N715" s="222" t="s">
        <v>47</v>
      </c>
      <c r="O715" s="86"/>
      <c r="P715" s="223">
        <f>O715*H715</f>
        <v>0</v>
      </c>
      <c r="Q715" s="223">
        <v>1E-05</v>
      </c>
      <c r="R715" s="223">
        <f>Q715*H715</f>
        <v>0.00101117</v>
      </c>
      <c r="S715" s="223">
        <v>0</v>
      </c>
      <c r="T715" s="224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25" t="s">
        <v>311</v>
      </c>
      <c r="AT715" s="225" t="s">
        <v>144</v>
      </c>
      <c r="AU715" s="225" t="s">
        <v>86</v>
      </c>
      <c r="AY715" s="19" t="s">
        <v>141</v>
      </c>
      <c r="BE715" s="226">
        <f>IF(N715="základní",J715,0)</f>
        <v>0</v>
      </c>
      <c r="BF715" s="226">
        <f>IF(N715="snížená",J715,0)</f>
        <v>0</v>
      </c>
      <c r="BG715" s="226">
        <f>IF(N715="zákl. přenesená",J715,0)</f>
        <v>0</v>
      </c>
      <c r="BH715" s="226">
        <f>IF(N715="sníž. přenesená",J715,0)</f>
        <v>0</v>
      </c>
      <c r="BI715" s="226">
        <f>IF(N715="nulová",J715,0)</f>
        <v>0</v>
      </c>
      <c r="BJ715" s="19" t="s">
        <v>84</v>
      </c>
      <c r="BK715" s="226">
        <f>ROUND(I715*H715,2)</f>
        <v>0</v>
      </c>
      <c r="BL715" s="19" t="s">
        <v>311</v>
      </c>
      <c r="BM715" s="225" t="s">
        <v>637</v>
      </c>
    </row>
    <row r="716" spans="1:47" s="2" customFormat="1" ht="12">
      <c r="A716" s="40"/>
      <c r="B716" s="41"/>
      <c r="C716" s="42"/>
      <c r="D716" s="227" t="s">
        <v>151</v>
      </c>
      <c r="E716" s="42"/>
      <c r="F716" s="228" t="s">
        <v>638</v>
      </c>
      <c r="G716" s="42"/>
      <c r="H716" s="42"/>
      <c r="I716" s="229"/>
      <c r="J716" s="42"/>
      <c r="K716" s="42"/>
      <c r="L716" s="46"/>
      <c r="M716" s="230"/>
      <c r="N716" s="231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151</v>
      </c>
      <c r="AU716" s="19" t="s">
        <v>86</v>
      </c>
    </row>
    <row r="717" spans="1:51" s="13" customFormat="1" ht="12">
      <c r="A717" s="13"/>
      <c r="B717" s="232"/>
      <c r="C717" s="233"/>
      <c r="D717" s="234" t="s">
        <v>153</v>
      </c>
      <c r="E717" s="235" t="s">
        <v>19</v>
      </c>
      <c r="F717" s="236" t="s">
        <v>630</v>
      </c>
      <c r="G717" s="233"/>
      <c r="H717" s="235" t="s">
        <v>19</v>
      </c>
      <c r="I717" s="237"/>
      <c r="J717" s="233"/>
      <c r="K717" s="233"/>
      <c r="L717" s="238"/>
      <c r="M717" s="239"/>
      <c r="N717" s="240"/>
      <c r="O717" s="240"/>
      <c r="P717" s="240"/>
      <c r="Q717" s="240"/>
      <c r="R717" s="240"/>
      <c r="S717" s="240"/>
      <c r="T717" s="24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2" t="s">
        <v>153</v>
      </c>
      <c r="AU717" s="242" t="s">
        <v>86</v>
      </c>
      <c r="AV717" s="13" t="s">
        <v>84</v>
      </c>
      <c r="AW717" s="13" t="s">
        <v>35</v>
      </c>
      <c r="AX717" s="13" t="s">
        <v>76</v>
      </c>
      <c r="AY717" s="242" t="s">
        <v>141</v>
      </c>
    </row>
    <row r="718" spans="1:51" s="14" customFormat="1" ht="12">
      <c r="A718" s="14"/>
      <c r="B718" s="243"/>
      <c r="C718" s="244"/>
      <c r="D718" s="234" t="s">
        <v>153</v>
      </c>
      <c r="E718" s="245" t="s">
        <v>19</v>
      </c>
      <c r="F718" s="246" t="s">
        <v>631</v>
      </c>
      <c r="G718" s="244"/>
      <c r="H718" s="247">
        <v>148.797</v>
      </c>
      <c r="I718" s="248"/>
      <c r="J718" s="244"/>
      <c r="K718" s="244"/>
      <c r="L718" s="249"/>
      <c r="M718" s="250"/>
      <c r="N718" s="251"/>
      <c r="O718" s="251"/>
      <c r="P718" s="251"/>
      <c r="Q718" s="251"/>
      <c r="R718" s="251"/>
      <c r="S718" s="251"/>
      <c r="T718" s="252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3" t="s">
        <v>153</v>
      </c>
      <c r="AU718" s="253" t="s">
        <v>86</v>
      </c>
      <c r="AV718" s="14" t="s">
        <v>86</v>
      </c>
      <c r="AW718" s="14" t="s">
        <v>35</v>
      </c>
      <c r="AX718" s="14" t="s">
        <v>76</v>
      </c>
      <c r="AY718" s="253" t="s">
        <v>141</v>
      </c>
    </row>
    <row r="719" spans="1:51" s="13" customFormat="1" ht="12">
      <c r="A719" s="13"/>
      <c r="B719" s="232"/>
      <c r="C719" s="233"/>
      <c r="D719" s="234" t="s">
        <v>153</v>
      </c>
      <c r="E719" s="235" t="s">
        <v>19</v>
      </c>
      <c r="F719" s="236" t="s">
        <v>632</v>
      </c>
      <c r="G719" s="233"/>
      <c r="H719" s="235" t="s">
        <v>19</v>
      </c>
      <c r="I719" s="237"/>
      <c r="J719" s="233"/>
      <c r="K719" s="233"/>
      <c r="L719" s="238"/>
      <c r="M719" s="239"/>
      <c r="N719" s="240"/>
      <c r="O719" s="240"/>
      <c r="P719" s="240"/>
      <c r="Q719" s="240"/>
      <c r="R719" s="240"/>
      <c r="S719" s="240"/>
      <c r="T719" s="24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2" t="s">
        <v>153</v>
      </c>
      <c r="AU719" s="242" t="s">
        <v>86</v>
      </c>
      <c r="AV719" s="13" t="s">
        <v>84</v>
      </c>
      <c r="AW719" s="13" t="s">
        <v>35</v>
      </c>
      <c r="AX719" s="13" t="s">
        <v>76</v>
      </c>
      <c r="AY719" s="242" t="s">
        <v>141</v>
      </c>
    </row>
    <row r="720" spans="1:51" s="14" customFormat="1" ht="12">
      <c r="A720" s="14"/>
      <c r="B720" s="243"/>
      <c r="C720" s="244"/>
      <c r="D720" s="234" t="s">
        <v>153</v>
      </c>
      <c r="E720" s="245" t="s">
        <v>19</v>
      </c>
      <c r="F720" s="246" t="s">
        <v>633</v>
      </c>
      <c r="G720" s="244"/>
      <c r="H720" s="247">
        <v>-47.68</v>
      </c>
      <c r="I720" s="248"/>
      <c r="J720" s="244"/>
      <c r="K720" s="244"/>
      <c r="L720" s="249"/>
      <c r="M720" s="250"/>
      <c r="N720" s="251"/>
      <c r="O720" s="251"/>
      <c r="P720" s="251"/>
      <c r="Q720" s="251"/>
      <c r="R720" s="251"/>
      <c r="S720" s="251"/>
      <c r="T720" s="252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3" t="s">
        <v>153</v>
      </c>
      <c r="AU720" s="253" t="s">
        <v>86</v>
      </c>
      <c r="AV720" s="14" t="s">
        <v>86</v>
      </c>
      <c r="AW720" s="14" t="s">
        <v>35</v>
      </c>
      <c r="AX720" s="14" t="s">
        <v>76</v>
      </c>
      <c r="AY720" s="253" t="s">
        <v>141</v>
      </c>
    </row>
    <row r="721" spans="1:51" s="15" customFormat="1" ht="12">
      <c r="A721" s="15"/>
      <c r="B721" s="254"/>
      <c r="C721" s="255"/>
      <c r="D721" s="234" t="s">
        <v>153</v>
      </c>
      <c r="E721" s="256" t="s">
        <v>19</v>
      </c>
      <c r="F721" s="257" t="s">
        <v>171</v>
      </c>
      <c r="G721" s="255"/>
      <c r="H721" s="258">
        <v>101.117</v>
      </c>
      <c r="I721" s="259"/>
      <c r="J721" s="255"/>
      <c r="K721" s="255"/>
      <c r="L721" s="260"/>
      <c r="M721" s="261"/>
      <c r="N721" s="262"/>
      <c r="O721" s="262"/>
      <c r="P721" s="262"/>
      <c r="Q721" s="262"/>
      <c r="R721" s="262"/>
      <c r="S721" s="262"/>
      <c r="T721" s="263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64" t="s">
        <v>153</v>
      </c>
      <c r="AU721" s="264" t="s">
        <v>86</v>
      </c>
      <c r="AV721" s="15" t="s">
        <v>149</v>
      </c>
      <c r="AW721" s="15" t="s">
        <v>35</v>
      </c>
      <c r="AX721" s="15" t="s">
        <v>84</v>
      </c>
      <c r="AY721" s="264" t="s">
        <v>141</v>
      </c>
    </row>
    <row r="722" spans="1:65" s="2" customFormat="1" ht="24.15" customHeight="1">
      <c r="A722" s="40"/>
      <c r="B722" s="41"/>
      <c r="C722" s="214" t="s">
        <v>639</v>
      </c>
      <c r="D722" s="214" t="s">
        <v>144</v>
      </c>
      <c r="E722" s="215" t="s">
        <v>640</v>
      </c>
      <c r="F722" s="216" t="s">
        <v>641</v>
      </c>
      <c r="G722" s="217" t="s">
        <v>147</v>
      </c>
      <c r="H722" s="218">
        <v>101.117</v>
      </c>
      <c r="I722" s="219"/>
      <c r="J722" s="220">
        <f>ROUND(I722*H722,2)</f>
        <v>0</v>
      </c>
      <c r="K722" s="216" t="s">
        <v>148</v>
      </c>
      <c r="L722" s="46"/>
      <c r="M722" s="221" t="s">
        <v>19</v>
      </c>
      <c r="N722" s="222" t="s">
        <v>47</v>
      </c>
      <c r="O722" s="86"/>
      <c r="P722" s="223">
        <f>O722*H722</f>
        <v>0</v>
      </c>
      <c r="Q722" s="223">
        <v>0.0002</v>
      </c>
      <c r="R722" s="223">
        <f>Q722*H722</f>
        <v>0.020223400000000002</v>
      </c>
      <c r="S722" s="223">
        <v>0</v>
      </c>
      <c r="T722" s="224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5" t="s">
        <v>311</v>
      </c>
      <c r="AT722" s="225" t="s">
        <v>144</v>
      </c>
      <c r="AU722" s="225" t="s">
        <v>86</v>
      </c>
      <c r="AY722" s="19" t="s">
        <v>141</v>
      </c>
      <c r="BE722" s="226">
        <f>IF(N722="základní",J722,0)</f>
        <v>0</v>
      </c>
      <c r="BF722" s="226">
        <f>IF(N722="snížená",J722,0)</f>
        <v>0</v>
      </c>
      <c r="BG722" s="226">
        <f>IF(N722="zákl. přenesená",J722,0)</f>
        <v>0</v>
      </c>
      <c r="BH722" s="226">
        <f>IF(N722="sníž. přenesená",J722,0)</f>
        <v>0</v>
      </c>
      <c r="BI722" s="226">
        <f>IF(N722="nulová",J722,0)</f>
        <v>0</v>
      </c>
      <c r="BJ722" s="19" t="s">
        <v>84</v>
      </c>
      <c r="BK722" s="226">
        <f>ROUND(I722*H722,2)</f>
        <v>0</v>
      </c>
      <c r="BL722" s="19" t="s">
        <v>311</v>
      </c>
      <c r="BM722" s="225" t="s">
        <v>642</v>
      </c>
    </row>
    <row r="723" spans="1:47" s="2" customFormat="1" ht="12">
      <c r="A723" s="40"/>
      <c r="B723" s="41"/>
      <c r="C723" s="42"/>
      <c r="D723" s="227" t="s">
        <v>151</v>
      </c>
      <c r="E723" s="42"/>
      <c r="F723" s="228" t="s">
        <v>643</v>
      </c>
      <c r="G723" s="42"/>
      <c r="H723" s="42"/>
      <c r="I723" s="229"/>
      <c r="J723" s="42"/>
      <c r="K723" s="42"/>
      <c r="L723" s="46"/>
      <c r="M723" s="230"/>
      <c r="N723" s="231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151</v>
      </c>
      <c r="AU723" s="19" t="s">
        <v>86</v>
      </c>
    </row>
    <row r="724" spans="1:51" s="13" customFormat="1" ht="12">
      <c r="A724" s="13"/>
      <c r="B724" s="232"/>
      <c r="C724" s="233"/>
      <c r="D724" s="234" t="s">
        <v>153</v>
      </c>
      <c r="E724" s="235" t="s">
        <v>19</v>
      </c>
      <c r="F724" s="236" t="s">
        <v>630</v>
      </c>
      <c r="G724" s="233"/>
      <c r="H724" s="235" t="s">
        <v>19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2" t="s">
        <v>153</v>
      </c>
      <c r="AU724" s="242" t="s">
        <v>86</v>
      </c>
      <c r="AV724" s="13" t="s">
        <v>84</v>
      </c>
      <c r="AW724" s="13" t="s">
        <v>35</v>
      </c>
      <c r="AX724" s="13" t="s">
        <v>76</v>
      </c>
      <c r="AY724" s="242" t="s">
        <v>141</v>
      </c>
    </row>
    <row r="725" spans="1:51" s="14" customFormat="1" ht="12">
      <c r="A725" s="14"/>
      <c r="B725" s="243"/>
      <c r="C725" s="244"/>
      <c r="D725" s="234" t="s">
        <v>153</v>
      </c>
      <c r="E725" s="245" t="s">
        <v>19</v>
      </c>
      <c r="F725" s="246" t="s">
        <v>631</v>
      </c>
      <c r="G725" s="244"/>
      <c r="H725" s="247">
        <v>148.797</v>
      </c>
      <c r="I725" s="248"/>
      <c r="J725" s="244"/>
      <c r="K725" s="244"/>
      <c r="L725" s="249"/>
      <c r="M725" s="250"/>
      <c r="N725" s="251"/>
      <c r="O725" s="251"/>
      <c r="P725" s="251"/>
      <c r="Q725" s="251"/>
      <c r="R725" s="251"/>
      <c r="S725" s="251"/>
      <c r="T725" s="25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3" t="s">
        <v>153</v>
      </c>
      <c r="AU725" s="253" t="s">
        <v>86</v>
      </c>
      <c r="AV725" s="14" t="s">
        <v>86</v>
      </c>
      <c r="AW725" s="14" t="s">
        <v>35</v>
      </c>
      <c r="AX725" s="14" t="s">
        <v>76</v>
      </c>
      <c r="AY725" s="253" t="s">
        <v>141</v>
      </c>
    </row>
    <row r="726" spans="1:51" s="13" customFormat="1" ht="12">
      <c r="A726" s="13"/>
      <c r="B726" s="232"/>
      <c r="C726" s="233"/>
      <c r="D726" s="234" t="s">
        <v>153</v>
      </c>
      <c r="E726" s="235" t="s">
        <v>19</v>
      </c>
      <c r="F726" s="236" t="s">
        <v>632</v>
      </c>
      <c r="G726" s="233"/>
      <c r="H726" s="235" t="s">
        <v>19</v>
      </c>
      <c r="I726" s="237"/>
      <c r="J726" s="233"/>
      <c r="K726" s="233"/>
      <c r="L726" s="238"/>
      <c r="M726" s="239"/>
      <c r="N726" s="240"/>
      <c r="O726" s="240"/>
      <c r="P726" s="240"/>
      <c r="Q726" s="240"/>
      <c r="R726" s="240"/>
      <c r="S726" s="240"/>
      <c r="T726" s="241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2" t="s">
        <v>153</v>
      </c>
      <c r="AU726" s="242" t="s">
        <v>86</v>
      </c>
      <c r="AV726" s="13" t="s">
        <v>84</v>
      </c>
      <c r="AW726" s="13" t="s">
        <v>35</v>
      </c>
      <c r="AX726" s="13" t="s">
        <v>76</v>
      </c>
      <c r="AY726" s="242" t="s">
        <v>141</v>
      </c>
    </row>
    <row r="727" spans="1:51" s="14" customFormat="1" ht="12">
      <c r="A727" s="14"/>
      <c r="B727" s="243"/>
      <c r="C727" s="244"/>
      <c r="D727" s="234" t="s">
        <v>153</v>
      </c>
      <c r="E727" s="245" t="s">
        <v>19</v>
      </c>
      <c r="F727" s="246" t="s">
        <v>633</v>
      </c>
      <c r="G727" s="244"/>
      <c r="H727" s="247">
        <v>-47.68</v>
      </c>
      <c r="I727" s="248"/>
      <c r="J727" s="244"/>
      <c r="K727" s="244"/>
      <c r="L727" s="249"/>
      <c r="M727" s="250"/>
      <c r="N727" s="251"/>
      <c r="O727" s="251"/>
      <c r="P727" s="251"/>
      <c r="Q727" s="251"/>
      <c r="R727" s="251"/>
      <c r="S727" s="251"/>
      <c r="T727" s="25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3" t="s">
        <v>153</v>
      </c>
      <c r="AU727" s="253" t="s">
        <v>86</v>
      </c>
      <c r="AV727" s="14" t="s">
        <v>86</v>
      </c>
      <c r="AW727" s="14" t="s">
        <v>35</v>
      </c>
      <c r="AX727" s="14" t="s">
        <v>76</v>
      </c>
      <c r="AY727" s="253" t="s">
        <v>141</v>
      </c>
    </row>
    <row r="728" spans="1:51" s="15" customFormat="1" ht="12">
      <c r="A728" s="15"/>
      <c r="B728" s="254"/>
      <c r="C728" s="255"/>
      <c r="D728" s="234" t="s">
        <v>153</v>
      </c>
      <c r="E728" s="256" t="s">
        <v>19</v>
      </c>
      <c r="F728" s="257" t="s">
        <v>171</v>
      </c>
      <c r="G728" s="255"/>
      <c r="H728" s="258">
        <v>101.117</v>
      </c>
      <c r="I728" s="259"/>
      <c r="J728" s="255"/>
      <c r="K728" s="255"/>
      <c r="L728" s="260"/>
      <c r="M728" s="261"/>
      <c r="N728" s="262"/>
      <c r="O728" s="262"/>
      <c r="P728" s="262"/>
      <c r="Q728" s="262"/>
      <c r="R728" s="262"/>
      <c r="S728" s="262"/>
      <c r="T728" s="263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64" t="s">
        <v>153</v>
      </c>
      <c r="AU728" s="264" t="s">
        <v>86</v>
      </c>
      <c r="AV728" s="15" t="s">
        <v>149</v>
      </c>
      <c r="AW728" s="15" t="s">
        <v>35</v>
      </c>
      <c r="AX728" s="15" t="s">
        <v>84</v>
      </c>
      <c r="AY728" s="264" t="s">
        <v>141</v>
      </c>
    </row>
    <row r="729" spans="1:65" s="2" customFormat="1" ht="24.15" customHeight="1">
      <c r="A729" s="40"/>
      <c r="B729" s="41"/>
      <c r="C729" s="214" t="s">
        <v>644</v>
      </c>
      <c r="D729" s="214" t="s">
        <v>144</v>
      </c>
      <c r="E729" s="215" t="s">
        <v>645</v>
      </c>
      <c r="F729" s="216" t="s">
        <v>646</v>
      </c>
      <c r="G729" s="217" t="s">
        <v>147</v>
      </c>
      <c r="H729" s="218">
        <v>101.117</v>
      </c>
      <c r="I729" s="219"/>
      <c r="J729" s="220">
        <f>ROUND(I729*H729,2)</f>
        <v>0</v>
      </c>
      <c r="K729" s="216" t="s">
        <v>148</v>
      </c>
      <c r="L729" s="46"/>
      <c r="M729" s="221" t="s">
        <v>19</v>
      </c>
      <c r="N729" s="222" t="s">
        <v>47</v>
      </c>
      <c r="O729" s="86"/>
      <c r="P729" s="223">
        <f>O729*H729</f>
        <v>0</v>
      </c>
      <c r="Q729" s="223">
        <v>0.00041</v>
      </c>
      <c r="R729" s="223">
        <f>Q729*H729</f>
        <v>0.041457970000000004</v>
      </c>
      <c r="S729" s="223">
        <v>0</v>
      </c>
      <c r="T729" s="224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25" t="s">
        <v>311</v>
      </c>
      <c r="AT729" s="225" t="s">
        <v>144</v>
      </c>
      <c r="AU729" s="225" t="s">
        <v>86</v>
      </c>
      <c r="AY729" s="19" t="s">
        <v>141</v>
      </c>
      <c r="BE729" s="226">
        <f>IF(N729="základní",J729,0)</f>
        <v>0</v>
      </c>
      <c r="BF729" s="226">
        <f>IF(N729="snížená",J729,0)</f>
        <v>0</v>
      </c>
      <c r="BG729" s="226">
        <f>IF(N729="zákl. přenesená",J729,0)</f>
        <v>0</v>
      </c>
      <c r="BH729" s="226">
        <f>IF(N729="sníž. přenesená",J729,0)</f>
        <v>0</v>
      </c>
      <c r="BI729" s="226">
        <f>IF(N729="nulová",J729,0)</f>
        <v>0</v>
      </c>
      <c r="BJ729" s="19" t="s">
        <v>84</v>
      </c>
      <c r="BK729" s="226">
        <f>ROUND(I729*H729,2)</f>
        <v>0</v>
      </c>
      <c r="BL729" s="19" t="s">
        <v>311</v>
      </c>
      <c r="BM729" s="225" t="s">
        <v>647</v>
      </c>
    </row>
    <row r="730" spans="1:47" s="2" customFormat="1" ht="12">
      <c r="A730" s="40"/>
      <c r="B730" s="41"/>
      <c r="C730" s="42"/>
      <c r="D730" s="227" t="s">
        <v>151</v>
      </c>
      <c r="E730" s="42"/>
      <c r="F730" s="228" t="s">
        <v>648</v>
      </c>
      <c r="G730" s="42"/>
      <c r="H730" s="42"/>
      <c r="I730" s="229"/>
      <c r="J730" s="42"/>
      <c r="K730" s="42"/>
      <c r="L730" s="46"/>
      <c r="M730" s="230"/>
      <c r="N730" s="231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151</v>
      </c>
      <c r="AU730" s="19" t="s">
        <v>86</v>
      </c>
    </row>
    <row r="731" spans="1:51" s="13" customFormat="1" ht="12">
      <c r="A731" s="13"/>
      <c r="B731" s="232"/>
      <c r="C731" s="233"/>
      <c r="D731" s="234" t="s">
        <v>153</v>
      </c>
      <c r="E731" s="235" t="s">
        <v>19</v>
      </c>
      <c r="F731" s="236" t="s">
        <v>630</v>
      </c>
      <c r="G731" s="233"/>
      <c r="H731" s="235" t="s">
        <v>19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2" t="s">
        <v>153</v>
      </c>
      <c r="AU731" s="242" t="s">
        <v>86</v>
      </c>
      <c r="AV731" s="13" t="s">
        <v>84</v>
      </c>
      <c r="AW731" s="13" t="s">
        <v>35</v>
      </c>
      <c r="AX731" s="13" t="s">
        <v>76</v>
      </c>
      <c r="AY731" s="242" t="s">
        <v>141</v>
      </c>
    </row>
    <row r="732" spans="1:51" s="14" customFormat="1" ht="12">
      <c r="A732" s="14"/>
      <c r="B732" s="243"/>
      <c r="C732" s="244"/>
      <c r="D732" s="234" t="s">
        <v>153</v>
      </c>
      <c r="E732" s="245" t="s">
        <v>19</v>
      </c>
      <c r="F732" s="246" t="s">
        <v>631</v>
      </c>
      <c r="G732" s="244"/>
      <c r="H732" s="247">
        <v>148.797</v>
      </c>
      <c r="I732" s="248"/>
      <c r="J732" s="244"/>
      <c r="K732" s="244"/>
      <c r="L732" s="249"/>
      <c r="M732" s="250"/>
      <c r="N732" s="251"/>
      <c r="O732" s="251"/>
      <c r="P732" s="251"/>
      <c r="Q732" s="251"/>
      <c r="R732" s="251"/>
      <c r="S732" s="251"/>
      <c r="T732" s="25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3" t="s">
        <v>153</v>
      </c>
      <c r="AU732" s="253" t="s">
        <v>86</v>
      </c>
      <c r="AV732" s="14" t="s">
        <v>86</v>
      </c>
      <c r="AW732" s="14" t="s">
        <v>35</v>
      </c>
      <c r="AX732" s="14" t="s">
        <v>76</v>
      </c>
      <c r="AY732" s="253" t="s">
        <v>141</v>
      </c>
    </row>
    <row r="733" spans="1:51" s="13" customFormat="1" ht="12">
      <c r="A733" s="13"/>
      <c r="B733" s="232"/>
      <c r="C733" s="233"/>
      <c r="D733" s="234" t="s">
        <v>153</v>
      </c>
      <c r="E733" s="235" t="s">
        <v>19</v>
      </c>
      <c r="F733" s="236" t="s">
        <v>632</v>
      </c>
      <c r="G733" s="233"/>
      <c r="H733" s="235" t="s">
        <v>19</v>
      </c>
      <c r="I733" s="237"/>
      <c r="J733" s="233"/>
      <c r="K733" s="233"/>
      <c r="L733" s="238"/>
      <c r="M733" s="239"/>
      <c r="N733" s="240"/>
      <c r="O733" s="240"/>
      <c r="P733" s="240"/>
      <c r="Q733" s="240"/>
      <c r="R733" s="240"/>
      <c r="S733" s="240"/>
      <c r="T733" s="241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2" t="s">
        <v>153</v>
      </c>
      <c r="AU733" s="242" t="s">
        <v>86</v>
      </c>
      <c r="AV733" s="13" t="s">
        <v>84</v>
      </c>
      <c r="AW733" s="13" t="s">
        <v>35</v>
      </c>
      <c r="AX733" s="13" t="s">
        <v>76</v>
      </c>
      <c r="AY733" s="242" t="s">
        <v>141</v>
      </c>
    </row>
    <row r="734" spans="1:51" s="14" customFormat="1" ht="12">
      <c r="A734" s="14"/>
      <c r="B734" s="243"/>
      <c r="C734" s="244"/>
      <c r="D734" s="234" t="s">
        <v>153</v>
      </c>
      <c r="E734" s="245" t="s">
        <v>19</v>
      </c>
      <c r="F734" s="246" t="s">
        <v>633</v>
      </c>
      <c r="G734" s="244"/>
      <c r="H734" s="247">
        <v>-47.68</v>
      </c>
      <c r="I734" s="248"/>
      <c r="J734" s="244"/>
      <c r="K734" s="244"/>
      <c r="L734" s="249"/>
      <c r="M734" s="250"/>
      <c r="N734" s="251"/>
      <c r="O734" s="251"/>
      <c r="P734" s="251"/>
      <c r="Q734" s="251"/>
      <c r="R734" s="251"/>
      <c r="S734" s="251"/>
      <c r="T734" s="25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3" t="s">
        <v>153</v>
      </c>
      <c r="AU734" s="253" t="s">
        <v>86</v>
      </c>
      <c r="AV734" s="14" t="s">
        <v>86</v>
      </c>
      <c r="AW734" s="14" t="s">
        <v>35</v>
      </c>
      <c r="AX734" s="14" t="s">
        <v>76</v>
      </c>
      <c r="AY734" s="253" t="s">
        <v>141</v>
      </c>
    </row>
    <row r="735" spans="1:51" s="15" customFormat="1" ht="12">
      <c r="A735" s="15"/>
      <c r="B735" s="254"/>
      <c r="C735" s="255"/>
      <c r="D735" s="234" t="s">
        <v>153</v>
      </c>
      <c r="E735" s="256" t="s">
        <v>19</v>
      </c>
      <c r="F735" s="257" t="s">
        <v>171</v>
      </c>
      <c r="G735" s="255"/>
      <c r="H735" s="258">
        <v>101.117</v>
      </c>
      <c r="I735" s="259"/>
      <c r="J735" s="255"/>
      <c r="K735" s="255"/>
      <c r="L735" s="260"/>
      <c r="M735" s="261"/>
      <c r="N735" s="262"/>
      <c r="O735" s="262"/>
      <c r="P735" s="262"/>
      <c r="Q735" s="262"/>
      <c r="R735" s="262"/>
      <c r="S735" s="262"/>
      <c r="T735" s="263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64" t="s">
        <v>153</v>
      </c>
      <c r="AU735" s="264" t="s">
        <v>86</v>
      </c>
      <c r="AV735" s="15" t="s">
        <v>149</v>
      </c>
      <c r="AW735" s="15" t="s">
        <v>35</v>
      </c>
      <c r="AX735" s="15" t="s">
        <v>84</v>
      </c>
      <c r="AY735" s="264" t="s">
        <v>141</v>
      </c>
    </row>
    <row r="736" spans="1:63" s="12" customFormat="1" ht="22.8" customHeight="1">
      <c r="A736" s="12"/>
      <c r="B736" s="198"/>
      <c r="C736" s="199"/>
      <c r="D736" s="200" t="s">
        <v>75</v>
      </c>
      <c r="E736" s="212" t="s">
        <v>649</v>
      </c>
      <c r="F736" s="212" t="s">
        <v>650</v>
      </c>
      <c r="G736" s="199"/>
      <c r="H736" s="199"/>
      <c r="I736" s="202"/>
      <c r="J736" s="213">
        <f>BK736</f>
        <v>0</v>
      </c>
      <c r="K736" s="199"/>
      <c r="L736" s="204"/>
      <c r="M736" s="205"/>
      <c r="N736" s="206"/>
      <c r="O736" s="206"/>
      <c r="P736" s="207">
        <f>SUM(P737:P771)</f>
        <v>0</v>
      </c>
      <c r="Q736" s="206"/>
      <c r="R736" s="207">
        <f>SUM(R737:R771)</f>
        <v>0.05278</v>
      </c>
      <c r="S736" s="206"/>
      <c r="T736" s="208">
        <f>SUM(T737:T771)</f>
        <v>0</v>
      </c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R736" s="209" t="s">
        <v>86</v>
      </c>
      <c r="AT736" s="210" t="s">
        <v>75</v>
      </c>
      <c r="AU736" s="210" t="s">
        <v>84</v>
      </c>
      <c r="AY736" s="209" t="s">
        <v>141</v>
      </c>
      <c r="BK736" s="211">
        <f>SUM(BK737:BK771)</f>
        <v>0</v>
      </c>
    </row>
    <row r="737" spans="1:65" s="2" customFormat="1" ht="24.15" customHeight="1">
      <c r="A737" s="40"/>
      <c r="B737" s="41"/>
      <c r="C737" s="214" t="s">
        <v>651</v>
      </c>
      <c r="D737" s="214" t="s">
        <v>144</v>
      </c>
      <c r="E737" s="215" t="s">
        <v>652</v>
      </c>
      <c r="F737" s="216" t="s">
        <v>653</v>
      </c>
      <c r="G737" s="217" t="s">
        <v>147</v>
      </c>
      <c r="H737" s="218">
        <v>14.52</v>
      </c>
      <c r="I737" s="219"/>
      <c r="J737" s="220">
        <f>ROUND(I737*H737,2)</f>
        <v>0</v>
      </c>
      <c r="K737" s="216" t="s">
        <v>19</v>
      </c>
      <c r="L737" s="46"/>
      <c r="M737" s="221" t="s">
        <v>19</v>
      </c>
      <c r="N737" s="222" t="s">
        <v>47</v>
      </c>
      <c r="O737" s="86"/>
      <c r="P737" s="223">
        <f>O737*H737</f>
        <v>0</v>
      </c>
      <c r="Q737" s="223">
        <v>0</v>
      </c>
      <c r="R737" s="223">
        <f>Q737*H737</f>
        <v>0</v>
      </c>
      <c r="S737" s="223">
        <v>0</v>
      </c>
      <c r="T737" s="224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25" t="s">
        <v>311</v>
      </c>
      <c r="AT737" s="225" t="s">
        <v>144</v>
      </c>
      <c r="AU737" s="225" t="s">
        <v>86</v>
      </c>
      <c r="AY737" s="19" t="s">
        <v>141</v>
      </c>
      <c r="BE737" s="226">
        <f>IF(N737="základní",J737,0)</f>
        <v>0</v>
      </c>
      <c r="BF737" s="226">
        <f>IF(N737="snížená",J737,0)</f>
        <v>0</v>
      </c>
      <c r="BG737" s="226">
        <f>IF(N737="zákl. přenesená",J737,0)</f>
        <v>0</v>
      </c>
      <c r="BH737" s="226">
        <f>IF(N737="sníž. přenesená",J737,0)</f>
        <v>0</v>
      </c>
      <c r="BI737" s="226">
        <f>IF(N737="nulová",J737,0)</f>
        <v>0</v>
      </c>
      <c r="BJ737" s="19" t="s">
        <v>84</v>
      </c>
      <c r="BK737" s="226">
        <f>ROUND(I737*H737,2)</f>
        <v>0</v>
      </c>
      <c r="BL737" s="19" t="s">
        <v>311</v>
      </c>
      <c r="BM737" s="225" t="s">
        <v>654</v>
      </c>
    </row>
    <row r="738" spans="1:51" s="13" customFormat="1" ht="12">
      <c r="A738" s="13"/>
      <c r="B738" s="232"/>
      <c r="C738" s="233"/>
      <c r="D738" s="234" t="s">
        <v>153</v>
      </c>
      <c r="E738" s="235" t="s">
        <v>19</v>
      </c>
      <c r="F738" s="236" t="s">
        <v>655</v>
      </c>
      <c r="G738" s="233"/>
      <c r="H738" s="235" t="s">
        <v>19</v>
      </c>
      <c r="I738" s="237"/>
      <c r="J738" s="233"/>
      <c r="K738" s="233"/>
      <c r="L738" s="238"/>
      <c r="M738" s="239"/>
      <c r="N738" s="240"/>
      <c r="O738" s="240"/>
      <c r="P738" s="240"/>
      <c r="Q738" s="240"/>
      <c r="R738" s="240"/>
      <c r="S738" s="240"/>
      <c r="T738" s="241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2" t="s">
        <v>153</v>
      </c>
      <c r="AU738" s="242" t="s">
        <v>86</v>
      </c>
      <c r="AV738" s="13" t="s">
        <v>84</v>
      </c>
      <c r="AW738" s="13" t="s">
        <v>35</v>
      </c>
      <c r="AX738" s="13" t="s">
        <v>76</v>
      </c>
      <c r="AY738" s="242" t="s">
        <v>141</v>
      </c>
    </row>
    <row r="739" spans="1:51" s="14" customFormat="1" ht="12">
      <c r="A739" s="14"/>
      <c r="B739" s="243"/>
      <c r="C739" s="244"/>
      <c r="D739" s="234" t="s">
        <v>153</v>
      </c>
      <c r="E739" s="245" t="s">
        <v>19</v>
      </c>
      <c r="F739" s="246" t="s">
        <v>246</v>
      </c>
      <c r="G739" s="244"/>
      <c r="H739" s="247">
        <v>14.52</v>
      </c>
      <c r="I739" s="248"/>
      <c r="J739" s="244"/>
      <c r="K739" s="244"/>
      <c r="L739" s="249"/>
      <c r="M739" s="250"/>
      <c r="N739" s="251"/>
      <c r="O739" s="251"/>
      <c r="P739" s="251"/>
      <c r="Q739" s="251"/>
      <c r="R739" s="251"/>
      <c r="S739" s="251"/>
      <c r="T739" s="25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3" t="s">
        <v>153</v>
      </c>
      <c r="AU739" s="253" t="s">
        <v>86</v>
      </c>
      <c r="AV739" s="14" t="s">
        <v>86</v>
      </c>
      <c r="AW739" s="14" t="s">
        <v>35</v>
      </c>
      <c r="AX739" s="14" t="s">
        <v>76</v>
      </c>
      <c r="AY739" s="253" t="s">
        <v>141</v>
      </c>
    </row>
    <row r="740" spans="1:51" s="15" customFormat="1" ht="12">
      <c r="A740" s="15"/>
      <c r="B740" s="254"/>
      <c r="C740" s="255"/>
      <c r="D740" s="234" t="s">
        <v>153</v>
      </c>
      <c r="E740" s="256" t="s">
        <v>19</v>
      </c>
      <c r="F740" s="257" t="s">
        <v>171</v>
      </c>
      <c r="G740" s="255"/>
      <c r="H740" s="258">
        <v>14.52</v>
      </c>
      <c r="I740" s="259"/>
      <c r="J740" s="255"/>
      <c r="K740" s="255"/>
      <c r="L740" s="260"/>
      <c r="M740" s="261"/>
      <c r="N740" s="262"/>
      <c r="O740" s="262"/>
      <c r="P740" s="262"/>
      <c r="Q740" s="262"/>
      <c r="R740" s="262"/>
      <c r="S740" s="262"/>
      <c r="T740" s="263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64" t="s">
        <v>153</v>
      </c>
      <c r="AU740" s="264" t="s">
        <v>86</v>
      </c>
      <c r="AV740" s="15" t="s">
        <v>149</v>
      </c>
      <c r="AW740" s="15" t="s">
        <v>35</v>
      </c>
      <c r="AX740" s="15" t="s">
        <v>84</v>
      </c>
      <c r="AY740" s="264" t="s">
        <v>141</v>
      </c>
    </row>
    <row r="741" spans="1:65" s="2" customFormat="1" ht="21.75" customHeight="1">
      <c r="A741" s="40"/>
      <c r="B741" s="41"/>
      <c r="C741" s="214" t="s">
        <v>656</v>
      </c>
      <c r="D741" s="214" t="s">
        <v>144</v>
      </c>
      <c r="E741" s="215" t="s">
        <v>657</v>
      </c>
      <c r="F741" s="216" t="s">
        <v>658</v>
      </c>
      <c r="G741" s="217" t="s">
        <v>265</v>
      </c>
      <c r="H741" s="218">
        <v>9</v>
      </c>
      <c r="I741" s="219"/>
      <c r="J741" s="220">
        <f>ROUND(I741*H741,2)</f>
        <v>0</v>
      </c>
      <c r="K741" s="216" t="s">
        <v>19</v>
      </c>
      <c r="L741" s="46"/>
      <c r="M741" s="221" t="s">
        <v>19</v>
      </c>
      <c r="N741" s="222" t="s">
        <v>47</v>
      </c>
      <c r="O741" s="86"/>
      <c r="P741" s="223">
        <f>O741*H741</f>
        <v>0</v>
      </c>
      <c r="Q741" s="223">
        <v>0</v>
      </c>
      <c r="R741" s="223">
        <f>Q741*H741</f>
        <v>0</v>
      </c>
      <c r="S741" s="223">
        <v>0</v>
      </c>
      <c r="T741" s="224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25" t="s">
        <v>311</v>
      </c>
      <c r="AT741" s="225" t="s">
        <v>144</v>
      </c>
      <c r="AU741" s="225" t="s">
        <v>86</v>
      </c>
      <c r="AY741" s="19" t="s">
        <v>141</v>
      </c>
      <c r="BE741" s="226">
        <f>IF(N741="základní",J741,0)</f>
        <v>0</v>
      </c>
      <c r="BF741" s="226">
        <f>IF(N741="snížená",J741,0)</f>
        <v>0</v>
      </c>
      <c r="BG741" s="226">
        <f>IF(N741="zákl. přenesená",J741,0)</f>
        <v>0</v>
      </c>
      <c r="BH741" s="226">
        <f>IF(N741="sníž. přenesená",J741,0)</f>
        <v>0</v>
      </c>
      <c r="BI741" s="226">
        <f>IF(N741="nulová",J741,0)</f>
        <v>0</v>
      </c>
      <c r="BJ741" s="19" t="s">
        <v>84</v>
      </c>
      <c r="BK741" s="226">
        <f>ROUND(I741*H741,2)</f>
        <v>0</v>
      </c>
      <c r="BL741" s="19" t="s">
        <v>311</v>
      </c>
      <c r="BM741" s="225" t="s">
        <v>659</v>
      </c>
    </row>
    <row r="742" spans="1:51" s="13" customFormat="1" ht="12">
      <c r="A742" s="13"/>
      <c r="B742" s="232"/>
      <c r="C742" s="233"/>
      <c r="D742" s="234" t="s">
        <v>153</v>
      </c>
      <c r="E742" s="235" t="s">
        <v>19</v>
      </c>
      <c r="F742" s="236" t="s">
        <v>660</v>
      </c>
      <c r="G742" s="233"/>
      <c r="H742" s="235" t="s">
        <v>19</v>
      </c>
      <c r="I742" s="237"/>
      <c r="J742" s="233"/>
      <c r="K742" s="233"/>
      <c r="L742" s="238"/>
      <c r="M742" s="239"/>
      <c r="N742" s="240"/>
      <c r="O742" s="240"/>
      <c r="P742" s="240"/>
      <c r="Q742" s="240"/>
      <c r="R742" s="240"/>
      <c r="S742" s="240"/>
      <c r="T742" s="241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2" t="s">
        <v>153</v>
      </c>
      <c r="AU742" s="242" t="s">
        <v>86</v>
      </c>
      <c r="AV742" s="13" t="s">
        <v>84</v>
      </c>
      <c r="AW742" s="13" t="s">
        <v>35</v>
      </c>
      <c r="AX742" s="13" t="s">
        <v>76</v>
      </c>
      <c r="AY742" s="242" t="s">
        <v>141</v>
      </c>
    </row>
    <row r="743" spans="1:51" s="14" customFormat="1" ht="12">
      <c r="A743" s="14"/>
      <c r="B743" s="243"/>
      <c r="C743" s="244"/>
      <c r="D743" s="234" t="s">
        <v>153</v>
      </c>
      <c r="E743" s="245" t="s">
        <v>19</v>
      </c>
      <c r="F743" s="246" t="s">
        <v>84</v>
      </c>
      <c r="G743" s="244"/>
      <c r="H743" s="247">
        <v>1</v>
      </c>
      <c r="I743" s="248"/>
      <c r="J743" s="244"/>
      <c r="K743" s="244"/>
      <c r="L743" s="249"/>
      <c r="M743" s="250"/>
      <c r="N743" s="251"/>
      <c r="O743" s="251"/>
      <c r="P743" s="251"/>
      <c r="Q743" s="251"/>
      <c r="R743" s="251"/>
      <c r="S743" s="251"/>
      <c r="T743" s="25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53" t="s">
        <v>153</v>
      </c>
      <c r="AU743" s="253" t="s">
        <v>86</v>
      </c>
      <c r="AV743" s="14" t="s">
        <v>86</v>
      </c>
      <c r="AW743" s="14" t="s">
        <v>35</v>
      </c>
      <c r="AX743" s="14" t="s">
        <v>76</v>
      </c>
      <c r="AY743" s="253" t="s">
        <v>141</v>
      </c>
    </row>
    <row r="744" spans="1:51" s="13" customFormat="1" ht="12">
      <c r="A744" s="13"/>
      <c r="B744" s="232"/>
      <c r="C744" s="233"/>
      <c r="D744" s="234" t="s">
        <v>153</v>
      </c>
      <c r="E744" s="235" t="s">
        <v>19</v>
      </c>
      <c r="F744" s="236" t="s">
        <v>661</v>
      </c>
      <c r="G744" s="233"/>
      <c r="H744" s="235" t="s">
        <v>19</v>
      </c>
      <c r="I744" s="237"/>
      <c r="J744" s="233"/>
      <c r="K744" s="233"/>
      <c r="L744" s="238"/>
      <c r="M744" s="239"/>
      <c r="N744" s="240"/>
      <c r="O744" s="240"/>
      <c r="P744" s="240"/>
      <c r="Q744" s="240"/>
      <c r="R744" s="240"/>
      <c r="S744" s="240"/>
      <c r="T744" s="241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2" t="s">
        <v>153</v>
      </c>
      <c r="AU744" s="242" t="s">
        <v>86</v>
      </c>
      <c r="AV744" s="13" t="s">
        <v>84</v>
      </c>
      <c r="AW744" s="13" t="s">
        <v>35</v>
      </c>
      <c r="AX744" s="13" t="s">
        <v>76</v>
      </c>
      <c r="AY744" s="242" t="s">
        <v>141</v>
      </c>
    </row>
    <row r="745" spans="1:51" s="14" customFormat="1" ht="12">
      <c r="A745" s="14"/>
      <c r="B745" s="243"/>
      <c r="C745" s="244"/>
      <c r="D745" s="234" t="s">
        <v>153</v>
      </c>
      <c r="E745" s="245" t="s">
        <v>19</v>
      </c>
      <c r="F745" s="246" t="s">
        <v>84</v>
      </c>
      <c r="G745" s="244"/>
      <c r="H745" s="247">
        <v>1</v>
      </c>
      <c r="I745" s="248"/>
      <c r="J745" s="244"/>
      <c r="K745" s="244"/>
      <c r="L745" s="249"/>
      <c r="M745" s="250"/>
      <c r="N745" s="251"/>
      <c r="O745" s="251"/>
      <c r="P745" s="251"/>
      <c r="Q745" s="251"/>
      <c r="R745" s="251"/>
      <c r="S745" s="251"/>
      <c r="T745" s="252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3" t="s">
        <v>153</v>
      </c>
      <c r="AU745" s="253" t="s">
        <v>86</v>
      </c>
      <c r="AV745" s="14" t="s">
        <v>86</v>
      </c>
      <c r="AW745" s="14" t="s">
        <v>35</v>
      </c>
      <c r="AX745" s="14" t="s">
        <v>76</v>
      </c>
      <c r="AY745" s="253" t="s">
        <v>141</v>
      </c>
    </row>
    <row r="746" spans="1:51" s="13" customFormat="1" ht="12">
      <c r="A746" s="13"/>
      <c r="B746" s="232"/>
      <c r="C746" s="233"/>
      <c r="D746" s="234" t="s">
        <v>153</v>
      </c>
      <c r="E746" s="235" t="s">
        <v>19</v>
      </c>
      <c r="F746" s="236" t="s">
        <v>662</v>
      </c>
      <c r="G746" s="233"/>
      <c r="H746" s="235" t="s">
        <v>19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153</v>
      </c>
      <c r="AU746" s="242" t="s">
        <v>86</v>
      </c>
      <c r="AV746" s="13" t="s">
        <v>84</v>
      </c>
      <c r="AW746" s="13" t="s">
        <v>35</v>
      </c>
      <c r="AX746" s="13" t="s">
        <v>76</v>
      </c>
      <c r="AY746" s="242" t="s">
        <v>141</v>
      </c>
    </row>
    <row r="747" spans="1:51" s="14" customFormat="1" ht="12">
      <c r="A747" s="14"/>
      <c r="B747" s="243"/>
      <c r="C747" s="244"/>
      <c r="D747" s="234" t="s">
        <v>153</v>
      </c>
      <c r="E747" s="245" t="s">
        <v>19</v>
      </c>
      <c r="F747" s="246" t="s">
        <v>84</v>
      </c>
      <c r="G747" s="244"/>
      <c r="H747" s="247">
        <v>1</v>
      </c>
      <c r="I747" s="248"/>
      <c r="J747" s="244"/>
      <c r="K747" s="244"/>
      <c r="L747" s="249"/>
      <c r="M747" s="250"/>
      <c r="N747" s="251"/>
      <c r="O747" s="251"/>
      <c r="P747" s="251"/>
      <c r="Q747" s="251"/>
      <c r="R747" s="251"/>
      <c r="S747" s="251"/>
      <c r="T747" s="25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3" t="s">
        <v>153</v>
      </c>
      <c r="AU747" s="253" t="s">
        <v>86</v>
      </c>
      <c r="AV747" s="14" t="s">
        <v>86</v>
      </c>
      <c r="AW747" s="14" t="s">
        <v>35</v>
      </c>
      <c r="AX747" s="14" t="s">
        <v>76</v>
      </c>
      <c r="AY747" s="253" t="s">
        <v>141</v>
      </c>
    </row>
    <row r="748" spans="1:51" s="13" customFormat="1" ht="12">
      <c r="A748" s="13"/>
      <c r="B748" s="232"/>
      <c r="C748" s="233"/>
      <c r="D748" s="234" t="s">
        <v>153</v>
      </c>
      <c r="E748" s="235" t="s">
        <v>19</v>
      </c>
      <c r="F748" s="236" t="s">
        <v>663</v>
      </c>
      <c r="G748" s="233"/>
      <c r="H748" s="235" t="s">
        <v>19</v>
      </c>
      <c r="I748" s="237"/>
      <c r="J748" s="233"/>
      <c r="K748" s="233"/>
      <c r="L748" s="238"/>
      <c r="M748" s="239"/>
      <c r="N748" s="240"/>
      <c r="O748" s="240"/>
      <c r="P748" s="240"/>
      <c r="Q748" s="240"/>
      <c r="R748" s="240"/>
      <c r="S748" s="240"/>
      <c r="T748" s="241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2" t="s">
        <v>153</v>
      </c>
      <c r="AU748" s="242" t="s">
        <v>86</v>
      </c>
      <c r="AV748" s="13" t="s">
        <v>84</v>
      </c>
      <c r="AW748" s="13" t="s">
        <v>35</v>
      </c>
      <c r="AX748" s="13" t="s">
        <v>76</v>
      </c>
      <c r="AY748" s="242" t="s">
        <v>141</v>
      </c>
    </row>
    <row r="749" spans="1:51" s="14" customFormat="1" ht="12">
      <c r="A749" s="14"/>
      <c r="B749" s="243"/>
      <c r="C749" s="244"/>
      <c r="D749" s="234" t="s">
        <v>153</v>
      </c>
      <c r="E749" s="245" t="s">
        <v>19</v>
      </c>
      <c r="F749" s="246" t="s">
        <v>84</v>
      </c>
      <c r="G749" s="244"/>
      <c r="H749" s="247">
        <v>1</v>
      </c>
      <c r="I749" s="248"/>
      <c r="J749" s="244"/>
      <c r="K749" s="244"/>
      <c r="L749" s="249"/>
      <c r="M749" s="250"/>
      <c r="N749" s="251"/>
      <c r="O749" s="251"/>
      <c r="P749" s="251"/>
      <c r="Q749" s="251"/>
      <c r="R749" s="251"/>
      <c r="S749" s="251"/>
      <c r="T749" s="25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3" t="s">
        <v>153</v>
      </c>
      <c r="AU749" s="253" t="s">
        <v>86</v>
      </c>
      <c r="AV749" s="14" t="s">
        <v>86</v>
      </c>
      <c r="AW749" s="14" t="s">
        <v>35</v>
      </c>
      <c r="AX749" s="14" t="s">
        <v>76</v>
      </c>
      <c r="AY749" s="253" t="s">
        <v>141</v>
      </c>
    </row>
    <row r="750" spans="1:51" s="13" customFormat="1" ht="12">
      <c r="A750" s="13"/>
      <c r="B750" s="232"/>
      <c r="C750" s="233"/>
      <c r="D750" s="234" t="s">
        <v>153</v>
      </c>
      <c r="E750" s="235" t="s">
        <v>19</v>
      </c>
      <c r="F750" s="236" t="s">
        <v>664</v>
      </c>
      <c r="G750" s="233"/>
      <c r="H750" s="235" t="s">
        <v>19</v>
      </c>
      <c r="I750" s="237"/>
      <c r="J750" s="233"/>
      <c r="K750" s="233"/>
      <c r="L750" s="238"/>
      <c r="M750" s="239"/>
      <c r="N750" s="240"/>
      <c r="O750" s="240"/>
      <c r="P750" s="240"/>
      <c r="Q750" s="240"/>
      <c r="R750" s="240"/>
      <c r="S750" s="240"/>
      <c r="T750" s="241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2" t="s">
        <v>153</v>
      </c>
      <c r="AU750" s="242" t="s">
        <v>86</v>
      </c>
      <c r="AV750" s="13" t="s">
        <v>84</v>
      </c>
      <c r="AW750" s="13" t="s">
        <v>35</v>
      </c>
      <c r="AX750" s="13" t="s">
        <v>76</v>
      </c>
      <c r="AY750" s="242" t="s">
        <v>141</v>
      </c>
    </row>
    <row r="751" spans="1:51" s="14" customFormat="1" ht="12">
      <c r="A751" s="14"/>
      <c r="B751" s="243"/>
      <c r="C751" s="244"/>
      <c r="D751" s="234" t="s">
        <v>153</v>
      </c>
      <c r="E751" s="245" t="s">
        <v>19</v>
      </c>
      <c r="F751" s="246" t="s">
        <v>84</v>
      </c>
      <c r="G751" s="244"/>
      <c r="H751" s="247">
        <v>1</v>
      </c>
      <c r="I751" s="248"/>
      <c r="J751" s="244"/>
      <c r="K751" s="244"/>
      <c r="L751" s="249"/>
      <c r="M751" s="250"/>
      <c r="N751" s="251"/>
      <c r="O751" s="251"/>
      <c r="P751" s="251"/>
      <c r="Q751" s="251"/>
      <c r="R751" s="251"/>
      <c r="S751" s="251"/>
      <c r="T751" s="25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3" t="s">
        <v>153</v>
      </c>
      <c r="AU751" s="253" t="s">
        <v>86</v>
      </c>
      <c r="AV751" s="14" t="s">
        <v>86</v>
      </c>
      <c r="AW751" s="14" t="s">
        <v>35</v>
      </c>
      <c r="AX751" s="14" t="s">
        <v>76</v>
      </c>
      <c r="AY751" s="253" t="s">
        <v>141</v>
      </c>
    </row>
    <row r="752" spans="1:51" s="13" customFormat="1" ht="12">
      <c r="A752" s="13"/>
      <c r="B752" s="232"/>
      <c r="C752" s="233"/>
      <c r="D752" s="234" t="s">
        <v>153</v>
      </c>
      <c r="E752" s="235" t="s">
        <v>19</v>
      </c>
      <c r="F752" s="236" t="s">
        <v>665</v>
      </c>
      <c r="G752" s="233"/>
      <c r="H752" s="235" t="s">
        <v>19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2" t="s">
        <v>153</v>
      </c>
      <c r="AU752" s="242" t="s">
        <v>86</v>
      </c>
      <c r="AV752" s="13" t="s">
        <v>84</v>
      </c>
      <c r="AW752" s="13" t="s">
        <v>35</v>
      </c>
      <c r="AX752" s="13" t="s">
        <v>76</v>
      </c>
      <c r="AY752" s="242" t="s">
        <v>141</v>
      </c>
    </row>
    <row r="753" spans="1:51" s="14" customFormat="1" ht="12">
      <c r="A753" s="14"/>
      <c r="B753" s="243"/>
      <c r="C753" s="244"/>
      <c r="D753" s="234" t="s">
        <v>153</v>
      </c>
      <c r="E753" s="245" t="s">
        <v>19</v>
      </c>
      <c r="F753" s="246" t="s">
        <v>84</v>
      </c>
      <c r="G753" s="244"/>
      <c r="H753" s="247">
        <v>1</v>
      </c>
      <c r="I753" s="248"/>
      <c r="J753" s="244"/>
      <c r="K753" s="244"/>
      <c r="L753" s="249"/>
      <c r="M753" s="250"/>
      <c r="N753" s="251"/>
      <c r="O753" s="251"/>
      <c r="P753" s="251"/>
      <c r="Q753" s="251"/>
      <c r="R753" s="251"/>
      <c r="S753" s="251"/>
      <c r="T753" s="25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3" t="s">
        <v>153</v>
      </c>
      <c r="AU753" s="253" t="s">
        <v>86</v>
      </c>
      <c r="AV753" s="14" t="s">
        <v>86</v>
      </c>
      <c r="AW753" s="14" t="s">
        <v>35</v>
      </c>
      <c r="AX753" s="14" t="s">
        <v>76</v>
      </c>
      <c r="AY753" s="253" t="s">
        <v>141</v>
      </c>
    </row>
    <row r="754" spans="1:51" s="13" customFormat="1" ht="12">
      <c r="A754" s="13"/>
      <c r="B754" s="232"/>
      <c r="C754" s="233"/>
      <c r="D754" s="234" t="s">
        <v>153</v>
      </c>
      <c r="E754" s="235" t="s">
        <v>19</v>
      </c>
      <c r="F754" s="236" t="s">
        <v>666</v>
      </c>
      <c r="G754" s="233"/>
      <c r="H754" s="235" t="s">
        <v>19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2" t="s">
        <v>153</v>
      </c>
      <c r="AU754" s="242" t="s">
        <v>86</v>
      </c>
      <c r="AV754" s="13" t="s">
        <v>84</v>
      </c>
      <c r="AW754" s="13" t="s">
        <v>35</v>
      </c>
      <c r="AX754" s="13" t="s">
        <v>76</v>
      </c>
      <c r="AY754" s="242" t="s">
        <v>141</v>
      </c>
    </row>
    <row r="755" spans="1:51" s="14" customFormat="1" ht="12">
      <c r="A755" s="14"/>
      <c r="B755" s="243"/>
      <c r="C755" s="244"/>
      <c r="D755" s="234" t="s">
        <v>153</v>
      </c>
      <c r="E755" s="245" t="s">
        <v>19</v>
      </c>
      <c r="F755" s="246" t="s">
        <v>84</v>
      </c>
      <c r="G755" s="244"/>
      <c r="H755" s="247">
        <v>1</v>
      </c>
      <c r="I755" s="248"/>
      <c r="J755" s="244"/>
      <c r="K755" s="244"/>
      <c r="L755" s="249"/>
      <c r="M755" s="250"/>
      <c r="N755" s="251"/>
      <c r="O755" s="251"/>
      <c r="P755" s="251"/>
      <c r="Q755" s="251"/>
      <c r="R755" s="251"/>
      <c r="S755" s="251"/>
      <c r="T755" s="252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3" t="s">
        <v>153</v>
      </c>
      <c r="AU755" s="253" t="s">
        <v>86</v>
      </c>
      <c r="AV755" s="14" t="s">
        <v>86</v>
      </c>
      <c r="AW755" s="14" t="s">
        <v>35</v>
      </c>
      <c r="AX755" s="14" t="s">
        <v>76</v>
      </c>
      <c r="AY755" s="253" t="s">
        <v>141</v>
      </c>
    </row>
    <row r="756" spans="1:51" s="13" customFormat="1" ht="12">
      <c r="A756" s="13"/>
      <c r="B756" s="232"/>
      <c r="C756" s="233"/>
      <c r="D756" s="234" t="s">
        <v>153</v>
      </c>
      <c r="E756" s="235" t="s">
        <v>19</v>
      </c>
      <c r="F756" s="236" t="s">
        <v>471</v>
      </c>
      <c r="G756" s="233"/>
      <c r="H756" s="235" t="s">
        <v>19</v>
      </c>
      <c r="I756" s="237"/>
      <c r="J756" s="233"/>
      <c r="K756" s="233"/>
      <c r="L756" s="238"/>
      <c r="M756" s="239"/>
      <c r="N756" s="240"/>
      <c r="O756" s="240"/>
      <c r="P756" s="240"/>
      <c r="Q756" s="240"/>
      <c r="R756" s="240"/>
      <c r="S756" s="240"/>
      <c r="T756" s="241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2" t="s">
        <v>153</v>
      </c>
      <c r="AU756" s="242" t="s">
        <v>86</v>
      </c>
      <c r="AV756" s="13" t="s">
        <v>84</v>
      </c>
      <c r="AW756" s="13" t="s">
        <v>35</v>
      </c>
      <c r="AX756" s="13" t="s">
        <v>76</v>
      </c>
      <c r="AY756" s="242" t="s">
        <v>141</v>
      </c>
    </row>
    <row r="757" spans="1:51" s="14" customFormat="1" ht="12">
      <c r="A757" s="14"/>
      <c r="B757" s="243"/>
      <c r="C757" s="244"/>
      <c r="D757" s="234" t="s">
        <v>153</v>
      </c>
      <c r="E757" s="245" t="s">
        <v>19</v>
      </c>
      <c r="F757" s="246" t="s">
        <v>84</v>
      </c>
      <c r="G757" s="244"/>
      <c r="H757" s="247">
        <v>1</v>
      </c>
      <c r="I757" s="248"/>
      <c r="J757" s="244"/>
      <c r="K757" s="244"/>
      <c r="L757" s="249"/>
      <c r="M757" s="250"/>
      <c r="N757" s="251"/>
      <c r="O757" s="251"/>
      <c r="P757" s="251"/>
      <c r="Q757" s="251"/>
      <c r="R757" s="251"/>
      <c r="S757" s="251"/>
      <c r="T757" s="25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3" t="s">
        <v>153</v>
      </c>
      <c r="AU757" s="253" t="s">
        <v>86</v>
      </c>
      <c r="AV757" s="14" t="s">
        <v>86</v>
      </c>
      <c r="AW757" s="14" t="s">
        <v>35</v>
      </c>
      <c r="AX757" s="14" t="s">
        <v>76</v>
      </c>
      <c r="AY757" s="253" t="s">
        <v>141</v>
      </c>
    </row>
    <row r="758" spans="1:51" s="13" customFormat="1" ht="12">
      <c r="A758" s="13"/>
      <c r="B758" s="232"/>
      <c r="C758" s="233"/>
      <c r="D758" s="234" t="s">
        <v>153</v>
      </c>
      <c r="E758" s="235" t="s">
        <v>19</v>
      </c>
      <c r="F758" s="236" t="s">
        <v>667</v>
      </c>
      <c r="G758" s="233"/>
      <c r="H758" s="235" t="s">
        <v>19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2" t="s">
        <v>153</v>
      </c>
      <c r="AU758" s="242" t="s">
        <v>86</v>
      </c>
      <c r="AV758" s="13" t="s">
        <v>84</v>
      </c>
      <c r="AW758" s="13" t="s">
        <v>35</v>
      </c>
      <c r="AX758" s="13" t="s">
        <v>76</v>
      </c>
      <c r="AY758" s="242" t="s">
        <v>141</v>
      </c>
    </row>
    <row r="759" spans="1:51" s="14" customFormat="1" ht="12">
      <c r="A759" s="14"/>
      <c r="B759" s="243"/>
      <c r="C759" s="244"/>
      <c r="D759" s="234" t="s">
        <v>153</v>
      </c>
      <c r="E759" s="245" t="s">
        <v>19</v>
      </c>
      <c r="F759" s="246" t="s">
        <v>84</v>
      </c>
      <c r="G759" s="244"/>
      <c r="H759" s="247">
        <v>1</v>
      </c>
      <c r="I759" s="248"/>
      <c r="J759" s="244"/>
      <c r="K759" s="244"/>
      <c r="L759" s="249"/>
      <c r="M759" s="250"/>
      <c r="N759" s="251"/>
      <c r="O759" s="251"/>
      <c r="P759" s="251"/>
      <c r="Q759" s="251"/>
      <c r="R759" s="251"/>
      <c r="S759" s="251"/>
      <c r="T759" s="25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3" t="s">
        <v>153</v>
      </c>
      <c r="AU759" s="253" t="s">
        <v>86</v>
      </c>
      <c r="AV759" s="14" t="s">
        <v>86</v>
      </c>
      <c r="AW759" s="14" t="s">
        <v>35</v>
      </c>
      <c r="AX759" s="14" t="s">
        <v>76</v>
      </c>
      <c r="AY759" s="253" t="s">
        <v>141</v>
      </c>
    </row>
    <row r="760" spans="1:51" s="15" customFormat="1" ht="12">
      <c r="A760" s="15"/>
      <c r="B760" s="254"/>
      <c r="C760" s="255"/>
      <c r="D760" s="234" t="s">
        <v>153</v>
      </c>
      <c r="E760" s="256" t="s">
        <v>19</v>
      </c>
      <c r="F760" s="257" t="s">
        <v>171</v>
      </c>
      <c r="G760" s="255"/>
      <c r="H760" s="258">
        <v>9</v>
      </c>
      <c r="I760" s="259"/>
      <c r="J760" s="255"/>
      <c r="K760" s="255"/>
      <c r="L760" s="260"/>
      <c r="M760" s="261"/>
      <c r="N760" s="262"/>
      <c r="O760" s="262"/>
      <c r="P760" s="262"/>
      <c r="Q760" s="262"/>
      <c r="R760" s="262"/>
      <c r="S760" s="262"/>
      <c r="T760" s="263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64" t="s">
        <v>153</v>
      </c>
      <c r="AU760" s="264" t="s">
        <v>86</v>
      </c>
      <c r="AV760" s="15" t="s">
        <v>149</v>
      </c>
      <c r="AW760" s="15" t="s">
        <v>35</v>
      </c>
      <c r="AX760" s="15" t="s">
        <v>84</v>
      </c>
      <c r="AY760" s="264" t="s">
        <v>141</v>
      </c>
    </row>
    <row r="761" spans="1:65" s="2" customFormat="1" ht="16.5" customHeight="1">
      <c r="A761" s="40"/>
      <c r="B761" s="41"/>
      <c r="C761" s="214" t="s">
        <v>668</v>
      </c>
      <c r="D761" s="277" t="s">
        <v>144</v>
      </c>
      <c r="E761" s="215" t="s">
        <v>669</v>
      </c>
      <c r="F761" s="216" t="s">
        <v>670</v>
      </c>
      <c r="G761" s="217" t="s">
        <v>147</v>
      </c>
      <c r="H761" s="218">
        <v>40.6</v>
      </c>
      <c r="I761" s="219"/>
      <c r="J761" s="220">
        <f>ROUND(I761*H761,2)</f>
        <v>0</v>
      </c>
      <c r="K761" s="216" t="s">
        <v>148</v>
      </c>
      <c r="L761" s="46"/>
      <c r="M761" s="221" t="s">
        <v>19</v>
      </c>
      <c r="N761" s="222" t="s">
        <v>47</v>
      </c>
      <c r="O761" s="86"/>
      <c r="P761" s="223">
        <f>O761*H761</f>
        <v>0</v>
      </c>
      <c r="Q761" s="223">
        <v>0</v>
      </c>
      <c r="R761" s="223">
        <f>Q761*H761</f>
        <v>0</v>
      </c>
      <c r="S761" s="223">
        <v>0</v>
      </c>
      <c r="T761" s="224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5" t="s">
        <v>311</v>
      </c>
      <c r="AT761" s="225" t="s">
        <v>144</v>
      </c>
      <c r="AU761" s="225" t="s">
        <v>86</v>
      </c>
      <c r="AY761" s="19" t="s">
        <v>141</v>
      </c>
      <c r="BE761" s="226">
        <f>IF(N761="základní",J761,0)</f>
        <v>0</v>
      </c>
      <c r="BF761" s="226">
        <f>IF(N761="snížená",J761,0)</f>
        <v>0</v>
      </c>
      <c r="BG761" s="226">
        <f>IF(N761="zákl. přenesená",J761,0)</f>
        <v>0</v>
      </c>
      <c r="BH761" s="226">
        <f>IF(N761="sníž. přenesená",J761,0)</f>
        <v>0</v>
      </c>
      <c r="BI761" s="226">
        <f>IF(N761="nulová",J761,0)</f>
        <v>0</v>
      </c>
      <c r="BJ761" s="19" t="s">
        <v>84</v>
      </c>
      <c r="BK761" s="226">
        <f>ROUND(I761*H761,2)</f>
        <v>0</v>
      </c>
      <c r="BL761" s="19" t="s">
        <v>311</v>
      </c>
      <c r="BM761" s="225" t="s">
        <v>671</v>
      </c>
    </row>
    <row r="762" spans="1:47" s="2" customFormat="1" ht="12">
      <c r="A762" s="40"/>
      <c r="B762" s="41"/>
      <c r="C762" s="42"/>
      <c r="D762" s="227" t="s">
        <v>151</v>
      </c>
      <c r="E762" s="42"/>
      <c r="F762" s="228" t="s">
        <v>672</v>
      </c>
      <c r="G762" s="42"/>
      <c r="H762" s="42"/>
      <c r="I762" s="229"/>
      <c r="J762" s="42"/>
      <c r="K762" s="42"/>
      <c r="L762" s="46"/>
      <c r="M762" s="230"/>
      <c r="N762" s="231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151</v>
      </c>
      <c r="AU762" s="19" t="s">
        <v>86</v>
      </c>
    </row>
    <row r="763" spans="1:51" s="13" customFormat="1" ht="12">
      <c r="A763" s="13"/>
      <c r="B763" s="232"/>
      <c r="C763" s="233"/>
      <c r="D763" s="234" t="s">
        <v>153</v>
      </c>
      <c r="E763" s="235" t="s">
        <v>19</v>
      </c>
      <c r="F763" s="236" t="s">
        <v>673</v>
      </c>
      <c r="G763" s="233"/>
      <c r="H763" s="235" t="s">
        <v>19</v>
      </c>
      <c r="I763" s="237"/>
      <c r="J763" s="233"/>
      <c r="K763" s="233"/>
      <c r="L763" s="238"/>
      <c r="M763" s="239"/>
      <c r="N763" s="240"/>
      <c r="O763" s="240"/>
      <c r="P763" s="240"/>
      <c r="Q763" s="240"/>
      <c r="R763" s="240"/>
      <c r="S763" s="240"/>
      <c r="T763" s="241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42" t="s">
        <v>153</v>
      </c>
      <c r="AU763" s="242" t="s">
        <v>86</v>
      </c>
      <c r="AV763" s="13" t="s">
        <v>84</v>
      </c>
      <c r="AW763" s="13" t="s">
        <v>35</v>
      </c>
      <c r="AX763" s="13" t="s">
        <v>76</v>
      </c>
      <c r="AY763" s="242" t="s">
        <v>141</v>
      </c>
    </row>
    <row r="764" spans="1:51" s="14" customFormat="1" ht="12">
      <c r="A764" s="14"/>
      <c r="B764" s="243"/>
      <c r="C764" s="244"/>
      <c r="D764" s="234" t="s">
        <v>153</v>
      </c>
      <c r="E764" s="245" t="s">
        <v>19</v>
      </c>
      <c r="F764" s="246" t="s">
        <v>674</v>
      </c>
      <c r="G764" s="244"/>
      <c r="H764" s="247">
        <v>40.6</v>
      </c>
      <c r="I764" s="248"/>
      <c r="J764" s="244"/>
      <c r="K764" s="244"/>
      <c r="L764" s="249"/>
      <c r="M764" s="250"/>
      <c r="N764" s="251"/>
      <c r="O764" s="251"/>
      <c r="P764" s="251"/>
      <c r="Q764" s="251"/>
      <c r="R764" s="251"/>
      <c r="S764" s="251"/>
      <c r="T764" s="252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3" t="s">
        <v>153</v>
      </c>
      <c r="AU764" s="253" t="s">
        <v>86</v>
      </c>
      <c r="AV764" s="14" t="s">
        <v>86</v>
      </c>
      <c r="AW764" s="14" t="s">
        <v>35</v>
      </c>
      <c r="AX764" s="14" t="s">
        <v>76</v>
      </c>
      <c r="AY764" s="253" t="s">
        <v>141</v>
      </c>
    </row>
    <row r="765" spans="1:51" s="15" customFormat="1" ht="12">
      <c r="A765" s="15"/>
      <c r="B765" s="254"/>
      <c r="C765" s="255"/>
      <c r="D765" s="234" t="s">
        <v>153</v>
      </c>
      <c r="E765" s="256" t="s">
        <v>19</v>
      </c>
      <c r="F765" s="257" t="s">
        <v>171</v>
      </c>
      <c r="G765" s="255"/>
      <c r="H765" s="258">
        <v>40.6</v>
      </c>
      <c r="I765" s="259"/>
      <c r="J765" s="255"/>
      <c r="K765" s="255"/>
      <c r="L765" s="260"/>
      <c r="M765" s="261"/>
      <c r="N765" s="262"/>
      <c r="O765" s="262"/>
      <c r="P765" s="262"/>
      <c r="Q765" s="262"/>
      <c r="R765" s="262"/>
      <c r="S765" s="262"/>
      <c r="T765" s="263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64" t="s">
        <v>153</v>
      </c>
      <c r="AU765" s="264" t="s">
        <v>86</v>
      </c>
      <c r="AV765" s="15" t="s">
        <v>149</v>
      </c>
      <c r="AW765" s="15" t="s">
        <v>35</v>
      </c>
      <c r="AX765" s="15" t="s">
        <v>84</v>
      </c>
      <c r="AY765" s="264" t="s">
        <v>141</v>
      </c>
    </row>
    <row r="766" spans="1:65" s="2" customFormat="1" ht="16.5" customHeight="1">
      <c r="A766" s="40"/>
      <c r="B766" s="41"/>
      <c r="C766" s="265" t="s">
        <v>675</v>
      </c>
      <c r="D766" s="278" t="s">
        <v>368</v>
      </c>
      <c r="E766" s="266" t="s">
        <v>676</v>
      </c>
      <c r="F766" s="267" t="s">
        <v>677</v>
      </c>
      <c r="G766" s="268" t="s">
        <v>147</v>
      </c>
      <c r="H766" s="269">
        <v>40.6</v>
      </c>
      <c r="I766" s="270"/>
      <c r="J766" s="271">
        <f>ROUND(I766*H766,2)</f>
        <v>0</v>
      </c>
      <c r="K766" s="267" t="s">
        <v>148</v>
      </c>
      <c r="L766" s="272"/>
      <c r="M766" s="273" t="s">
        <v>19</v>
      </c>
      <c r="N766" s="274" t="s">
        <v>47</v>
      </c>
      <c r="O766" s="86"/>
      <c r="P766" s="223">
        <f>O766*H766</f>
        <v>0</v>
      </c>
      <c r="Q766" s="223">
        <v>0.0013</v>
      </c>
      <c r="R766" s="223">
        <f>Q766*H766</f>
        <v>0.05278</v>
      </c>
      <c r="S766" s="223">
        <v>0</v>
      </c>
      <c r="T766" s="224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25" t="s">
        <v>372</v>
      </c>
      <c r="AT766" s="225" t="s">
        <v>368</v>
      </c>
      <c r="AU766" s="225" t="s">
        <v>86</v>
      </c>
      <c r="AY766" s="19" t="s">
        <v>141</v>
      </c>
      <c r="BE766" s="226">
        <f>IF(N766="základní",J766,0)</f>
        <v>0</v>
      </c>
      <c r="BF766" s="226">
        <f>IF(N766="snížená",J766,0)</f>
        <v>0</v>
      </c>
      <c r="BG766" s="226">
        <f>IF(N766="zákl. přenesená",J766,0)</f>
        <v>0</v>
      </c>
      <c r="BH766" s="226">
        <f>IF(N766="sníž. přenesená",J766,0)</f>
        <v>0</v>
      </c>
      <c r="BI766" s="226">
        <f>IF(N766="nulová",J766,0)</f>
        <v>0</v>
      </c>
      <c r="BJ766" s="19" t="s">
        <v>84</v>
      </c>
      <c r="BK766" s="226">
        <f>ROUND(I766*H766,2)</f>
        <v>0</v>
      </c>
      <c r="BL766" s="19" t="s">
        <v>311</v>
      </c>
      <c r="BM766" s="225" t="s">
        <v>678</v>
      </c>
    </row>
    <row r="767" spans="1:51" s="13" customFormat="1" ht="12">
      <c r="A767" s="13"/>
      <c r="B767" s="232"/>
      <c r="C767" s="233"/>
      <c r="D767" s="234" t="s">
        <v>153</v>
      </c>
      <c r="E767" s="235" t="s">
        <v>19</v>
      </c>
      <c r="F767" s="236" t="s">
        <v>673</v>
      </c>
      <c r="G767" s="233"/>
      <c r="H767" s="235" t="s">
        <v>19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2" t="s">
        <v>153</v>
      </c>
      <c r="AU767" s="242" t="s">
        <v>86</v>
      </c>
      <c r="AV767" s="13" t="s">
        <v>84</v>
      </c>
      <c r="AW767" s="13" t="s">
        <v>35</v>
      </c>
      <c r="AX767" s="13" t="s">
        <v>76</v>
      </c>
      <c r="AY767" s="242" t="s">
        <v>141</v>
      </c>
    </row>
    <row r="768" spans="1:51" s="14" customFormat="1" ht="12">
      <c r="A768" s="14"/>
      <c r="B768" s="243"/>
      <c r="C768" s="244"/>
      <c r="D768" s="234" t="s">
        <v>153</v>
      </c>
      <c r="E768" s="245" t="s">
        <v>19</v>
      </c>
      <c r="F768" s="246" t="s">
        <v>674</v>
      </c>
      <c r="G768" s="244"/>
      <c r="H768" s="247">
        <v>40.6</v>
      </c>
      <c r="I768" s="248"/>
      <c r="J768" s="244"/>
      <c r="K768" s="244"/>
      <c r="L768" s="249"/>
      <c r="M768" s="250"/>
      <c r="N768" s="251"/>
      <c r="O768" s="251"/>
      <c r="P768" s="251"/>
      <c r="Q768" s="251"/>
      <c r="R768" s="251"/>
      <c r="S768" s="251"/>
      <c r="T768" s="25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3" t="s">
        <v>153</v>
      </c>
      <c r="AU768" s="253" t="s">
        <v>86</v>
      </c>
      <c r="AV768" s="14" t="s">
        <v>86</v>
      </c>
      <c r="AW768" s="14" t="s">
        <v>35</v>
      </c>
      <c r="AX768" s="14" t="s">
        <v>76</v>
      </c>
      <c r="AY768" s="253" t="s">
        <v>141</v>
      </c>
    </row>
    <row r="769" spans="1:51" s="15" customFormat="1" ht="12">
      <c r="A769" s="15"/>
      <c r="B769" s="254"/>
      <c r="C769" s="255"/>
      <c r="D769" s="234" t="s">
        <v>153</v>
      </c>
      <c r="E769" s="256" t="s">
        <v>19</v>
      </c>
      <c r="F769" s="257" t="s">
        <v>171</v>
      </c>
      <c r="G769" s="255"/>
      <c r="H769" s="258">
        <v>40.6</v>
      </c>
      <c r="I769" s="259"/>
      <c r="J769" s="255"/>
      <c r="K769" s="255"/>
      <c r="L769" s="260"/>
      <c r="M769" s="261"/>
      <c r="N769" s="262"/>
      <c r="O769" s="262"/>
      <c r="P769" s="262"/>
      <c r="Q769" s="262"/>
      <c r="R769" s="262"/>
      <c r="S769" s="262"/>
      <c r="T769" s="263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64" t="s">
        <v>153</v>
      </c>
      <c r="AU769" s="264" t="s">
        <v>86</v>
      </c>
      <c r="AV769" s="15" t="s">
        <v>149</v>
      </c>
      <c r="AW769" s="15" t="s">
        <v>35</v>
      </c>
      <c r="AX769" s="15" t="s">
        <v>84</v>
      </c>
      <c r="AY769" s="264" t="s">
        <v>141</v>
      </c>
    </row>
    <row r="770" spans="1:65" s="2" customFormat="1" ht="33" customHeight="1">
      <c r="A770" s="40"/>
      <c r="B770" s="41"/>
      <c r="C770" s="214" t="s">
        <v>679</v>
      </c>
      <c r="D770" s="214" t="s">
        <v>144</v>
      </c>
      <c r="E770" s="215" t="s">
        <v>680</v>
      </c>
      <c r="F770" s="216" t="s">
        <v>681</v>
      </c>
      <c r="G770" s="217" t="s">
        <v>384</v>
      </c>
      <c r="H770" s="276"/>
      <c r="I770" s="219"/>
      <c r="J770" s="220">
        <f>ROUND(I770*H770,2)</f>
        <v>0</v>
      </c>
      <c r="K770" s="216" t="s">
        <v>148</v>
      </c>
      <c r="L770" s="46"/>
      <c r="M770" s="221" t="s">
        <v>19</v>
      </c>
      <c r="N770" s="222" t="s">
        <v>47</v>
      </c>
      <c r="O770" s="86"/>
      <c r="P770" s="223">
        <f>O770*H770</f>
        <v>0</v>
      </c>
      <c r="Q770" s="223">
        <v>0</v>
      </c>
      <c r="R770" s="223">
        <f>Q770*H770</f>
        <v>0</v>
      </c>
      <c r="S770" s="223">
        <v>0</v>
      </c>
      <c r="T770" s="224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25" t="s">
        <v>311</v>
      </c>
      <c r="AT770" s="225" t="s">
        <v>144</v>
      </c>
      <c r="AU770" s="225" t="s">
        <v>86</v>
      </c>
      <c r="AY770" s="19" t="s">
        <v>141</v>
      </c>
      <c r="BE770" s="226">
        <f>IF(N770="základní",J770,0)</f>
        <v>0</v>
      </c>
      <c r="BF770" s="226">
        <f>IF(N770="snížená",J770,0)</f>
        <v>0</v>
      </c>
      <c r="BG770" s="226">
        <f>IF(N770="zákl. přenesená",J770,0)</f>
        <v>0</v>
      </c>
      <c r="BH770" s="226">
        <f>IF(N770="sníž. přenesená",J770,0)</f>
        <v>0</v>
      </c>
      <c r="BI770" s="226">
        <f>IF(N770="nulová",J770,0)</f>
        <v>0</v>
      </c>
      <c r="BJ770" s="19" t="s">
        <v>84</v>
      </c>
      <c r="BK770" s="226">
        <f>ROUND(I770*H770,2)</f>
        <v>0</v>
      </c>
      <c r="BL770" s="19" t="s">
        <v>311</v>
      </c>
      <c r="BM770" s="225" t="s">
        <v>682</v>
      </c>
    </row>
    <row r="771" spans="1:47" s="2" customFormat="1" ht="12">
      <c r="A771" s="40"/>
      <c r="B771" s="41"/>
      <c r="C771" s="42"/>
      <c r="D771" s="227" t="s">
        <v>151</v>
      </c>
      <c r="E771" s="42"/>
      <c r="F771" s="228" t="s">
        <v>683</v>
      </c>
      <c r="G771" s="42"/>
      <c r="H771" s="42"/>
      <c r="I771" s="229"/>
      <c r="J771" s="42"/>
      <c r="K771" s="42"/>
      <c r="L771" s="46"/>
      <c r="M771" s="279"/>
      <c r="N771" s="280"/>
      <c r="O771" s="281"/>
      <c r="P771" s="281"/>
      <c r="Q771" s="281"/>
      <c r="R771" s="281"/>
      <c r="S771" s="281"/>
      <c r="T771" s="282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151</v>
      </c>
      <c r="AU771" s="19" t="s">
        <v>86</v>
      </c>
    </row>
    <row r="772" spans="1:31" s="2" customFormat="1" ht="6.95" customHeight="1">
      <c r="A772" s="40"/>
      <c r="B772" s="61"/>
      <c r="C772" s="62"/>
      <c r="D772" s="62"/>
      <c r="E772" s="62"/>
      <c r="F772" s="62"/>
      <c r="G772" s="62"/>
      <c r="H772" s="62"/>
      <c r="I772" s="62"/>
      <c r="J772" s="62"/>
      <c r="K772" s="62"/>
      <c r="L772" s="46"/>
      <c r="M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</row>
  </sheetData>
  <sheetProtection password="CC35" sheet="1" objects="1" scenarios="1" formatColumns="0" formatRows="0" autoFilter="0"/>
  <autoFilter ref="C90:K77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4_01/611325421"/>
    <hyperlink ref="F123" r:id="rId2" display="https://podminky.urs.cz/item/CS_URS_2024_01/612131121"/>
    <hyperlink ref="F128" r:id="rId3" display="https://podminky.urs.cz/item/CS_URS_2024_01/612142001"/>
    <hyperlink ref="F133" r:id="rId4" display="https://podminky.urs.cz/item/CS_URS_2024_01/612325421"/>
    <hyperlink ref="F163" r:id="rId5" display="https://podminky.urs.cz/item/CS_URS_2024_01/619991001"/>
    <hyperlink ref="F192" r:id="rId6" display="https://podminky.urs.cz/item/CS_URS_2024_01/619995001"/>
    <hyperlink ref="F197" r:id="rId7" display="https://podminky.urs.cz/item/CS_URS_2024_01/629991011"/>
    <hyperlink ref="F225" r:id="rId8" display="https://podminky.urs.cz/item/CS_URS_2024_01/949101111"/>
    <hyperlink ref="F254" r:id="rId9" display="https://podminky.urs.cz/item/CS_URS_2024_01/952901111"/>
    <hyperlink ref="F259" r:id="rId10" display="https://podminky.urs.cz/item/CS_URS_2024_01/953961111"/>
    <hyperlink ref="F276" r:id="rId11" display="https://podminky.urs.cz/item/CS_URS_2024_01/953962211"/>
    <hyperlink ref="F293" r:id="rId12" display="https://podminky.urs.cz/item/CS_URS_2024_01/953965111"/>
    <hyperlink ref="F310" r:id="rId13" display="https://podminky.urs.cz/item/CS_URS_2024_01/978011111"/>
    <hyperlink ref="F338" r:id="rId14" display="https://podminky.urs.cz/item/CS_URS_2024_01/978013111"/>
    <hyperlink ref="F369" r:id="rId15" display="https://podminky.urs.cz/item/CS_URS_2024_01/997013214"/>
    <hyperlink ref="F371" r:id="rId16" display="https://podminky.urs.cz/item/CS_URS_2024_01/997013501"/>
    <hyperlink ref="F373" r:id="rId17" display="https://podminky.urs.cz/item/CS_URS_2024_01/997013509"/>
    <hyperlink ref="F376" r:id="rId18" display="https://podminky.urs.cz/item/CS_URS_2024_01/997013631"/>
    <hyperlink ref="F379" r:id="rId19" display="https://podminky.urs.cz/item/CS_URS_2024_01/998018003"/>
    <hyperlink ref="F383" r:id="rId20" display="https://podminky.urs.cz/item/CS_URS_2024_01/763111313"/>
    <hyperlink ref="F388" r:id="rId21" display="https://podminky.urs.cz/item/CS_URS_2024_01/763111719"/>
    <hyperlink ref="F393" r:id="rId22" display="https://podminky.urs.cz/item/CS_URS_2024_01/763111720"/>
    <hyperlink ref="F398" r:id="rId23" display="https://podminky.urs.cz/item/CS_URS_2024_01/763164531"/>
    <hyperlink ref="F403" r:id="rId24" display="https://podminky.urs.cz/item/CS_URS_2024_01/763181311"/>
    <hyperlink ref="F413" r:id="rId25" display="https://podminky.urs.cz/item/CS_URS_2024_01/763181421"/>
    <hyperlink ref="F418" r:id="rId26" display="https://podminky.urs.cz/item/CS_URS_2024_01/998763513"/>
    <hyperlink ref="F425" r:id="rId27" display="https://podminky.urs.cz/item/CS_URS_2024_01/766492100"/>
    <hyperlink ref="F457" r:id="rId28" display="https://podminky.urs.cz/item/CS_URS_2024_01/766660001"/>
    <hyperlink ref="F466" r:id="rId29" display="https://podminky.urs.cz/item/CS_URS_2024_01/766660720"/>
    <hyperlink ref="F475" r:id="rId30" display="https://podminky.urs.cz/item/CS_URS_2024_01/766660729"/>
    <hyperlink ref="F484" r:id="rId31" display="https://podminky.urs.cz/item/CS_URS_2024_01/766691812"/>
    <hyperlink ref="F505" r:id="rId32" display="https://podminky.urs.cz/item/CS_URS_2024_01/766691914"/>
    <hyperlink ref="F516" r:id="rId33" display="https://podminky.urs.cz/item/CS_URS_2024_01/766692315"/>
    <hyperlink ref="F530" r:id="rId34" display="https://podminky.urs.cz/item/CS_URS_2024_01/766694116"/>
    <hyperlink ref="F540" r:id="rId35" display="https://podminky.urs.cz/item/CS_URS_2024_01/998766313"/>
    <hyperlink ref="F543" r:id="rId36" display="https://podminky.urs.cz/item/CS_URS_2024_01/767583341"/>
    <hyperlink ref="F553" r:id="rId37" display="https://podminky.urs.cz/item/CS_URS_2024_01/767995111"/>
    <hyperlink ref="F603" r:id="rId38" display="https://podminky.urs.cz/item/CS_URS_2024_01/998767313"/>
    <hyperlink ref="F606" r:id="rId39" display="https://podminky.urs.cz/item/CS_URS_2024_01/781121011"/>
    <hyperlink ref="F611" r:id="rId40" display="https://podminky.urs.cz/item/CS_URS_2024_01/781151031"/>
    <hyperlink ref="F616" r:id="rId41" display="https://podminky.urs.cz/item/CS_URS_2024_01/781472317"/>
    <hyperlink ref="F626" r:id="rId42" display="https://podminky.urs.cz/item/CS_URS_2024_01/781472391"/>
    <hyperlink ref="F631" r:id="rId43" display="https://podminky.urs.cz/item/CS_URS_2024_01/781495115"/>
    <hyperlink ref="F636" r:id="rId44" display="https://podminky.urs.cz/item/CS_URS_2024_01/781495142"/>
    <hyperlink ref="F641" r:id="rId45" display="https://podminky.urs.cz/item/CS_URS_2024_01/998781313"/>
    <hyperlink ref="F644" r:id="rId46" display="https://podminky.urs.cz/item/CS_URS_2024_01/783301311"/>
    <hyperlink ref="F662" r:id="rId47" display="https://podminky.urs.cz/item/CS_URS_2024_01/783306805"/>
    <hyperlink ref="F669" r:id="rId48" display="https://podminky.urs.cz/item/CS_URS_2024_01/783314101"/>
    <hyperlink ref="F691" r:id="rId49" display="https://podminky.urs.cz/item/CS_URS_2024_01/783315101"/>
    <hyperlink ref="F700" r:id="rId50" display="https://podminky.urs.cz/item/CS_URS_2024_01/783317101"/>
    <hyperlink ref="F709" r:id="rId51" display="https://podminky.urs.cz/item/CS_URS_2024_01/783801403"/>
    <hyperlink ref="F716" r:id="rId52" display="https://podminky.urs.cz/item/CS_URS_2024_01/783806801"/>
    <hyperlink ref="F723" r:id="rId53" display="https://podminky.urs.cz/item/CS_URS_2024_01/783813131"/>
    <hyperlink ref="F730" r:id="rId54" display="https://podminky.urs.cz/item/CS_URS_2024_01/783817421"/>
    <hyperlink ref="F762" r:id="rId55" display="https://podminky.urs.cz/item/CS_URS_2024_01/786626121"/>
    <hyperlink ref="F771" r:id="rId56" display="https://podminky.urs.cz/item/CS_URS_2024_01/99878631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107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Revitalizace prostor budovy UL - 5np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684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14. 5. 2024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685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ROUND(J83,2)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ROUND((SUM(BE83:BE125)),2)</f>
        <v>0</v>
      </c>
      <c r="G33" s="40"/>
      <c r="H33" s="40"/>
      <c r="I33" s="159">
        <v>0.21</v>
      </c>
      <c r="J33" s="158">
        <f>ROUND(((SUM(BE83:BE125))*I33),2)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ROUND((SUM(BF83:BF125)),2)</f>
        <v>0</v>
      </c>
      <c r="G34" s="40"/>
      <c r="H34" s="40"/>
      <c r="I34" s="159">
        <v>0.12</v>
      </c>
      <c r="J34" s="158">
        <f>ROUND(((SUM(BF83:BF125))*I34),2)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ROUND((SUM(BG83:BG125)),2)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ROUND((SUM(BH83:BH125)),2)</f>
        <v>0</v>
      </c>
      <c r="G36" s="40"/>
      <c r="H36" s="40"/>
      <c r="I36" s="159">
        <v>0.12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ROUND((SUM(BI83:BI125)),2)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Revitalizace prostor budovy UL - 5np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PP01242 - Zdravotně - technické instalace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Univerzitní ul., ZČU Plzeň - Bory</v>
      </c>
      <c r="G52" s="42"/>
      <c r="H52" s="42"/>
      <c r="I52" s="34" t="s">
        <v>23</v>
      </c>
      <c r="J52" s="74" t="str">
        <f>IF(J12="","",J12)</f>
        <v>14. 5. 2024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M.Volf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111</v>
      </c>
      <c r="D57" s="173"/>
      <c r="E57" s="173"/>
      <c r="F57" s="173"/>
      <c r="G57" s="173"/>
      <c r="H57" s="173"/>
      <c r="I57" s="173"/>
      <c r="J57" s="174" t="s">
        <v>112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76"/>
      <c r="C60" s="177"/>
      <c r="D60" s="178" t="s">
        <v>114</v>
      </c>
      <c r="E60" s="179"/>
      <c r="F60" s="179"/>
      <c r="G60" s="179"/>
      <c r="H60" s="179"/>
      <c r="I60" s="179"/>
      <c r="J60" s="180">
        <f>J84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117</v>
      </c>
      <c r="E61" s="184"/>
      <c r="F61" s="184"/>
      <c r="G61" s="184"/>
      <c r="H61" s="184"/>
      <c r="I61" s="184"/>
      <c r="J61" s="185">
        <f>J85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6"/>
      <c r="C62" s="177"/>
      <c r="D62" s="178" t="s">
        <v>119</v>
      </c>
      <c r="E62" s="179"/>
      <c r="F62" s="179"/>
      <c r="G62" s="179"/>
      <c r="H62" s="179"/>
      <c r="I62" s="179"/>
      <c r="J62" s="180">
        <f>J94</f>
        <v>0</v>
      </c>
      <c r="K62" s="177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2"/>
      <c r="C63" s="127"/>
      <c r="D63" s="183" t="s">
        <v>686</v>
      </c>
      <c r="E63" s="184"/>
      <c r="F63" s="184"/>
      <c r="G63" s="184"/>
      <c r="H63" s="184"/>
      <c r="I63" s="184"/>
      <c r="J63" s="185">
        <f>J95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126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71" t="str">
        <f>E7</f>
        <v>Revitalizace prostor budovy UL - 5np</v>
      </c>
      <c r="F73" s="34"/>
      <c r="G73" s="34"/>
      <c r="H73" s="34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108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PP01242 - Zdravotně - technické instalace</v>
      </c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>Univerzitní ul., ZČU Plzeň - Bory</v>
      </c>
      <c r="G77" s="42"/>
      <c r="H77" s="42"/>
      <c r="I77" s="34" t="s">
        <v>23</v>
      </c>
      <c r="J77" s="74" t="str">
        <f>IF(J12="","",J12)</f>
        <v>14. 5. 2024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4" t="s">
        <v>25</v>
      </c>
      <c r="D79" s="42"/>
      <c r="E79" s="42"/>
      <c r="F79" s="29" t="str">
        <f>E15</f>
        <v>ZČU v Plzni, Univerzitní 2732/8, Plzeň 301 00</v>
      </c>
      <c r="G79" s="42"/>
      <c r="H79" s="42"/>
      <c r="I79" s="34" t="s">
        <v>31</v>
      </c>
      <c r="J79" s="38" t="str">
        <f>E21</f>
        <v>PilsProjekt s.r.o., Částkova 74, 326 00 Plzeň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29</v>
      </c>
      <c r="D80" s="42"/>
      <c r="E80" s="42"/>
      <c r="F80" s="29" t="str">
        <f>IF(E18="","",E18)</f>
        <v>Vyplň údaj</v>
      </c>
      <c r="G80" s="42"/>
      <c r="H80" s="42"/>
      <c r="I80" s="34" t="s">
        <v>36</v>
      </c>
      <c r="J80" s="38" t="str">
        <f>E24</f>
        <v>M.Volf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7"/>
      <c r="B82" s="188"/>
      <c r="C82" s="189" t="s">
        <v>127</v>
      </c>
      <c r="D82" s="190" t="s">
        <v>61</v>
      </c>
      <c r="E82" s="190" t="s">
        <v>57</v>
      </c>
      <c r="F82" s="190" t="s">
        <v>58</v>
      </c>
      <c r="G82" s="190" t="s">
        <v>128</v>
      </c>
      <c r="H82" s="190" t="s">
        <v>129</v>
      </c>
      <c r="I82" s="190" t="s">
        <v>130</v>
      </c>
      <c r="J82" s="190" t="s">
        <v>112</v>
      </c>
      <c r="K82" s="191" t="s">
        <v>131</v>
      </c>
      <c r="L82" s="192"/>
      <c r="M82" s="94" t="s">
        <v>19</v>
      </c>
      <c r="N82" s="95" t="s">
        <v>46</v>
      </c>
      <c r="O82" s="95" t="s">
        <v>132</v>
      </c>
      <c r="P82" s="95" t="s">
        <v>133</v>
      </c>
      <c r="Q82" s="95" t="s">
        <v>134</v>
      </c>
      <c r="R82" s="95" t="s">
        <v>135</v>
      </c>
      <c r="S82" s="95" t="s">
        <v>136</v>
      </c>
      <c r="T82" s="96" t="s">
        <v>137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40"/>
      <c r="B83" s="41"/>
      <c r="C83" s="101" t="s">
        <v>138</v>
      </c>
      <c r="D83" s="42"/>
      <c r="E83" s="42"/>
      <c r="F83" s="42"/>
      <c r="G83" s="42"/>
      <c r="H83" s="42"/>
      <c r="I83" s="42"/>
      <c r="J83" s="193">
        <f>BK83</f>
        <v>0</v>
      </c>
      <c r="K83" s="42"/>
      <c r="L83" s="46"/>
      <c r="M83" s="97"/>
      <c r="N83" s="194"/>
      <c r="O83" s="98"/>
      <c r="P83" s="195">
        <f>P84+P94</f>
        <v>0</v>
      </c>
      <c r="Q83" s="98"/>
      <c r="R83" s="195">
        <f>R84+R94</f>
        <v>0.3338399999999999</v>
      </c>
      <c r="S83" s="98"/>
      <c r="T83" s="196">
        <f>T84+T94</f>
        <v>0.39063000000000003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75</v>
      </c>
      <c r="AU83" s="19" t="s">
        <v>113</v>
      </c>
      <c r="BK83" s="197">
        <f>BK84+BK94</f>
        <v>0</v>
      </c>
    </row>
    <row r="84" spans="1:63" s="12" customFormat="1" ht="25.9" customHeight="1">
      <c r="A84" s="12"/>
      <c r="B84" s="198"/>
      <c r="C84" s="199"/>
      <c r="D84" s="200" t="s">
        <v>75</v>
      </c>
      <c r="E84" s="201" t="s">
        <v>139</v>
      </c>
      <c r="F84" s="201" t="s">
        <v>140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P85</f>
        <v>0</v>
      </c>
      <c r="Q84" s="206"/>
      <c r="R84" s="207">
        <f>R85</f>
        <v>0</v>
      </c>
      <c r="S84" s="206"/>
      <c r="T84" s="208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9" t="s">
        <v>84</v>
      </c>
      <c r="AT84" s="210" t="s">
        <v>75</v>
      </c>
      <c r="AU84" s="210" t="s">
        <v>76</v>
      </c>
      <c r="AY84" s="209" t="s">
        <v>141</v>
      </c>
      <c r="BK84" s="211">
        <f>BK85</f>
        <v>0</v>
      </c>
    </row>
    <row r="85" spans="1:63" s="12" customFormat="1" ht="22.8" customHeight="1">
      <c r="A85" s="12"/>
      <c r="B85" s="198"/>
      <c r="C85" s="199"/>
      <c r="D85" s="200" t="s">
        <v>75</v>
      </c>
      <c r="E85" s="212" t="s">
        <v>303</v>
      </c>
      <c r="F85" s="212" t="s">
        <v>304</v>
      </c>
      <c r="G85" s="199"/>
      <c r="H85" s="199"/>
      <c r="I85" s="202"/>
      <c r="J85" s="213">
        <f>BK85</f>
        <v>0</v>
      </c>
      <c r="K85" s="199"/>
      <c r="L85" s="204"/>
      <c r="M85" s="205"/>
      <c r="N85" s="206"/>
      <c r="O85" s="206"/>
      <c r="P85" s="207">
        <f>SUM(P86:P93)</f>
        <v>0</v>
      </c>
      <c r="Q85" s="206"/>
      <c r="R85" s="207">
        <f>SUM(R86:R93)</f>
        <v>0</v>
      </c>
      <c r="S85" s="206"/>
      <c r="T85" s="208">
        <f>SUM(T86:T93)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84</v>
      </c>
      <c r="AT85" s="210" t="s">
        <v>75</v>
      </c>
      <c r="AU85" s="210" t="s">
        <v>84</v>
      </c>
      <c r="AY85" s="209" t="s">
        <v>141</v>
      </c>
      <c r="BK85" s="211">
        <f>SUM(BK86:BK93)</f>
        <v>0</v>
      </c>
    </row>
    <row r="86" spans="1:65" s="2" customFormat="1" ht="24.15" customHeight="1">
      <c r="A86" s="40"/>
      <c r="B86" s="41"/>
      <c r="C86" s="214" t="s">
        <v>84</v>
      </c>
      <c r="D86" s="214" t="s">
        <v>144</v>
      </c>
      <c r="E86" s="215" t="s">
        <v>687</v>
      </c>
      <c r="F86" s="216" t="s">
        <v>688</v>
      </c>
      <c r="G86" s="217" t="s">
        <v>308</v>
      </c>
      <c r="H86" s="218">
        <v>0.391</v>
      </c>
      <c r="I86" s="219"/>
      <c r="J86" s="220">
        <f>ROUND(I86*H86,2)</f>
        <v>0</v>
      </c>
      <c r="K86" s="216" t="s">
        <v>148</v>
      </c>
      <c r="L86" s="46"/>
      <c r="M86" s="221" t="s">
        <v>19</v>
      </c>
      <c r="N86" s="222" t="s">
        <v>47</v>
      </c>
      <c r="O86" s="86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5" t="s">
        <v>149</v>
      </c>
      <c r="AT86" s="225" t="s">
        <v>144</v>
      </c>
      <c r="AU86" s="225" t="s">
        <v>86</v>
      </c>
      <c r="AY86" s="19" t="s">
        <v>141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9" t="s">
        <v>84</v>
      </c>
      <c r="BK86" s="226">
        <f>ROUND(I86*H86,2)</f>
        <v>0</v>
      </c>
      <c r="BL86" s="19" t="s">
        <v>149</v>
      </c>
      <c r="BM86" s="225" t="s">
        <v>689</v>
      </c>
    </row>
    <row r="87" spans="1:47" s="2" customFormat="1" ht="12">
      <c r="A87" s="40"/>
      <c r="B87" s="41"/>
      <c r="C87" s="42"/>
      <c r="D87" s="227" t="s">
        <v>151</v>
      </c>
      <c r="E87" s="42"/>
      <c r="F87" s="228" t="s">
        <v>690</v>
      </c>
      <c r="G87" s="42"/>
      <c r="H87" s="42"/>
      <c r="I87" s="229"/>
      <c r="J87" s="42"/>
      <c r="K87" s="42"/>
      <c r="L87" s="46"/>
      <c r="M87" s="230"/>
      <c r="N87" s="231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151</v>
      </c>
      <c r="AU87" s="19" t="s">
        <v>86</v>
      </c>
    </row>
    <row r="88" spans="1:65" s="2" customFormat="1" ht="21.75" customHeight="1">
      <c r="A88" s="40"/>
      <c r="B88" s="41"/>
      <c r="C88" s="214" t="s">
        <v>86</v>
      </c>
      <c r="D88" s="214" t="s">
        <v>144</v>
      </c>
      <c r="E88" s="215" t="s">
        <v>312</v>
      </c>
      <c r="F88" s="216" t="s">
        <v>313</v>
      </c>
      <c r="G88" s="217" t="s">
        <v>308</v>
      </c>
      <c r="H88" s="218">
        <v>0.391</v>
      </c>
      <c r="I88" s="219"/>
      <c r="J88" s="220">
        <f>ROUND(I88*H88,2)</f>
        <v>0</v>
      </c>
      <c r="K88" s="216" t="s">
        <v>148</v>
      </c>
      <c r="L88" s="46"/>
      <c r="M88" s="221" t="s">
        <v>19</v>
      </c>
      <c r="N88" s="222" t="s">
        <v>47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149</v>
      </c>
      <c r="AT88" s="225" t="s">
        <v>144</v>
      </c>
      <c r="AU88" s="225" t="s">
        <v>86</v>
      </c>
      <c r="AY88" s="19" t="s">
        <v>141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84</v>
      </c>
      <c r="BK88" s="226">
        <f>ROUND(I88*H88,2)</f>
        <v>0</v>
      </c>
      <c r="BL88" s="19" t="s">
        <v>149</v>
      </c>
      <c r="BM88" s="225" t="s">
        <v>691</v>
      </c>
    </row>
    <row r="89" spans="1:47" s="2" customFormat="1" ht="12">
      <c r="A89" s="40"/>
      <c r="B89" s="41"/>
      <c r="C89" s="42"/>
      <c r="D89" s="227" t="s">
        <v>151</v>
      </c>
      <c r="E89" s="42"/>
      <c r="F89" s="228" t="s">
        <v>315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151</v>
      </c>
      <c r="AU89" s="19" t="s">
        <v>86</v>
      </c>
    </row>
    <row r="90" spans="1:65" s="2" customFormat="1" ht="24.15" customHeight="1">
      <c r="A90" s="40"/>
      <c r="B90" s="41"/>
      <c r="C90" s="214" t="s">
        <v>177</v>
      </c>
      <c r="D90" s="214" t="s">
        <v>144</v>
      </c>
      <c r="E90" s="215" t="s">
        <v>317</v>
      </c>
      <c r="F90" s="216" t="s">
        <v>318</v>
      </c>
      <c r="G90" s="217" t="s">
        <v>308</v>
      </c>
      <c r="H90" s="218">
        <v>5.474</v>
      </c>
      <c r="I90" s="219"/>
      <c r="J90" s="220">
        <f>ROUND(I90*H90,2)</f>
        <v>0</v>
      </c>
      <c r="K90" s="216" t="s">
        <v>148</v>
      </c>
      <c r="L90" s="46"/>
      <c r="M90" s="221" t="s">
        <v>19</v>
      </c>
      <c r="N90" s="222" t="s">
        <v>47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149</v>
      </c>
      <c r="AT90" s="225" t="s">
        <v>144</v>
      </c>
      <c r="AU90" s="225" t="s">
        <v>86</v>
      </c>
      <c r="AY90" s="19" t="s">
        <v>141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84</v>
      </c>
      <c r="BK90" s="226">
        <f>ROUND(I90*H90,2)</f>
        <v>0</v>
      </c>
      <c r="BL90" s="19" t="s">
        <v>149</v>
      </c>
      <c r="BM90" s="225" t="s">
        <v>692</v>
      </c>
    </row>
    <row r="91" spans="1:47" s="2" customFormat="1" ht="12">
      <c r="A91" s="40"/>
      <c r="B91" s="41"/>
      <c r="C91" s="42"/>
      <c r="D91" s="227" t="s">
        <v>151</v>
      </c>
      <c r="E91" s="42"/>
      <c r="F91" s="228" t="s">
        <v>320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151</v>
      </c>
      <c r="AU91" s="19" t="s">
        <v>86</v>
      </c>
    </row>
    <row r="92" spans="1:65" s="2" customFormat="1" ht="24.15" customHeight="1">
      <c r="A92" s="40"/>
      <c r="B92" s="41"/>
      <c r="C92" s="214" t="s">
        <v>149</v>
      </c>
      <c r="D92" s="214" t="s">
        <v>144</v>
      </c>
      <c r="E92" s="215" t="s">
        <v>323</v>
      </c>
      <c r="F92" s="216" t="s">
        <v>324</v>
      </c>
      <c r="G92" s="217" t="s">
        <v>308</v>
      </c>
      <c r="H92" s="218">
        <v>0.391</v>
      </c>
      <c r="I92" s="219"/>
      <c r="J92" s="220">
        <f>ROUND(I92*H92,2)</f>
        <v>0</v>
      </c>
      <c r="K92" s="216" t="s">
        <v>148</v>
      </c>
      <c r="L92" s="46"/>
      <c r="M92" s="221" t="s">
        <v>19</v>
      </c>
      <c r="N92" s="222" t="s">
        <v>47</v>
      </c>
      <c r="O92" s="86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5" t="s">
        <v>149</v>
      </c>
      <c r="AT92" s="225" t="s">
        <v>144</v>
      </c>
      <c r="AU92" s="225" t="s">
        <v>86</v>
      </c>
      <c r="AY92" s="19" t="s">
        <v>141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9" t="s">
        <v>84</v>
      </c>
      <c r="BK92" s="226">
        <f>ROUND(I92*H92,2)</f>
        <v>0</v>
      </c>
      <c r="BL92" s="19" t="s">
        <v>149</v>
      </c>
      <c r="BM92" s="225" t="s">
        <v>693</v>
      </c>
    </row>
    <row r="93" spans="1:47" s="2" customFormat="1" ht="12">
      <c r="A93" s="40"/>
      <c r="B93" s="41"/>
      <c r="C93" s="42"/>
      <c r="D93" s="227" t="s">
        <v>151</v>
      </c>
      <c r="E93" s="42"/>
      <c r="F93" s="228" t="s">
        <v>326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151</v>
      </c>
      <c r="AU93" s="19" t="s">
        <v>86</v>
      </c>
    </row>
    <row r="94" spans="1:63" s="12" customFormat="1" ht="25.9" customHeight="1">
      <c r="A94" s="12"/>
      <c r="B94" s="198"/>
      <c r="C94" s="199"/>
      <c r="D94" s="200" t="s">
        <v>75</v>
      </c>
      <c r="E94" s="201" t="s">
        <v>334</v>
      </c>
      <c r="F94" s="201" t="s">
        <v>335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</f>
        <v>0</v>
      </c>
      <c r="Q94" s="206"/>
      <c r="R94" s="207">
        <f>R95</f>
        <v>0.3338399999999999</v>
      </c>
      <c r="S94" s="206"/>
      <c r="T94" s="208">
        <f>T95</f>
        <v>0.39063000000000003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86</v>
      </c>
      <c r="AT94" s="210" t="s">
        <v>75</v>
      </c>
      <c r="AU94" s="210" t="s">
        <v>76</v>
      </c>
      <c r="AY94" s="209" t="s">
        <v>141</v>
      </c>
      <c r="BK94" s="211">
        <f>BK95</f>
        <v>0</v>
      </c>
    </row>
    <row r="95" spans="1:63" s="12" customFormat="1" ht="22.8" customHeight="1">
      <c r="A95" s="12"/>
      <c r="B95" s="198"/>
      <c r="C95" s="199"/>
      <c r="D95" s="200" t="s">
        <v>75</v>
      </c>
      <c r="E95" s="212" t="s">
        <v>694</v>
      </c>
      <c r="F95" s="212" t="s">
        <v>695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SUM(P96:P125)</f>
        <v>0</v>
      </c>
      <c r="Q95" s="206"/>
      <c r="R95" s="207">
        <f>SUM(R96:R125)</f>
        <v>0.3338399999999999</v>
      </c>
      <c r="S95" s="206"/>
      <c r="T95" s="208">
        <f>SUM(T96:T125)</f>
        <v>0.39063000000000003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86</v>
      </c>
      <c r="AT95" s="210" t="s">
        <v>75</v>
      </c>
      <c r="AU95" s="210" t="s">
        <v>84</v>
      </c>
      <c r="AY95" s="209" t="s">
        <v>141</v>
      </c>
      <c r="BK95" s="211">
        <f>SUM(BK96:BK125)</f>
        <v>0</v>
      </c>
    </row>
    <row r="96" spans="1:65" s="2" customFormat="1" ht="16.5" customHeight="1">
      <c r="A96" s="40"/>
      <c r="B96" s="41"/>
      <c r="C96" s="214" t="s">
        <v>209</v>
      </c>
      <c r="D96" s="214" t="s">
        <v>144</v>
      </c>
      <c r="E96" s="215" t="s">
        <v>696</v>
      </c>
      <c r="F96" s="216" t="s">
        <v>697</v>
      </c>
      <c r="G96" s="217" t="s">
        <v>698</v>
      </c>
      <c r="H96" s="218">
        <v>7</v>
      </c>
      <c r="I96" s="219"/>
      <c r="J96" s="220">
        <f>ROUND(I96*H96,2)</f>
        <v>0</v>
      </c>
      <c r="K96" s="216" t="s">
        <v>148</v>
      </c>
      <c r="L96" s="46"/>
      <c r="M96" s="221" t="s">
        <v>19</v>
      </c>
      <c r="N96" s="222" t="s">
        <v>47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0.0342</v>
      </c>
      <c r="T96" s="224">
        <f>S96*H96</f>
        <v>0.2394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311</v>
      </c>
      <c r="AT96" s="225" t="s">
        <v>144</v>
      </c>
      <c r="AU96" s="225" t="s">
        <v>86</v>
      </c>
      <c r="AY96" s="19" t="s">
        <v>141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84</v>
      </c>
      <c r="BK96" s="226">
        <f>ROUND(I96*H96,2)</f>
        <v>0</v>
      </c>
      <c r="BL96" s="19" t="s">
        <v>311</v>
      </c>
      <c r="BM96" s="225" t="s">
        <v>699</v>
      </c>
    </row>
    <row r="97" spans="1:47" s="2" customFormat="1" ht="12">
      <c r="A97" s="40"/>
      <c r="B97" s="41"/>
      <c r="C97" s="42"/>
      <c r="D97" s="227" t="s">
        <v>151</v>
      </c>
      <c r="E97" s="42"/>
      <c r="F97" s="228" t="s">
        <v>700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151</v>
      </c>
      <c r="AU97" s="19" t="s">
        <v>86</v>
      </c>
    </row>
    <row r="98" spans="1:65" s="2" customFormat="1" ht="16.5" customHeight="1">
      <c r="A98" s="40"/>
      <c r="B98" s="41"/>
      <c r="C98" s="214" t="s">
        <v>142</v>
      </c>
      <c r="D98" s="214" t="s">
        <v>144</v>
      </c>
      <c r="E98" s="215" t="s">
        <v>701</v>
      </c>
      <c r="F98" s="216" t="s">
        <v>702</v>
      </c>
      <c r="G98" s="217" t="s">
        <v>698</v>
      </c>
      <c r="H98" s="218">
        <v>7</v>
      </c>
      <c r="I98" s="219"/>
      <c r="J98" s="220">
        <f>ROUND(I98*H98,2)</f>
        <v>0</v>
      </c>
      <c r="K98" s="216" t="s">
        <v>148</v>
      </c>
      <c r="L98" s="46"/>
      <c r="M98" s="221" t="s">
        <v>19</v>
      </c>
      <c r="N98" s="222" t="s">
        <v>47</v>
      </c>
      <c r="O98" s="86"/>
      <c r="P98" s="223">
        <f>O98*H98</f>
        <v>0</v>
      </c>
      <c r="Q98" s="223">
        <v>0.03192</v>
      </c>
      <c r="R98" s="223">
        <f>Q98*H98</f>
        <v>0.22343999999999997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311</v>
      </c>
      <c r="AT98" s="225" t="s">
        <v>144</v>
      </c>
      <c r="AU98" s="225" t="s">
        <v>86</v>
      </c>
      <c r="AY98" s="19" t="s">
        <v>141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84</v>
      </c>
      <c r="BK98" s="226">
        <f>ROUND(I98*H98,2)</f>
        <v>0</v>
      </c>
      <c r="BL98" s="19" t="s">
        <v>311</v>
      </c>
      <c r="BM98" s="225" t="s">
        <v>703</v>
      </c>
    </row>
    <row r="99" spans="1:47" s="2" customFormat="1" ht="12">
      <c r="A99" s="40"/>
      <c r="B99" s="41"/>
      <c r="C99" s="42"/>
      <c r="D99" s="227" t="s">
        <v>151</v>
      </c>
      <c r="E99" s="42"/>
      <c r="F99" s="228" t="s">
        <v>704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151</v>
      </c>
      <c r="AU99" s="19" t="s">
        <v>86</v>
      </c>
    </row>
    <row r="100" spans="1:65" s="2" customFormat="1" ht="16.5" customHeight="1">
      <c r="A100" s="40"/>
      <c r="B100" s="41"/>
      <c r="C100" s="265" t="s">
        <v>239</v>
      </c>
      <c r="D100" s="265" t="s">
        <v>368</v>
      </c>
      <c r="E100" s="266" t="s">
        <v>705</v>
      </c>
      <c r="F100" s="267" t="s">
        <v>706</v>
      </c>
      <c r="G100" s="268" t="s">
        <v>265</v>
      </c>
      <c r="H100" s="269">
        <v>7</v>
      </c>
      <c r="I100" s="270"/>
      <c r="J100" s="271">
        <f>ROUND(I100*H100,2)</f>
        <v>0</v>
      </c>
      <c r="K100" s="267" t="s">
        <v>19</v>
      </c>
      <c r="L100" s="272"/>
      <c r="M100" s="273" t="s">
        <v>19</v>
      </c>
      <c r="N100" s="274" t="s">
        <v>47</v>
      </c>
      <c r="O100" s="86"/>
      <c r="P100" s="223">
        <f>O100*H100</f>
        <v>0</v>
      </c>
      <c r="Q100" s="223">
        <v>0.00136</v>
      </c>
      <c r="R100" s="223">
        <f>Q100*H100</f>
        <v>0.00952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372</v>
      </c>
      <c r="AT100" s="225" t="s">
        <v>368</v>
      </c>
      <c r="AU100" s="225" t="s">
        <v>86</v>
      </c>
      <c r="AY100" s="19" t="s">
        <v>141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84</v>
      </c>
      <c r="BK100" s="226">
        <f>ROUND(I100*H100,2)</f>
        <v>0</v>
      </c>
      <c r="BL100" s="19" t="s">
        <v>311</v>
      </c>
      <c r="BM100" s="225" t="s">
        <v>707</v>
      </c>
    </row>
    <row r="101" spans="1:47" s="2" customFormat="1" ht="12">
      <c r="A101" s="40"/>
      <c r="B101" s="41"/>
      <c r="C101" s="42"/>
      <c r="D101" s="234" t="s">
        <v>374</v>
      </c>
      <c r="E101" s="42"/>
      <c r="F101" s="275" t="s">
        <v>708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374</v>
      </c>
      <c r="AU101" s="19" t="s">
        <v>86</v>
      </c>
    </row>
    <row r="102" spans="1:65" s="2" customFormat="1" ht="16.5" customHeight="1">
      <c r="A102" s="40"/>
      <c r="B102" s="41"/>
      <c r="C102" s="214" t="s">
        <v>251</v>
      </c>
      <c r="D102" s="214" t="s">
        <v>144</v>
      </c>
      <c r="E102" s="215" t="s">
        <v>709</v>
      </c>
      <c r="F102" s="216" t="s">
        <v>710</v>
      </c>
      <c r="G102" s="217" t="s">
        <v>698</v>
      </c>
      <c r="H102" s="218">
        <v>6</v>
      </c>
      <c r="I102" s="219"/>
      <c r="J102" s="220">
        <f>ROUND(I102*H102,2)</f>
        <v>0</v>
      </c>
      <c r="K102" s="216" t="s">
        <v>148</v>
      </c>
      <c r="L102" s="46"/>
      <c r="M102" s="221" t="s">
        <v>19</v>
      </c>
      <c r="N102" s="222" t="s">
        <v>47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0.01946</v>
      </c>
      <c r="T102" s="224">
        <f>S102*H102</f>
        <v>0.11676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311</v>
      </c>
      <c r="AT102" s="225" t="s">
        <v>144</v>
      </c>
      <c r="AU102" s="225" t="s">
        <v>86</v>
      </c>
      <c r="AY102" s="19" t="s">
        <v>141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84</v>
      </c>
      <c r="BK102" s="226">
        <f>ROUND(I102*H102,2)</f>
        <v>0</v>
      </c>
      <c r="BL102" s="19" t="s">
        <v>311</v>
      </c>
      <c r="BM102" s="225" t="s">
        <v>711</v>
      </c>
    </row>
    <row r="103" spans="1:47" s="2" customFormat="1" ht="12">
      <c r="A103" s="40"/>
      <c r="B103" s="41"/>
      <c r="C103" s="42"/>
      <c r="D103" s="227" t="s">
        <v>151</v>
      </c>
      <c r="E103" s="42"/>
      <c r="F103" s="228" t="s">
        <v>712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151</v>
      </c>
      <c r="AU103" s="19" t="s">
        <v>86</v>
      </c>
    </row>
    <row r="104" spans="1:65" s="2" customFormat="1" ht="24.15" customHeight="1">
      <c r="A104" s="40"/>
      <c r="B104" s="41"/>
      <c r="C104" s="214" t="s">
        <v>249</v>
      </c>
      <c r="D104" s="214" t="s">
        <v>144</v>
      </c>
      <c r="E104" s="215" t="s">
        <v>713</v>
      </c>
      <c r="F104" s="216" t="s">
        <v>714</v>
      </c>
      <c r="G104" s="217" t="s">
        <v>698</v>
      </c>
      <c r="H104" s="218">
        <v>6</v>
      </c>
      <c r="I104" s="219"/>
      <c r="J104" s="220">
        <f>ROUND(I104*H104,2)</f>
        <v>0</v>
      </c>
      <c r="K104" s="216" t="s">
        <v>148</v>
      </c>
      <c r="L104" s="46"/>
      <c r="M104" s="221" t="s">
        <v>19</v>
      </c>
      <c r="N104" s="222" t="s">
        <v>47</v>
      </c>
      <c r="O104" s="86"/>
      <c r="P104" s="223">
        <f>O104*H104</f>
        <v>0</v>
      </c>
      <c r="Q104" s="223">
        <v>0.01197</v>
      </c>
      <c r="R104" s="223">
        <f>Q104*H104</f>
        <v>0.07182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311</v>
      </c>
      <c r="AT104" s="225" t="s">
        <v>144</v>
      </c>
      <c r="AU104" s="225" t="s">
        <v>86</v>
      </c>
      <c r="AY104" s="19" t="s">
        <v>141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84</v>
      </c>
      <c r="BK104" s="226">
        <f>ROUND(I104*H104,2)</f>
        <v>0</v>
      </c>
      <c r="BL104" s="19" t="s">
        <v>311</v>
      </c>
      <c r="BM104" s="225" t="s">
        <v>715</v>
      </c>
    </row>
    <row r="105" spans="1:47" s="2" customFormat="1" ht="12">
      <c r="A105" s="40"/>
      <c r="B105" s="41"/>
      <c r="C105" s="42"/>
      <c r="D105" s="227" t="s">
        <v>151</v>
      </c>
      <c r="E105" s="42"/>
      <c r="F105" s="228" t="s">
        <v>716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151</v>
      </c>
      <c r="AU105" s="19" t="s">
        <v>86</v>
      </c>
    </row>
    <row r="106" spans="1:65" s="2" customFormat="1" ht="16.5" customHeight="1">
      <c r="A106" s="40"/>
      <c r="B106" s="41"/>
      <c r="C106" s="214" t="s">
        <v>262</v>
      </c>
      <c r="D106" s="214" t="s">
        <v>144</v>
      </c>
      <c r="E106" s="215" t="s">
        <v>717</v>
      </c>
      <c r="F106" s="216" t="s">
        <v>718</v>
      </c>
      <c r="G106" s="217" t="s">
        <v>698</v>
      </c>
      <c r="H106" s="218">
        <v>1</v>
      </c>
      <c r="I106" s="219"/>
      <c r="J106" s="220">
        <f>ROUND(I106*H106,2)</f>
        <v>0</v>
      </c>
      <c r="K106" s="216" t="s">
        <v>148</v>
      </c>
      <c r="L106" s="46"/>
      <c r="M106" s="221" t="s">
        <v>19</v>
      </c>
      <c r="N106" s="222" t="s">
        <v>47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0.0176</v>
      </c>
      <c r="T106" s="224">
        <f>S106*H106</f>
        <v>0.0176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311</v>
      </c>
      <c r="AT106" s="225" t="s">
        <v>144</v>
      </c>
      <c r="AU106" s="225" t="s">
        <v>86</v>
      </c>
      <c r="AY106" s="19" t="s">
        <v>141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84</v>
      </c>
      <c r="BK106" s="226">
        <f>ROUND(I106*H106,2)</f>
        <v>0</v>
      </c>
      <c r="BL106" s="19" t="s">
        <v>311</v>
      </c>
      <c r="BM106" s="225" t="s">
        <v>719</v>
      </c>
    </row>
    <row r="107" spans="1:47" s="2" customFormat="1" ht="12">
      <c r="A107" s="40"/>
      <c r="B107" s="41"/>
      <c r="C107" s="42"/>
      <c r="D107" s="227" t="s">
        <v>151</v>
      </c>
      <c r="E107" s="42"/>
      <c r="F107" s="228" t="s">
        <v>720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151</v>
      </c>
      <c r="AU107" s="19" t="s">
        <v>86</v>
      </c>
    </row>
    <row r="108" spans="1:65" s="2" customFormat="1" ht="16.5" customHeight="1">
      <c r="A108" s="40"/>
      <c r="B108" s="41"/>
      <c r="C108" s="214" t="s">
        <v>279</v>
      </c>
      <c r="D108" s="214" t="s">
        <v>144</v>
      </c>
      <c r="E108" s="215" t="s">
        <v>721</v>
      </c>
      <c r="F108" s="216" t="s">
        <v>722</v>
      </c>
      <c r="G108" s="217" t="s">
        <v>698</v>
      </c>
      <c r="H108" s="218">
        <v>1</v>
      </c>
      <c r="I108" s="219"/>
      <c r="J108" s="220">
        <f>ROUND(I108*H108,2)</f>
        <v>0</v>
      </c>
      <c r="K108" s="216" t="s">
        <v>148</v>
      </c>
      <c r="L108" s="46"/>
      <c r="M108" s="221" t="s">
        <v>19</v>
      </c>
      <c r="N108" s="222" t="s">
        <v>47</v>
      </c>
      <c r="O108" s="86"/>
      <c r="P108" s="223">
        <f>O108*H108</f>
        <v>0</v>
      </c>
      <c r="Q108" s="223">
        <v>0.01449</v>
      </c>
      <c r="R108" s="223">
        <f>Q108*H108</f>
        <v>0.01449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311</v>
      </c>
      <c r="AT108" s="225" t="s">
        <v>144</v>
      </c>
      <c r="AU108" s="225" t="s">
        <v>86</v>
      </c>
      <c r="AY108" s="19" t="s">
        <v>141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84</v>
      </c>
      <c r="BK108" s="226">
        <f>ROUND(I108*H108,2)</f>
        <v>0</v>
      </c>
      <c r="BL108" s="19" t="s">
        <v>311</v>
      </c>
      <c r="BM108" s="225" t="s">
        <v>723</v>
      </c>
    </row>
    <row r="109" spans="1:47" s="2" customFormat="1" ht="12">
      <c r="A109" s="40"/>
      <c r="B109" s="41"/>
      <c r="C109" s="42"/>
      <c r="D109" s="227" t="s">
        <v>151</v>
      </c>
      <c r="E109" s="42"/>
      <c r="F109" s="228" t="s">
        <v>724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151</v>
      </c>
      <c r="AU109" s="19" t="s">
        <v>86</v>
      </c>
    </row>
    <row r="110" spans="1:65" s="2" customFormat="1" ht="16.5" customHeight="1">
      <c r="A110" s="40"/>
      <c r="B110" s="41"/>
      <c r="C110" s="214" t="s">
        <v>8</v>
      </c>
      <c r="D110" s="214" t="s">
        <v>144</v>
      </c>
      <c r="E110" s="215" t="s">
        <v>725</v>
      </c>
      <c r="F110" s="216" t="s">
        <v>726</v>
      </c>
      <c r="G110" s="217" t="s">
        <v>698</v>
      </c>
      <c r="H110" s="218">
        <v>7</v>
      </c>
      <c r="I110" s="219"/>
      <c r="J110" s="220">
        <f>ROUND(I110*H110,2)</f>
        <v>0</v>
      </c>
      <c r="K110" s="216" t="s">
        <v>148</v>
      </c>
      <c r="L110" s="46"/>
      <c r="M110" s="221" t="s">
        <v>19</v>
      </c>
      <c r="N110" s="222" t="s">
        <v>47</v>
      </c>
      <c r="O110" s="86"/>
      <c r="P110" s="223">
        <f>O110*H110</f>
        <v>0</v>
      </c>
      <c r="Q110" s="223">
        <v>0.00024</v>
      </c>
      <c r="R110" s="223">
        <f>Q110*H110</f>
        <v>0.00168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311</v>
      </c>
      <c r="AT110" s="225" t="s">
        <v>144</v>
      </c>
      <c r="AU110" s="225" t="s">
        <v>86</v>
      </c>
      <c r="AY110" s="19" t="s">
        <v>141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84</v>
      </c>
      <c r="BK110" s="226">
        <f>ROUND(I110*H110,2)</f>
        <v>0</v>
      </c>
      <c r="BL110" s="19" t="s">
        <v>311</v>
      </c>
      <c r="BM110" s="225" t="s">
        <v>727</v>
      </c>
    </row>
    <row r="111" spans="1:47" s="2" customFormat="1" ht="12">
      <c r="A111" s="40"/>
      <c r="B111" s="41"/>
      <c r="C111" s="42"/>
      <c r="D111" s="227" t="s">
        <v>151</v>
      </c>
      <c r="E111" s="42"/>
      <c r="F111" s="228" t="s">
        <v>728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151</v>
      </c>
      <c r="AU111" s="19" t="s">
        <v>86</v>
      </c>
    </row>
    <row r="112" spans="1:65" s="2" customFormat="1" ht="16.5" customHeight="1">
      <c r="A112" s="40"/>
      <c r="B112" s="41"/>
      <c r="C112" s="214" t="s">
        <v>293</v>
      </c>
      <c r="D112" s="214" t="s">
        <v>144</v>
      </c>
      <c r="E112" s="215" t="s">
        <v>729</v>
      </c>
      <c r="F112" s="216" t="s">
        <v>730</v>
      </c>
      <c r="G112" s="217" t="s">
        <v>698</v>
      </c>
      <c r="H112" s="218">
        <v>7</v>
      </c>
      <c r="I112" s="219"/>
      <c r="J112" s="220">
        <f>ROUND(I112*H112,2)</f>
        <v>0</v>
      </c>
      <c r="K112" s="216" t="s">
        <v>148</v>
      </c>
      <c r="L112" s="46"/>
      <c r="M112" s="221" t="s">
        <v>19</v>
      </c>
      <c r="N112" s="222" t="s">
        <v>47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0.00156</v>
      </c>
      <c r="T112" s="224">
        <f>S112*H112</f>
        <v>0.01092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311</v>
      </c>
      <c r="AT112" s="225" t="s">
        <v>144</v>
      </c>
      <c r="AU112" s="225" t="s">
        <v>86</v>
      </c>
      <c r="AY112" s="19" t="s">
        <v>141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84</v>
      </c>
      <c r="BK112" s="226">
        <f>ROUND(I112*H112,2)</f>
        <v>0</v>
      </c>
      <c r="BL112" s="19" t="s">
        <v>311</v>
      </c>
      <c r="BM112" s="225" t="s">
        <v>731</v>
      </c>
    </row>
    <row r="113" spans="1:47" s="2" customFormat="1" ht="12">
      <c r="A113" s="40"/>
      <c r="B113" s="41"/>
      <c r="C113" s="42"/>
      <c r="D113" s="227" t="s">
        <v>151</v>
      </c>
      <c r="E113" s="42"/>
      <c r="F113" s="228" t="s">
        <v>732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151</v>
      </c>
      <c r="AU113" s="19" t="s">
        <v>86</v>
      </c>
    </row>
    <row r="114" spans="1:65" s="2" customFormat="1" ht="16.5" customHeight="1">
      <c r="A114" s="40"/>
      <c r="B114" s="41"/>
      <c r="C114" s="214" t="s">
        <v>298</v>
      </c>
      <c r="D114" s="214" t="s">
        <v>144</v>
      </c>
      <c r="E114" s="215" t="s">
        <v>733</v>
      </c>
      <c r="F114" s="216" t="s">
        <v>734</v>
      </c>
      <c r="G114" s="217" t="s">
        <v>698</v>
      </c>
      <c r="H114" s="218">
        <v>6</v>
      </c>
      <c r="I114" s="219"/>
      <c r="J114" s="220">
        <f>ROUND(I114*H114,2)</f>
        <v>0</v>
      </c>
      <c r="K114" s="216" t="s">
        <v>148</v>
      </c>
      <c r="L114" s="46"/>
      <c r="M114" s="221" t="s">
        <v>19</v>
      </c>
      <c r="N114" s="222" t="s">
        <v>47</v>
      </c>
      <c r="O114" s="86"/>
      <c r="P114" s="223">
        <f>O114*H114</f>
        <v>0</v>
      </c>
      <c r="Q114" s="223">
        <v>0.00154</v>
      </c>
      <c r="R114" s="223">
        <f>Q114*H114</f>
        <v>0.00924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311</v>
      </c>
      <c r="AT114" s="225" t="s">
        <v>144</v>
      </c>
      <c r="AU114" s="225" t="s">
        <v>86</v>
      </c>
      <c r="AY114" s="19" t="s">
        <v>141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84</v>
      </c>
      <c r="BK114" s="226">
        <f>ROUND(I114*H114,2)</f>
        <v>0</v>
      </c>
      <c r="BL114" s="19" t="s">
        <v>311</v>
      </c>
      <c r="BM114" s="225" t="s">
        <v>735</v>
      </c>
    </row>
    <row r="115" spans="1:47" s="2" customFormat="1" ht="12">
      <c r="A115" s="40"/>
      <c r="B115" s="41"/>
      <c r="C115" s="42"/>
      <c r="D115" s="227" t="s">
        <v>151</v>
      </c>
      <c r="E115" s="42"/>
      <c r="F115" s="228" t="s">
        <v>736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151</v>
      </c>
      <c r="AU115" s="19" t="s">
        <v>86</v>
      </c>
    </row>
    <row r="116" spans="1:65" s="2" customFormat="1" ht="16.5" customHeight="1">
      <c r="A116" s="40"/>
      <c r="B116" s="41"/>
      <c r="C116" s="214" t="s">
        <v>305</v>
      </c>
      <c r="D116" s="214" t="s">
        <v>144</v>
      </c>
      <c r="E116" s="215" t="s">
        <v>737</v>
      </c>
      <c r="F116" s="216" t="s">
        <v>738</v>
      </c>
      <c r="G116" s="217" t="s">
        <v>698</v>
      </c>
      <c r="H116" s="218">
        <v>1</v>
      </c>
      <c r="I116" s="219"/>
      <c r="J116" s="220">
        <f>ROUND(I116*H116,2)</f>
        <v>0</v>
      </c>
      <c r="K116" s="216" t="s">
        <v>148</v>
      </c>
      <c r="L116" s="46"/>
      <c r="M116" s="221" t="s">
        <v>19</v>
      </c>
      <c r="N116" s="222" t="s">
        <v>47</v>
      </c>
      <c r="O116" s="86"/>
      <c r="P116" s="223">
        <f>O116*H116</f>
        <v>0</v>
      </c>
      <c r="Q116" s="223">
        <v>0.00184</v>
      </c>
      <c r="R116" s="223">
        <f>Q116*H116</f>
        <v>0.00184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311</v>
      </c>
      <c r="AT116" s="225" t="s">
        <v>144</v>
      </c>
      <c r="AU116" s="225" t="s">
        <v>86</v>
      </c>
      <c r="AY116" s="19" t="s">
        <v>141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84</v>
      </c>
      <c r="BK116" s="226">
        <f>ROUND(I116*H116,2)</f>
        <v>0</v>
      </c>
      <c r="BL116" s="19" t="s">
        <v>311</v>
      </c>
      <c r="BM116" s="225" t="s">
        <v>739</v>
      </c>
    </row>
    <row r="117" spans="1:47" s="2" customFormat="1" ht="12">
      <c r="A117" s="40"/>
      <c r="B117" s="41"/>
      <c r="C117" s="42"/>
      <c r="D117" s="227" t="s">
        <v>151</v>
      </c>
      <c r="E117" s="42"/>
      <c r="F117" s="228" t="s">
        <v>740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151</v>
      </c>
      <c r="AU117" s="19" t="s">
        <v>86</v>
      </c>
    </row>
    <row r="118" spans="1:65" s="2" customFormat="1" ht="16.5" customHeight="1">
      <c r="A118" s="40"/>
      <c r="B118" s="41"/>
      <c r="C118" s="214" t="s">
        <v>311</v>
      </c>
      <c r="D118" s="214" t="s">
        <v>144</v>
      </c>
      <c r="E118" s="215" t="s">
        <v>741</v>
      </c>
      <c r="F118" s="216" t="s">
        <v>742</v>
      </c>
      <c r="G118" s="217" t="s">
        <v>265</v>
      </c>
      <c r="H118" s="218">
        <v>7</v>
      </c>
      <c r="I118" s="219"/>
      <c r="J118" s="220">
        <f>ROUND(I118*H118,2)</f>
        <v>0</v>
      </c>
      <c r="K118" s="216" t="s">
        <v>148</v>
      </c>
      <c r="L118" s="46"/>
      <c r="M118" s="221" t="s">
        <v>19</v>
      </c>
      <c r="N118" s="222" t="s">
        <v>47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0.00085</v>
      </c>
      <c r="T118" s="224">
        <f>S118*H118</f>
        <v>0.0059499999999999996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311</v>
      </c>
      <c r="AT118" s="225" t="s">
        <v>144</v>
      </c>
      <c r="AU118" s="225" t="s">
        <v>86</v>
      </c>
      <c r="AY118" s="19" t="s">
        <v>141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84</v>
      </c>
      <c r="BK118" s="226">
        <f>ROUND(I118*H118,2)</f>
        <v>0</v>
      </c>
      <c r="BL118" s="19" t="s">
        <v>311</v>
      </c>
      <c r="BM118" s="225" t="s">
        <v>743</v>
      </c>
    </row>
    <row r="119" spans="1:47" s="2" customFormat="1" ht="12">
      <c r="A119" s="40"/>
      <c r="B119" s="41"/>
      <c r="C119" s="42"/>
      <c r="D119" s="227" t="s">
        <v>151</v>
      </c>
      <c r="E119" s="42"/>
      <c r="F119" s="228" t="s">
        <v>744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151</v>
      </c>
      <c r="AU119" s="19" t="s">
        <v>86</v>
      </c>
    </row>
    <row r="120" spans="1:65" s="2" customFormat="1" ht="16.5" customHeight="1">
      <c r="A120" s="40"/>
      <c r="B120" s="41"/>
      <c r="C120" s="214" t="s">
        <v>316</v>
      </c>
      <c r="D120" s="214" t="s">
        <v>144</v>
      </c>
      <c r="E120" s="215" t="s">
        <v>745</v>
      </c>
      <c r="F120" s="216" t="s">
        <v>746</v>
      </c>
      <c r="G120" s="217" t="s">
        <v>265</v>
      </c>
      <c r="H120" s="218">
        <v>6</v>
      </c>
      <c r="I120" s="219"/>
      <c r="J120" s="220">
        <f>ROUND(I120*H120,2)</f>
        <v>0</v>
      </c>
      <c r="K120" s="216" t="s">
        <v>148</v>
      </c>
      <c r="L120" s="46"/>
      <c r="M120" s="221" t="s">
        <v>19</v>
      </c>
      <c r="N120" s="222" t="s">
        <v>47</v>
      </c>
      <c r="O120" s="86"/>
      <c r="P120" s="223">
        <f>O120*H120</f>
        <v>0</v>
      </c>
      <c r="Q120" s="223">
        <v>0.00024</v>
      </c>
      <c r="R120" s="223">
        <f>Q120*H120</f>
        <v>0.00144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311</v>
      </c>
      <c r="AT120" s="225" t="s">
        <v>144</v>
      </c>
      <c r="AU120" s="225" t="s">
        <v>86</v>
      </c>
      <c r="AY120" s="19" t="s">
        <v>141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84</v>
      </c>
      <c r="BK120" s="226">
        <f>ROUND(I120*H120,2)</f>
        <v>0</v>
      </c>
      <c r="BL120" s="19" t="s">
        <v>311</v>
      </c>
      <c r="BM120" s="225" t="s">
        <v>747</v>
      </c>
    </row>
    <row r="121" spans="1:47" s="2" customFormat="1" ht="12">
      <c r="A121" s="40"/>
      <c r="B121" s="41"/>
      <c r="C121" s="42"/>
      <c r="D121" s="227" t="s">
        <v>151</v>
      </c>
      <c r="E121" s="42"/>
      <c r="F121" s="228" t="s">
        <v>748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151</v>
      </c>
      <c r="AU121" s="19" t="s">
        <v>86</v>
      </c>
    </row>
    <row r="122" spans="1:65" s="2" customFormat="1" ht="16.5" customHeight="1">
      <c r="A122" s="40"/>
      <c r="B122" s="41"/>
      <c r="C122" s="214" t="s">
        <v>322</v>
      </c>
      <c r="D122" s="214" t="s">
        <v>144</v>
      </c>
      <c r="E122" s="215" t="s">
        <v>749</v>
      </c>
      <c r="F122" s="216" t="s">
        <v>750</v>
      </c>
      <c r="G122" s="217" t="s">
        <v>265</v>
      </c>
      <c r="H122" s="218">
        <v>1</v>
      </c>
      <c r="I122" s="219"/>
      <c r="J122" s="220">
        <f>ROUND(I122*H122,2)</f>
        <v>0</v>
      </c>
      <c r="K122" s="216" t="s">
        <v>148</v>
      </c>
      <c r="L122" s="46"/>
      <c r="M122" s="221" t="s">
        <v>19</v>
      </c>
      <c r="N122" s="222" t="s">
        <v>47</v>
      </c>
      <c r="O122" s="86"/>
      <c r="P122" s="223">
        <f>O122*H122</f>
        <v>0</v>
      </c>
      <c r="Q122" s="223">
        <v>0.00037</v>
      </c>
      <c r="R122" s="223">
        <f>Q122*H122</f>
        <v>0.00037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311</v>
      </c>
      <c r="AT122" s="225" t="s">
        <v>144</v>
      </c>
      <c r="AU122" s="225" t="s">
        <v>86</v>
      </c>
      <c r="AY122" s="19" t="s">
        <v>141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84</v>
      </c>
      <c r="BK122" s="226">
        <f>ROUND(I122*H122,2)</f>
        <v>0</v>
      </c>
      <c r="BL122" s="19" t="s">
        <v>311</v>
      </c>
      <c r="BM122" s="225" t="s">
        <v>751</v>
      </c>
    </row>
    <row r="123" spans="1:47" s="2" customFormat="1" ht="12">
      <c r="A123" s="40"/>
      <c r="B123" s="41"/>
      <c r="C123" s="42"/>
      <c r="D123" s="227" t="s">
        <v>151</v>
      </c>
      <c r="E123" s="42"/>
      <c r="F123" s="228" t="s">
        <v>752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151</v>
      </c>
      <c r="AU123" s="19" t="s">
        <v>86</v>
      </c>
    </row>
    <row r="124" spans="1:65" s="2" customFormat="1" ht="24.15" customHeight="1">
      <c r="A124" s="40"/>
      <c r="B124" s="41"/>
      <c r="C124" s="214" t="s">
        <v>329</v>
      </c>
      <c r="D124" s="214" t="s">
        <v>144</v>
      </c>
      <c r="E124" s="215" t="s">
        <v>753</v>
      </c>
      <c r="F124" s="216" t="s">
        <v>754</v>
      </c>
      <c r="G124" s="217" t="s">
        <v>308</v>
      </c>
      <c r="H124" s="218">
        <v>0.334</v>
      </c>
      <c r="I124" s="219"/>
      <c r="J124" s="220">
        <f>ROUND(I124*H124,2)</f>
        <v>0</v>
      </c>
      <c r="K124" s="216" t="s">
        <v>148</v>
      </c>
      <c r="L124" s="46"/>
      <c r="M124" s="221" t="s">
        <v>19</v>
      </c>
      <c r="N124" s="222" t="s">
        <v>47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311</v>
      </c>
      <c r="AT124" s="225" t="s">
        <v>144</v>
      </c>
      <c r="AU124" s="225" t="s">
        <v>86</v>
      </c>
      <c r="AY124" s="19" t="s">
        <v>141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84</v>
      </c>
      <c r="BK124" s="226">
        <f>ROUND(I124*H124,2)</f>
        <v>0</v>
      </c>
      <c r="BL124" s="19" t="s">
        <v>311</v>
      </c>
      <c r="BM124" s="225" t="s">
        <v>755</v>
      </c>
    </row>
    <row r="125" spans="1:47" s="2" customFormat="1" ht="12">
      <c r="A125" s="40"/>
      <c r="B125" s="41"/>
      <c r="C125" s="42"/>
      <c r="D125" s="227" t="s">
        <v>151</v>
      </c>
      <c r="E125" s="42"/>
      <c r="F125" s="228" t="s">
        <v>756</v>
      </c>
      <c r="G125" s="42"/>
      <c r="H125" s="42"/>
      <c r="I125" s="229"/>
      <c r="J125" s="42"/>
      <c r="K125" s="42"/>
      <c r="L125" s="46"/>
      <c r="M125" s="279"/>
      <c r="N125" s="280"/>
      <c r="O125" s="281"/>
      <c r="P125" s="281"/>
      <c r="Q125" s="281"/>
      <c r="R125" s="281"/>
      <c r="S125" s="281"/>
      <c r="T125" s="282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151</v>
      </c>
      <c r="AU125" s="19" t="s">
        <v>86</v>
      </c>
    </row>
    <row r="126" spans="1:31" s="2" customFormat="1" ht="6.95" customHeight="1">
      <c r="A126" s="40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46"/>
      <c r="M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</sheetData>
  <sheetProtection password="CC35" sheet="1" objects="1" scenarios="1" formatColumns="0" formatRows="0" autoFilter="0"/>
  <autoFilter ref="C82:K12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4_01/997013114"/>
    <hyperlink ref="F89" r:id="rId2" display="https://podminky.urs.cz/item/CS_URS_2024_01/997013501"/>
    <hyperlink ref="F91" r:id="rId3" display="https://podminky.urs.cz/item/CS_URS_2024_01/997013509"/>
    <hyperlink ref="F93" r:id="rId4" display="https://podminky.urs.cz/item/CS_URS_2024_01/997013631"/>
    <hyperlink ref="F97" r:id="rId5" display="https://podminky.urs.cz/item/CS_URS_2024_01/725110814"/>
    <hyperlink ref="F99" r:id="rId6" display="https://podminky.urs.cz/item/CS_URS_2024_01/725112182"/>
    <hyperlink ref="F103" r:id="rId7" display="https://podminky.urs.cz/item/CS_URS_2024_01/725210821"/>
    <hyperlink ref="F105" r:id="rId8" display="https://podminky.urs.cz/item/CS_URS_2024_01/725211601"/>
    <hyperlink ref="F107" r:id="rId9" display="https://podminky.urs.cz/item/CS_URS_2024_01/725230811"/>
    <hyperlink ref="F109" r:id="rId10" display="https://podminky.urs.cz/item/CS_URS_2024_01/725231201"/>
    <hyperlink ref="F111" r:id="rId11" display="https://podminky.urs.cz/item/CS_URS_2024_01/725813111"/>
    <hyperlink ref="F113" r:id="rId12" display="https://podminky.urs.cz/item/CS_URS_2024_01/725820801"/>
    <hyperlink ref="F115" r:id="rId13" display="https://podminky.urs.cz/item/CS_URS_2024_01/725822631"/>
    <hyperlink ref="F117" r:id="rId14" display="https://podminky.urs.cz/item/CS_URS_2024_01/725823111"/>
    <hyperlink ref="F119" r:id="rId15" display="https://podminky.urs.cz/item/CS_URS_2024_01/725860811"/>
    <hyperlink ref="F121" r:id="rId16" display="https://podminky.urs.cz/item/CS_URS_2024_01/725861102"/>
    <hyperlink ref="F123" r:id="rId17" display="https://podminky.urs.cz/item/CS_URS_2024_01/725863311"/>
    <hyperlink ref="F125" r:id="rId18" display="https://podminky.urs.cz/item/CS_URS_2024_01/998725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107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Revitalizace prostor budovy UL - 5np</v>
      </c>
      <c r="F7" s="144"/>
      <c r="G7" s="144"/>
      <c r="H7" s="144"/>
      <c r="L7" s="22"/>
    </row>
    <row r="8" spans="2:12" s="1" customFormat="1" ht="12" customHeight="1">
      <c r="B8" s="22"/>
      <c r="D8" s="144" t="s">
        <v>108</v>
      </c>
      <c r="L8" s="22"/>
    </row>
    <row r="9" spans="1:31" s="2" customFormat="1" ht="16.5" customHeight="1">
      <c r="A9" s="40"/>
      <c r="B9" s="46"/>
      <c r="C9" s="40"/>
      <c r="D9" s="40"/>
      <c r="E9" s="145" t="s">
        <v>757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758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759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14. 5. 2024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32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28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36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760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40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42</v>
      </c>
      <c r="E32" s="40"/>
      <c r="F32" s="40"/>
      <c r="G32" s="40"/>
      <c r="H32" s="40"/>
      <c r="I32" s="40"/>
      <c r="J32" s="155">
        <f>ROUND(J94,2)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44</v>
      </c>
      <c r="G34" s="40"/>
      <c r="H34" s="40"/>
      <c r="I34" s="156" t="s">
        <v>43</v>
      </c>
      <c r="J34" s="156" t="s">
        <v>45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46</v>
      </c>
      <c r="E35" s="144" t="s">
        <v>47</v>
      </c>
      <c r="F35" s="158">
        <f>ROUND((SUM(BE94:BE170)),2)</f>
        <v>0</v>
      </c>
      <c r="G35" s="40"/>
      <c r="H35" s="40"/>
      <c r="I35" s="159">
        <v>0.21</v>
      </c>
      <c r="J35" s="158">
        <f>ROUND(((SUM(BE94:BE170))*I35),2)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48</v>
      </c>
      <c r="F36" s="158">
        <f>ROUND((SUM(BF94:BF170)),2)</f>
        <v>0</v>
      </c>
      <c r="G36" s="40"/>
      <c r="H36" s="40"/>
      <c r="I36" s="159">
        <v>0.12</v>
      </c>
      <c r="J36" s="158">
        <f>ROUND(((SUM(BF94:BF170))*I36),2)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49</v>
      </c>
      <c r="F37" s="158">
        <f>ROUND((SUM(BG94:BG170)),2)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50</v>
      </c>
      <c r="F38" s="158">
        <f>ROUND((SUM(BH94:BH170)),2)</f>
        <v>0</v>
      </c>
      <c r="G38" s="40"/>
      <c r="H38" s="40"/>
      <c r="I38" s="159">
        <v>0.12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51</v>
      </c>
      <c r="F39" s="158">
        <f>ROUND((SUM(BI94:BI170)),2)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Revitalizace prostor budovy UL - 5np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757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758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PP012431 - Elektroinstalace - materiál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Univerzitní ul., ZČU Plzeň - Bory</v>
      </c>
      <c r="G56" s="42"/>
      <c r="H56" s="42"/>
      <c r="I56" s="34" t="s">
        <v>23</v>
      </c>
      <c r="J56" s="74" t="str">
        <f>IF(J14="","",J14)</f>
        <v>14. 5. 2024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ZČU v Plzni, Univerzitní 2732/8, Plzeň 301 00</v>
      </c>
      <c r="G58" s="42"/>
      <c r="H58" s="42"/>
      <c r="I58" s="34" t="s">
        <v>31</v>
      </c>
      <c r="J58" s="38" t="str">
        <f>E23</f>
        <v>PilsProjekt s.r.o., Částkova 74, 326 00 Plzeň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ing. Ivan Kobza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111</v>
      </c>
      <c r="D61" s="173"/>
      <c r="E61" s="173"/>
      <c r="F61" s="173"/>
      <c r="G61" s="173"/>
      <c r="H61" s="173"/>
      <c r="I61" s="173"/>
      <c r="J61" s="174" t="s">
        <v>112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74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113</v>
      </c>
    </row>
    <row r="64" spans="1:31" s="9" customFormat="1" ht="24.95" customHeight="1">
      <c r="A64" s="9"/>
      <c r="B64" s="176"/>
      <c r="C64" s="177"/>
      <c r="D64" s="178" t="s">
        <v>761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762</v>
      </c>
      <c r="E65" s="179"/>
      <c r="F65" s="179"/>
      <c r="G65" s="179"/>
      <c r="H65" s="179"/>
      <c r="I65" s="179"/>
      <c r="J65" s="180">
        <f>J102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763</v>
      </c>
      <c r="E66" s="179"/>
      <c r="F66" s="179"/>
      <c r="G66" s="179"/>
      <c r="H66" s="179"/>
      <c r="I66" s="179"/>
      <c r="J66" s="180">
        <f>J113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764</v>
      </c>
      <c r="E67" s="179"/>
      <c r="F67" s="179"/>
      <c r="G67" s="179"/>
      <c r="H67" s="179"/>
      <c r="I67" s="179"/>
      <c r="J67" s="180">
        <f>J124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765</v>
      </c>
      <c r="E68" s="179"/>
      <c r="F68" s="179"/>
      <c r="G68" s="179"/>
      <c r="H68" s="179"/>
      <c r="I68" s="179"/>
      <c r="J68" s="180">
        <f>J139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766</v>
      </c>
      <c r="E69" s="179"/>
      <c r="F69" s="179"/>
      <c r="G69" s="179"/>
      <c r="H69" s="179"/>
      <c r="I69" s="179"/>
      <c r="J69" s="180">
        <f>J142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767</v>
      </c>
      <c r="E70" s="179"/>
      <c r="F70" s="179"/>
      <c r="G70" s="179"/>
      <c r="H70" s="179"/>
      <c r="I70" s="179"/>
      <c r="J70" s="180">
        <f>J150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768</v>
      </c>
      <c r="E71" s="179"/>
      <c r="F71" s="179"/>
      <c r="G71" s="179"/>
      <c r="H71" s="179"/>
      <c r="I71" s="179"/>
      <c r="J71" s="180">
        <f>J159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6"/>
      <c r="C72" s="177"/>
      <c r="D72" s="178" t="s">
        <v>769</v>
      </c>
      <c r="E72" s="179"/>
      <c r="F72" s="179"/>
      <c r="G72" s="179"/>
      <c r="H72" s="179"/>
      <c r="I72" s="179"/>
      <c r="J72" s="180">
        <f>J169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1" t="str">
        <f>E7</f>
        <v>Revitalizace prostor budovy UL - 5np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108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1" t="s">
        <v>757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758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PP012431 - Elektroinstalace - materiál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Univerzitní ul., ZČU Plzeň - Bory</v>
      </c>
      <c r="G88" s="42"/>
      <c r="H88" s="42"/>
      <c r="I88" s="34" t="s">
        <v>23</v>
      </c>
      <c r="J88" s="74" t="str">
        <f>IF(J14="","",J14)</f>
        <v>14. 5. 2024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25</v>
      </c>
      <c r="D90" s="42"/>
      <c r="E90" s="42"/>
      <c r="F90" s="29" t="str">
        <f>E17</f>
        <v>ZČU v Plzni, Univerzitní 2732/8, Plzeň 301 00</v>
      </c>
      <c r="G90" s="42"/>
      <c r="H90" s="42"/>
      <c r="I90" s="34" t="s">
        <v>31</v>
      </c>
      <c r="J90" s="38" t="str">
        <f>E23</f>
        <v>PilsProjekt s.r.o., Částkova 74, 326 00 Plzeň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36</v>
      </c>
      <c r="J91" s="38" t="str">
        <f>E26</f>
        <v>ing. Ivan Kobza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127</v>
      </c>
      <c r="D93" s="190" t="s">
        <v>61</v>
      </c>
      <c r="E93" s="190" t="s">
        <v>57</v>
      </c>
      <c r="F93" s="190" t="s">
        <v>58</v>
      </c>
      <c r="G93" s="190" t="s">
        <v>128</v>
      </c>
      <c r="H93" s="190" t="s">
        <v>129</v>
      </c>
      <c r="I93" s="190" t="s">
        <v>130</v>
      </c>
      <c r="J93" s="190" t="s">
        <v>112</v>
      </c>
      <c r="K93" s="191" t="s">
        <v>131</v>
      </c>
      <c r="L93" s="192"/>
      <c r="M93" s="94" t="s">
        <v>19</v>
      </c>
      <c r="N93" s="95" t="s">
        <v>46</v>
      </c>
      <c r="O93" s="95" t="s">
        <v>132</v>
      </c>
      <c r="P93" s="95" t="s">
        <v>133</v>
      </c>
      <c r="Q93" s="95" t="s">
        <v>134</v>
      </c>
      <c r="R93" s="95" t="s">
        <v>135</v>
      </c>
      <c r="S93" s="95" t="s">
        <v>136</v>
      </c>
      <c r="T93" s="96" t="s">
        <v>137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138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P95+P102+P113+P124+P139+P142+P150+P159+P169</f>
        <v>0</v>
      </c>
      <c r="Q94" s="98"/>
      <c r="R94" s="195">
        <f>R95+R102+R113+R124+R139+R142+R150+R159+R169</f>
        <v>0</v>
      </c>
      <c r="S94" s="98"/>
      <c r="T94" s="196">
        <f>T95+T102+T113+T124+T139+T142+T150+T159+T169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75</v>
      </c>
      <c r="AU94" s="19" t="s">
        <v>113</v>
      </c>
      <c r="BK94" s="197">
        <f>BK95+BK102+BK113+BK124+BK139+BK142+BK150+BK159+BK169</f>
        <v>0</v>
      </c>
    </row>
    <row r="95" spans="1:63" s="12" customFormat="1" ht="25.9" customHeight="1">
      <c r="A95" s="12"/>
      <c r="B95" s="198"/>
      <c r="C95" s="199"/>
      <c r="D95" s="200" t="s">
        <v>75</v>
      </c>
      <c r="E95" s="201" t="s">
        <v>770</v>
      </c>
      <c r="F95" s="201" t="s">
        <v>771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SUM(P96:P101)</f>
        <v>0</v>
      </c>
      <c r="Q95" s="206"/>
      <c r="R95" s="207">
        <f>SUM(R96:R101)</f>
        <v>0</v>
      </c>
      <c r="S95" s="206"/>
      <c r="T95" s="208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84</v>
      </c>
      <c r="AT95" s="210" t="s">
        <v>75</v>
      </c>
      <c r="AU95" s="210" t="s">
        <v>76</v>
      </c>
      <c r="AY95" s="209" t="s">
        <v>141</v>
      </c>
      <c r="BK95" s="211">
        <f>SUM(BK96:BK101)</f>
        <v>0</v>
      </c>
    </row>
    <row r="96" spans="1:65" s="2" customFormat="1" ht="24.15" customHeight="1">
      <c r="A96" s="40"/>
      <c r="B96" s="41"/>
      <c r="C96" s="265" t="s">
        <v>84</v>
      </c>
      <c r="D96" s="265" t="s">
        <v>368</v>
      </c>
      <c r="E96" s="266" t="s">
        <v>772</v>
      </c>
      <c r="F96" s="267" t="s">
        <v>773</v>
      </c>
      <c r="G96" s="268" t="s">
        <v>265</v>
      </c>
      <c r="H96" s="269">
        <v>1</v>
      </c>
      <c r="I96" s="270"/>
      <c r="J96" s="271">
        <f>ROUND(I96*H96,2)</f>
        <v>0</v>
      </c>
      <c r="K96" s="267" t="s">
        <v>774</v>
      </c>
      <c r="L96" s="272"/>
      <c r="M96" s="273" t="s">
        <v>19</v>
      </c>
      <c r="N96" s="274" t="s">
        <v>47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251</v>
      </c>
      <c r="AT96" s="225" t="s">
        <v>368</v>
      </c>
      <c r="AU96" s="225" t="s">
        <v>84</v>
      </c>
      <c r="AY96" s="19" t="s">
        <v>141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84</v>
      </c>
      <c r="BK96" s="226">
        <f>ROUND(I96*H96,2)</f>
        <v>0</v>
      </c>
      <c r="BL96" s="19" t="s">
        <v>149</v>
      </c>
      <c r="BM96" s="225" t="s">
        <v>86</v>
      </c>
    </row>
    <row r="97" spans="1:65" s="2" customFormat="1" ht="24.15" customHeight="1">
      <c r="A97" s="40"/>
      <c r="B97" s="41"/>
      <c r="C97" s="265" t="s">
        <v>86</v>
      </c>
      <c r="D97" s="265" t="s">
        <v>368</v>
      </c>
      <c r="E97" s="266" t="s">
        <v>775</v>
      </c>
      <c r="F97" s="267" t="s">
        <v>776</v>
      </c>
      <c r="G97" s="268" t="s">
        <v>265</v>
      </c>
      <c r="H97" s="269">
        <v>1</v>
      </c>
      <c r="I97" s="270"/>
      <c r="J97" s="271">
        <f>ROUND(I97*H97,2)</f>
        <v>0</v>
      </c>
      <c r="K97" s="267" t="s">
        <v>774</v>
      </c>
      <c r="L97" s="272"/>
      <c r="M97" s="273" t="s">
        <v>19</v>
      </c>
      <c r="N97" s="274" t="s">
        <v>47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251</v>
      </c>
      <c r="AT97" s="225" t="s">
        <v>368</v>
      </c>
      <c r="AU97" s="225" t="s">
        <v>84</v>
      </c>
      <c r="AY97" s="19" t="s">
        <v>141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84</v>
      </c>
      <c r="BK97" s="226">
        <f>ROUND(I97*H97,2)</f>
        <v>0</v>
      </c>
      <c r="BL97" s="19" t="s">
        <v>149</v>
      </c>
      <c r="BM97" s="225" t="s">
        <v>149</v>
      </c>
    </row>
    <row r="98" spans="1:65" s="2" customFormat="1" ht="24.15" customHeight="1">
      <c r="A98" s="40"/>
      <c r="B98" s="41"/>
      <c r="C98" s="265" t="s">
        <v>177</v>
      </c>
      <c r="D98" s="265" t="s">
        <v>368</v>
      </c>
      <c r="E98" s="266" t="s">
        <v>777</v>
      </c>
      <c r="F98" s="267" t="s">
        <v>778</v>
      </c>
      <c r="G98" s="268" t="s">
        <v>265</v>
      </c>
      <c r="H98" s="269">
        <v>6</v>
      </c>
      <c r="I98" s="270"/>
      <c r="J98" s="271">
        <f>ROUND(I98*H98,2)</f>
        <v>0</v>
      </c>
      <c r="K98" s="267" t="s">
        <v>774</v>
      </c>
      <c r="L98" s="272"/>
      <c r="M98" s="273" t="s">
        <v>19</v>
      </c>
      <c r="N98" s="274" t="s">
        <v>47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251</v>
      </c>
      <c r="AT98" s="225" t="s">
        <v>368</v>
      </c>
      <c r="AU98" s="225" t="s">
        <v>84</v>
      </c>
      <c r="AY98" s="19" t="s">
        <v>141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84</v>
      </c>
      <c r="BK98" s="226">
        <f>ROUND(I98*H98,2)</f>
        <v>0</v>
      </c>
      <c r="BL98" s="19" t="s">
        <v>149</v>
      </c>
      <c r="BM98" s="225" t="s">
        <v>142</v>
      </c>
    </row>
    <row r="99" spans="1:65" s="2" customFormat="1" ht="24.15" customHeight="1">
      <c r="A99" s="40"/>
      <c r="B99" s="41"/>
      <c r="C99" s="265" t="s">
        <v>149</v>
      </c>
      <c r="D99" s="265" t="s">
        <v>368</v>
      </c>
      <c r="E99" s="266" t="s">
        <v>779</v>
      </c>
      <c r="F99" s="267" t="s">
        <v>780</v>
      </c>
      <c r="G99" s="268" t="s">
        <v>265</v>
      </c>
      <c r="H99" s="269">
        <v>3</v>
      </c>
      <c r="I99" s="270"/>
      <c r="J99" s="271">
        <f>ROUND(I99*H99,2)</f>
        <v>0</v>
      </c>
      <c r="K99" s="267" t="s">
        <v>774</v>
      </c>
      <c r="L99" s="272"/>
      <c r="M99" s="273" t="s">
        <v>19</v>
      </c>
      <c r="N99" s="274" t="s">
        <v>47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251</v>
      </c>
      <c r="AT99" s="225" t="s">
        <v>368</v>
      </c>
      <c r="AU99" s="225" t="s">
        <v>84</v>
      </c>
      <c r="AY99" s="19" t="s">
        <v>141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84</v>
      </c>
      <c r="BK99" s="226">
        <f>ROUND(I99*H99,2)</f>
        <v>0</v>
      </c>
      <c r="BL99" s="19" t="s">
        <v>149</v>
      </c>
      <c r="BM99" s="225" t="s">
        <v>251</v>
      </c>
    </row>
    <row r="100" spans="1:65" s="2" customFormat="1" ht="24.15" customHeight="1">
      <c r="A100" s="40"/>
      <c r="B100" s="41"/>
      <c r="C100" s="265" t="s">
        <v>209</v>
      </c>
      <c r="D100" s="265" t="s">
        <v>368</v>
      </c>
      <c r="E100" s="266" t="s">
        <v>781</v>
      </c>
      <c r="F100" s="267" t="s">
        <v>782</v>
      </c>
      <c r="G100" s="268" t="s">
        <v>265</v>
      </c>
      <c r="H100" s="269">
        <v>1</v>
      </c>
      <c r="I100" s="270"/>
      <c r="J100" s="271">
        <f>ROUND(I100*H100,2)</f>
        <v>0</v>
      </c>
      <c r="K100" s="267" t="s">
        <v>774</v>
      </c>
      <c r="L100" s="272"/>
      <c r="M100" s="273" t="s">
        <v>19</v>
      </c>
      <c r="N100" s="274" t="s">
        <v>47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251</v>
      </c>
      <c r="AT100" s="225" t="s">
        <v>368</v>
      </c>
      <c r="AU100" s="225" t="s">
        <v>84</v>
      </c>
      <c r="AY100" s="19" t="s">
        <v>141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84</v>
      </c>
      <c r="BK100" s="226">
        <f>ROUND(I100*H100,2)</f>
        <v>0</v>
      </c>
      <c r="BL100" s="19" t="s">
        <v>149</v>
      </c>
      <c r="BM100" s="225" t="s">
        <v>262</v>
      </c>
    </row>
    <row r="101" spans="1:65" s="2" customFormat="1" ht="16.5" customHeight="1">
      <c r="A101" s="40"/>
      <c r="B101" s="41"/>
      <c r="C101" s="265" t="s">
        <v>142</v>
      </c>
      <c r="D101" s="265" t="s">
        <v>368</v>
      </c>
      <c r="E101" s="266" t="s">
        <v>783</v>
      </c>
      <c r="F101" s="267" t="s">
        <v>784</v>
      </c>
      <c r="G101" s="268" t="s">
        <v>265</v>
      </c>
      <c r="H101" s="269">
        <v>1</v>
      </c>
      <c r="I101" s="270"/>
      <c r="J101" s="271">
        <f>ROUND(I101*H101,2)</f>
        <v>0</v>
      </c>
      <c r="K101" s="267" t="s">
        <v>774</v>
      </c>
      <c r="L101" s="272"/>
      <c r="M101" s="273" t="s">
        <v>19</v>
      </c>
      <c r="N101" s="274" t="s">
        <v>47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251</v>
      </c>
      <c r="AT101" s="225" t="s">
        <v>368</v>
      </c>
      <c r="AU101" s="225" t="s">
        <v>84</v>
      </c>
      <c r="AY101" s="19" t="s">
        <v>141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84</v>
      </c>
      <c r="BK101" s="226">
        <f>ROUND(I101*H101,2)</f>
        <v>0</v>
      </c>
      <c r="BL101" s="19" t="s">
        <v>149</v>
      </c>
      <c r="BM101" s="225" t="s">
        <v>8</v>
      </c>
    </row>
    <row r="102" spans="1:63" s="12" customFormat="1" ht="25.9" customHeight="1">
      <c r="A102" s="12"/>
      <c r="B102" s="198"/>
      <c r="C102" s="199"/>
      <c r="D102" s="200" t="s">
        <v>75</v>
      </c>
      <c r="E102" s="201" t="s">
        <v>785</v>
      </c>
      <c r="F102" s="201" t="s">
        <v>786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SUM(P103:P112)</f>
        <v>0</v>
      </c>
      <c r="Q102" s="206"/>
      <c r="R102" s="207">
        <f>SUM(R103:R112)</f>
        <v>0</v>
      </c>
      <c r="S102" s="206"/>
      <c r="T102" s="208">
        <f>SUM(T103:T112)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84</v>
      </c>
      <c r="AT102" s="210" t="s">
        <v>75</v>
      </c>
      <c r="AU102" s="210" t="s">
        <v>76</v>
      </c>
      <c r="AY102" s="209" t="s">
        <v>141</v>
      </c>
      <c r="BK102" s="211">
        <f>SUM(BK103:BK112)</f>
        <v>0</v>
      </c>
    </row>
    <row r="103" spans="1:65" s="2" customFormat="1" ht="16.5" customHeight="1">
      <c r="A103" s="40"/>
      <c r="B103" s="41"/>
      <c r="C103" s="265" t="s">
        <v>239</v>
      </c>
      <c r="D103" s="265" t="s">
        <v>368</v>
      </c>
      <c r="E103" s="266" t="s">
        <v>787</v>
      </c>
      <c r="F103" s="267" t="s">
        <v>788</v>
      </c>
      <c r="G103" s="268" t="s">
        <v>265</v>
      </c>
      <c r="H103" s="269">
        <v>23</v>
      </c>
      <c r="I103" s="270"/>
      <c r="J103" s="271">
        <f>ROUND(I103*H103,2)</f>
        <v>0</v>
      </c>
      <c r="K103" s="267" t="s">
        <v>774</v>
      </c>
      <c r="L103" s="272"/>
      <c r="M103" s="273" t="s">
        <v>19</v>
      </c>
      <c r="N103" s="274" t="s">
        <v>47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251</v>
      </c>
      <c r="AT103" s="225" t="s">
        <v>368</v>
      </c>
      <c r="AU103" s="225" t="s">
        <v>84</v>
      </c>
      <c r="AY103" s="19" t="s">
        <v>141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84</v>
      </c>
      <c r="BK103" s="226">
        <f>ROUND(I103*H103,2)</f>
        <v>0</v>
      </c>
      <c r="BL103" s="19" t="s">
        <v>149</v>
      </c>
      <c r="BM103" s="225" t="s">
        <v>298</v>
      </c>
    </row>
    <row r="104" spans="1:65" s="2" customFormat="1" ht="16.5" customHeight="1">
      <c r="A104" s="40"/>
      <c r="B104" s="41"/>
      <c r="C104" s="265" t="s">
        <v>251</v>
      </c>
      <c r="D104" s="265" t="s">
        <v>368</v>
      </c>
      <c r="E104" s="266" t="s">
        <v>789</v>
      </c>
      <c r="F104" s="267" t="s">
        <v>790</v>
      </c>
      <c r="G104" s="268" t="s">
        <v>265</v>
      </c>
      <c r="H104" s="269">
        <v>23</v>
      </c>
      <c r="I104" s="270"/>
      <c r="J104" s="271">
        <f>ROUND(I104*H104,2)</f>
        <v>0</v>
      </c>
      <c r="K104" s="267" t="s">
        <v>774</v>
      </c>
      <c r="L104" s="272"/>
      <c r="M104" s="273" t="s">
        <v>19</v>
      </c>
      <c r="N104" s="274" t="s">
        <v>47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251</v>
      </c>
      <c r="AT104" s="225" t="s">
        <v>368</v>
      </c>
      <c r="AU104" s="225" t="s">
        <v>84</v>
      </c>
      <c r="AY104" s="19" t="s">
        <v>141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84</v>
      </c>
      <c r="BK104" s="226">
        <f>ROUND(I104*H104,2)</f>
        <v>0</v>
      </c>
      <c r="BL104" s="19" t="s">
        <v>149</v>
      </c>
      <c r="BM104" s="225" t="s">
        <v>311</v>
      </c>
    </row>
    <row r="105" spans="1:65" s="2" customFormat="1" ht="16.5" customHeight="1">
      <c r="A105" s="40"/>
      <c r="B105" s="41"/>
      <c r="C105" s="265" t="s">
        <v>249</v>
      </c>
      <c r="D105" s="265" t="s">
        <v>368</v>
      </c>
      <c r="E105" s="266" t="s">
        <v>791</v>
      </c>
      <c r="F105" s="267" t="s">
        <v>792</v>
      </c>
      <c r="G105" s="268" t="s">
        <v>265</v>
      </c>
      <c r="H105" s="269">
        <v>23</v>
      </c>
      <c r="I105" s="270"/>
      <c r="J105" s="271">
        <f>ROUND(I105*H105,2)</f>
        <v>0</v>
      </c>
      <c r="K105" s="267" t="s">
        <v>774</v>
      </c>
      <c r="L105" s="272"/>
      <c r="M105" s="273" t="s">
        <v>19</v>
      </c>
      <c r="N105" s="274" t="s">
        <v>47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251</v>
      </c>
      <c r="AT105" s="225" t="s">
        <v>368</v>
      </c>
      <c r="AU105" s="225" t="s">
        <v>84</v>
      </c>
      <c r="AY105" s="19" t="s">
        <v>141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84</v>
      </c>
      <c r="BK105" s="226">
        <f>ROUND(I105*H105,2)</f>
        <v>0</v>
      </c>
      <c r="BL105" s="19" t="s">
        <v>149</v>
      </c>
      <c r="BM105" s="225" t="s">
        <v>322</v>
      </c>
    </row>
    <row r="106" spans="1:65" s="2" customFormat="1" ht="16.5" customHeight="1">
      <c r="A106" s="40"/>
      <c r="B106" s="41"/>
      <c r="C106" s="265" t="s">
        <v>262</v>
      </c>
      <c r="D106" s="265" t="s">
        <v>368</v>
      </c>
      <c r="E106" s="266" t="s">
        <v>793</v>
      </c>
      <c r="F106" s="267" t="s">
        <v>794</v>
      </c>
      <c r="G106" s="268" t="s">
        <v>265</v>
      </c>
      <c r="H106" s="269">
        <v>11</v>
      </c>
      <c r="I106" s="270"/>
      <c r="J106" s="271">
        <f>ROUND(I106*H106,2)</f>
        <v>0</v>
      </c>
      <c r="K106" s="267" t="s">
        <v>774</v>
      </c>
      <c r="L106" s="272"/>
      <c r="M106" s="273" t="s">
        <v>19</v>
      </c>
      <c r="N106" s="274" t="s">
        <v>47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251</v>
      </c>
      <c r="AT106" s="225" t="s">
        <v>368</v>
      </c>
      <c r="AU106" s="225" t="s">
        <v>84</v>
      </c>
      <c r="AY106" s="19" t="s">
        <v>141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84</v>
      </c>
      <c r="BK106" s="226">
        <f>ROUND(I106*H106,2)</f>
        <v>0</v>
      </c>
      <c r="BL106" s="19" t="s">
        <v>149</v>
      </c>
      <c r="BM106" s="225" t="s">
        <v>338</v>
      </c>
    </row>
    <row r="107" spans="1:65" s="2" customFormat="1" ht="16.5" customHeight="1">
      <c r="A107" s="40"/>
      <c r="B107" s="41"/>
      <c r="C107" s="265" t="s">
        <v>279</v>
      </c>
      <c r="D107" s="265" t="s">
        <v>368</v>
      </c>
      <c r="E107" s="266" t="s">
        <v>795</v>
      </c>
      <c r="F107" s="267" t="s">
        <v>796</v>
      </c>
      <c r="G107" s="268" t="s">
        <v>265</v>
      </c>
      <c r="H107" s="269">
        <v>11</v>
      </c>
      <c r="I107" s="270"/>
      <c r="J107" s="271">
        <f>ROUND(I107*H107,2)</f>
        <v>0</v>
      </c>
      <c r="K107" s="267" t="s">
        <v>774</v>
      </c>
      <c r="L107" s="272"/>
      <c r="M107" s="273" t="s">
        <v>19</v>
      </c>
      <c r="N107" s="274" t="s">
        <v>47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251</v>
      </c>
      <c r="AT107" s="225" t="s">
        <v>368</v>
      </c>
      <c r="AU107" s="225" t="s">
        <v>84</v>
      </c>
      <c r="AY107" s="19" t="s">
        <v>141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84</v>
      </c>
      <c r="BK107" s="226">
        <f>ROUND(I107*H107,2)</f>
        <v>0</v>
      </c>
      <c r="BL107" s="19" t="s">
        <v>149</v>
      </c>
      <c r="BM107" s="225" t="s">
        <v>350</v>
      </c>
    </row>
    <row r="108" spans="1:65" s="2" customFormat="1" ht="16.5" customHeight="1">
      <c r="A108" s="40"/>
      <c r="B108" s="41"/>
      <c r="C108" s="265" t="s">
        <v>8</v>
      </c>
      <c r="D108" s="265" t="s">
        <v>368</v>
      </c>
      <c r="E108" s="266" t="s">
        <v>791</v>
      </c>
      <c r="F108" s="267" t="s">
        <v>792</v>
      </c>
      <c r="G108" s="268" t="s">
        <v>265</v>
      </c>
      <c r="H108" s="269">
        <v>11</v>
      </c>
      <c r="I108" s="270"/>
      <c r="J108" s="271">
        <f>ROUND(I108*H108,2)</f>
        <v>0</v>
      </c>
      <c r="K108" s="267" t="s">
        <v>774</v>
      </c>
      <c r="L108" s="272"/>
      <c r="M108" s="273" t="s">
        <v>19</v>
      </c>
      <c r="N108" s="274" t="s">
        <v>47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251</v>
      </c>
      <c r="AT108" s="225" t="s">
        <v>368</v>
      </c>
      <c r="AU108" s="225" t="s">
        <v>84</v>
      </c>
      <c r="AY108" s="19" t="s">
        <v>141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84</v>
      </c>
      <c r="BK108" s="226">
        <f>ROUND(I108*H108,2)</f>
        <v>0</v>
      </c>
      <c r="BL108" s="19" t="s">
        <v>149</v>
      </c>
      <c r="BM108" s="225" t="s">
        <v>362</v>
      </c>
    </row>
    <row r="109" spans="1:65" s="2" customFormat="1" ht="16.5" customHeight="1">
      <c r="A109" s="40"/>
      <c r="B109" s="41"/>
      <c r="C109" s="265" t="s">
        <v>293</v>
      </c>
      <c r="D109" s="265" t="s">
        <v>368</v>
      </c>
      <c r="E109" s="266" t="s">
        <v>797</v>
      </c>
      <c r="F109" s="267" t="s">
        <v>798</v>
      </c>
      <c r="G109" s="268" t="s">
        <v>265</v>
      </c>
      <c r="H109" s="269">
        <v>4</v>
      </c>
      <c r="I109" s="270"/>
      <c r="J109" s="271">
        <f>ROUND(I109*H109,2)</f>
        <v>0</v>
      </c>
      <c r="K109" s="267" t="s">
        <v>774</v>
      </c>
      <c r="L109" s="272"/>
      <c r="M109" s="273" t="s">
        <v>19</v>
      </c>
      <c r="N109" s="274" t="s">
        <v>47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251</v>
      </c>
      <c r="AT109" s="225" t="s">
        <v>368</v>
      </c>
      <c r="AU109" s="225" t="s">
        <v>84</v>
      </c>
      <c r="AY109" s="19" t="s">
        <v>141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84</v>
      </c>
      <c r="BK109" s="226">
        <f>ROUND(I109*H109,2)</f>
        <v>0</v>
      </c>
      <c r="BL109" s="19" t="s">
        <v>149</v>
      </c>
      <c r="BM109" s="225" t="s">
        <v>376</v>
      </c>
    </row>
    <row r="110" spans="1:65" s="2" customFormat="1" ht="16.5" customHeight="1">
      <c r="A110" s="40"/>
      <c r="B110" s="41"/>
      <c r="C110" s="265" t="s">
        <v>298</v>
      </c>
      <c r="D110" s="265" t="s">
        <v>368</v>
      </c>
      <c r="E110" s="266" t="s">
        <v>789</v>
      </c>
      <c r="F110" s="267" t="s">
        <v>790</v>
      </c>
      <c r="G110" s="268" t="s">
        <v>265</v>
      </c>
      <c r="H110" s="269">
        <v>4</v>
      </c>
      <c r="I110" s="270"/>
      <c r="J110" s="271">
        <f>ROUND(I110*H110,2)</f>
        <v>0</v>
      </c>
      <c r="K110" s="267" t="s">
        <v>774</v>
      </c>
      <c r="L110" s="272"/>
      <c r="M110" s="273" t="s">
        <v>19</v>
      </c>
      <c r="N110" s="274" t="s">
        <v>47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251</v>
      </c>
      <c r="AT110" s="225" t="s">
        <v>368</v>
      </c>
      <c r="AU110" s="225" t="s">
        <v>84</v>
      </c>
      <c r="AY110" s="19" t="s">
        <v>141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84</v>
      </c>
      <c r="BK110" s="226">
        <f>ROUND(I110*H110,2)</f>
        <v>0</v>
      </c>
      <c r="BL110" s="19" t="s">
        <v>149</v>
      </c>
      <c r="BM110" s="225" t="s">
        <v>389</v>
      </c>
    </row>
    <row r="111" spans="1:65" s="2" customFormat="1" ht="16.5" customHeight="1">
      <c r="A111" s="40"/>
      <c r="B111" s="41"/>
      <c r="C111" s="265" t="s">
        <v>305</v>
      </c>
      <c r="D111" s="265" t="s">
        <v>368</v>
      </c>
      <c r="E111" s="266" t="s">
        <v>791</v>
      </c>
      <c r="F111" s="267" t="s">
        <v>792</v>
      </c>
      <c r="G111" s="268" t="s">
        <v>265</v>
      </c>
      <c r="H111" s="269">
        <v>4</v>
      </c>
      <c r="I111" s="270"/>
      <c r="J111" s="271">
        <f>ROUND(I111*H111,2)</f>
        <v>0</v>
      </c>
      <c r="K111" s="267" t="s">
        <v>774</v>
      </c>
      <c r="L111" s="272"/>
      <c r="M111" s="273" t="s">
        <v>19</v>
      </c>
      <c r="N111" s="274" t="s">
        <v>47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251</v>
      </c>
      <c r="AT111" s="225" t="s">
        <v>368</v>
      </c>
      <c r="AU111" s="225" t="s">
        <v>84</v>
      </c>
      <c r="AY111" s="19" t="s">
        <v>141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84</v>
      </c>
      <c r="BK111" s="226">
        <f>ROUND(I111*H111,2)</f>
        <v>0</v>
      </c>
      <c r="BL111" s="19" t="s">
        <v>149</v>
      </c>
      <c r="BM111" s="225" t="s">
        <v>406</v>
      </c>
    </row>
    <row r="112" spans="1:65" s="2" customFormat="1" ht="16.5" customHeight="1">
      <c r="A112" s="40"/>
      <c r="B112" s="41"/>
      <c r="C112" s="265" t="s">
        <v>311</v>
      </c>
      <c r="D112" s="265" t="s">
        <v>368</v>
      </c>
      <c r="E112" s="266" t="s">
        <v>799</v>
      </c>
      <c r="F112" s="267" t="s">
        <v>800</v>
      </c>
      <c r="G112" s="268" t="s">
        <v>265</v>
      </c>
      <c r="H112" s="269">
        <v>30</v>
      </c>
      <c r="I112" s="270"/>
      <c r="J112" s="271">
        <f>ROUND(I112*H112,2)</f>
        <v>0</v>
      </c>
      <c r="K112" s="267" t="s">
        <v>774</v>
      </c>
      <c r="L112" s="272"/>
      <c r="M112" s="273" t="s">
        <v>19</v>
      </c>
      <c r="N112" s="274" t="s">
        <v>47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251</v>
      </c>
      <c r="AT112" s="225" t="s">
        <v>368</v>
      </c>
      <c r="AU112" s="225" t="s">
        <v>84</v>
      </c>
      <c r="AY112" s="19" t="s">
        <v>141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84</v>
      </c>
      <c r="BK112" s="226">
        <f>ROUND(I112*H112,2)</f>
        <v>0</v>
      </c>
      <c r="BL112" s="19" t="s">
        <v>149</v>
      </c>
      <c r="BM112" s="225" t="s">
        <v>372</v>
      </c>
    </row>
    <row r="113" spans="1:63" s="12" customFormat="1" ht="25.9" customHeight="1">
      <c r="A113" s="12"/>
      <c r="B113" s="198"/>
      <c r="C113" s="199"/>
      <c r="D113" s="200" t="s">
        <v>75</v>
      </c>
      <c r="E113" s="201" t="s">
        <v>801</v>
      </c>
      <c r="F113" s="201" t="s">
        <v>802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SUM(P114:P123)</f>
        <v>0</v>
      </c>
      <c r="Q113" s="206"/>
      <c r="R113" s="207">
        <f>SUM(R114:R123)</f>
        <v>0</v>
      </c>
      <c r="S113" s="206"/>
      <c r="T113" s="208">
        <f>SUM(T114:T123)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9" t="s">
        <v>84</v>
      </c>
      <c r="AT113" s="210" t="s">
        <v>75</v>
      </c>
      <c r="AU113" s="210" t="s">
        <v>76</v>
      </c>
      <c r="AY113" s="209" t="s">
        <v>141</v>
      </c>
      <c r="BK113" s="211">
        <f>SUM(BK114:BK123)</f>
        <v>0</v>
      </c>
    </row>
    <row r="114" spans="1:65" s="2" customFormat="1" ht="16.5" customHeight="1">
      <c r="A114" s="40"/>
      <c r="B114" s="41"/>
      <c r="C114" s="265" t="s">
        <v>316</v>
      </c>
      <c r="D114" s="265" t="s">
        <v>368</v>
      </c>
      <c r="E114" s="266" t="s">
        <v>803</v>
      </c>
      <c r="F114" s="267" t="s">
        <v>804</v>
      </c>
      <c r="G114" s="268" t="s">
        <v>265</v>
      </c>
      <c r="H114" s="269">
        <v>10</v>
      </c>
      <c r="I114" s="270"/>
      <c r="J114" s="271">
        <f>ROUND(I114*H114,2)</f>
        <v>0</v>
      </c>
      <c r="K114" s="267" t="s">
        <v>774</v>
      </c>
      <c r="L114" s="272"/>
      <c r="M114" s="273" t="s">
        <v>19</v>
      </c>
      <c r="N114" s="274" t="s">
        <v>47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251</v>
      </c>
      <c r="AT114" s="225" t="s">
        <v>368</v>
      </c>
      <c r="AU114" s="225" t="s">
        <v>84</v>
      </c>
      <c r="AY114" s="19" t="s">
        <v>141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84</v>
      </c>
      <c r="BK114" s="226">
        <f>ROUND(I114*H114,2)</f>
        <v>0</v>
      </c>
      <c r="BL114" s="19" t="s">
        <v>149</v>
      </c>
      <c r="BM114" s="225" t="s">
        <v>425</v>
      </c>
    </row>
    <row r="115" spans="1:65" s="2" customFormat="1" ht="16.5" customHeight="1">
      <c r="A115" s="40"/>
      <c r="B115" s="41"/>
      <c r="C115" s="265" t="s">
        <v>322</v>
      </c>
      <c r="D115" s="265" t="s">
        <v>368</v>
      </c>
      <c r="E115" s="266" t="s">
        <v>791</v>
      </c>
      <c r="F115" s="267" t="s">
        <v>792</v>
      </c>
      <c r="G115" s="268" t="s">
        <v>265</v>
      </c>
      <c r="H115" s="269">
        <v>4</v>
      </c>
      <c r="I115" s="270"/>
      <c r="J115" s="271">
        <f>ROUND(I115*H115,2)</f>
        <v>0</v>
      </c>
      <c r="K115" s="267" t="s">
        <v>774</v>
      </c>
      <c r="L115" s="272"/>
      <c r="M115" s="273" t="s">
        <v>19</v>
      </c>
      <c r="N115" s="274" t="s">
        <v>47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251</v>
      </c>
      <c r="AT115" s="225" t="s">
        <v>368</v>
      </c>
      <c r="AU115" s="225" t="s">
        <v>84</v>
      </c>
      <c r="AY115" s="19" t="s">
        <v>141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84</v>
      </c>
      <c r="BK115" s="226">
        <f>ROUND(I115*H115,2)</f>
        <v>0</v>
      </c>
      <c r="BL115" s="19" t="s">
        <v>149</v>
      </c>
      <c r="BM115" s="225" t="s">
        <v>434</v>
      </c>
    </row>
    <row r="116" spans="1:65" s="2" customFormat="1" ht="16.5" customHeight="1">
      <c r="A116" s="40"/>
      <c r="B116" s="41"/>
      <c r="C116" s="265" t="s">
        <v>329</v>
      </c>
      <c r="D116" s="265" t="s">
        <v>368</v>
      </c>
      <c r="E116" s="266" t="s">
        <v>805</v>
      </c>
      <c r="F116" s="267" t="s">
        <v>806</v>
      </c>
      <c r="G116" s="268" t="s">
        <v>265</v>
      </c>
      <c r="H116" s="269">
        <v>2</v>
      </c>
      <c r="I116" s="270"/>
      <c r="J116" s="271">
        <f>ROUND(I116*H116,2)</f>
        <v>0</v>
      </c>
      <c r="K116" s="267" t="s">
        <v>774</v>
      </c>
      <c r="L116" s="272"/>
      <c r="M116" s="273" t="s">
        <v>19</v>
      </c>
      <c r="N116" s="274" t="s">
        <v>47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251</v>
      </c>
      <c r="AT116" s="225" t="s">
        <v>368</v>
      </c>
      <c r="AU116" s="225" t="s">
        <v>84</v>
      </c>
      <c r="AY116" s="19" t="s">
        <v>141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84</v>
      </c>
      <c r="BK116" s="226">
        <f>ROUND(I116*H116,2)</f>
        <v>0</v>
      </c>
      <c r="BL116" s="19" t="s">
        <v>149</v>
      </c>
      <c r="BM116" s="225" t="s">
        <v>456</v>
      </c>
    </row>
    <row r="117" spans="1:65" s="2" customFormat="1" ht="16.5" customHeight="1">
      <c r="A117" s="40"/>
      <c r="B117" s="41"/>
      <c r="C117" s="265" t="s">
        <v>338</v>
      </c>
      <c r="D117" s="265" t="s">
        <v>368</v>
      </c>
      <c r="E117" s="266" t="s">
        <v>807</v>
      </c>
      <c r="F117" s="267" t="s">
        <v>808</v>
      </c>
      <c r="G117" s="268" t="s">
        <v>265</v>
      </c>
      <c r="H117" s="269">
        <v>105</v>
      </c>
      <c r="I117" s="270"/>
      <c r="J117" s="271">
        <f>ROUND(I117*H117,2)</f>
        <v>0</v>
      </c>
      <c r="K117" s="267" t="s">
        <v>774</v>
      </c>
      <c r="L117" s="272"/>
      <c r="M117" s="273" t="s">
        <v>19</v>
      </c>
      <c r="N117" s="274" t="s">
        <v>47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251</v>
      </c>
      <c r="AT117" s="225" t="s">
        <v>368</v>
      </c>
      <c r="AU117" s="225" t="s">
        <v>84</v>
      </c>
      <c r="AY117" s="19" t="s">
        <v>141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84</v>
      </c>
      <c r="BK117" s="226">
        <f>ROUND(I117*H117,2)</f>
        <v>0</v>
      </c>
      <c r="BL117" s="19" t="s">
        <v>149</v>
      </c>
      <c r="BM117" s="225" t="s">
        <v>472</v>
      </c>
    </row>
    <row r="118" spans="1:65" s="2" customFormat="1" ht="16.5" customHeight="1">
      <c r="A118" s="40"/>
      <c r="B118" s="41"/>
      <c r="C118" s="265" t="s">
        <v>7</v>
      </c>
      <c r="D118" s="265" t="s">
        <v>368</v>
      </c>
      <c r="E118" s="266" t="s">
        <v>809</v>
      </c>
      <c r="F118" s="267" t="s">
        <v>810</v>
      </c>
      <c r="G118" s="268" t="s">
        <v>265</v>
      </c>
      <c r="H118" s="269">
        <v>36</v>
      </c>
      <c r="I118" s="270"/>
      <c r="J118" s="271">
        <f>ROUND(I118*H118,2)</f>
        <v>0</v>
      </c>
      <c r="K118" s="267" t="s">
        <v>774</v>
      </c>
      <c r="L118" s="272"/>
      <c r="M118" s="273" t="s">
        <v>19</v>
      </c>
      <c r="N118" s="274" t="s">
        <v>47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251</v>
      </c>
      <c r="AT118" s="225" t="s">
        <v>368</v>
      </c>
      <c r="AU118" s="225" t="s">
        <v>84</v>
      </c>
      <c r="AY118" s="19" t="s">
        <v>141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84</v>
      </c>
      <c r="BK118" s="226">
        <f>ROUND(I118*H118,2)</f>
        <v>0</v>
      </c>
      <c r="BL118" s="19" t="s">
        <v>149</v>
      </c>
      <c r="BM118" s="225" t="s">
        <v>482</v>
      </c>
    </row>
    <row r="119" spans="1:65" s="2" customFormat="1" ht="24.15" customHeight="1">
      <c r="A119" s="40"/>
      <c r="B119" s="41"/>
      <c r="C119" s="265" t="s">
        <v>350</v>
      </c>
      <c r="D119" s="265" t="s">
        <v>368</v>
      </c>
      <c r="E119" s="266" t="s">
        <v>811</v>
      </c>
      <c r="F119" s="267" t="s">
        <v>812</v>
      </c>
      <c r="G119" s="268" t="s">
        <v>265</v>
      </c>
      <c r="H119" s="269">
        <v>34</v>
      </c>
      <c r="I119" s="270"/>
      <c r="J119" s="271">
        <f>ROUND(I119*H119,2)</f>
        <v>0</v>
      </c>
      <c r="K119" s="267" t="s">
        <v>774</v>
      </c>
      <c r="L119" s="272"/>
      <c r="M119" s="273" t="s">
        <v>19</v>
      </c>
      <c r="N119" s="274" t="s">
        <v>47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251</v>
      </c>
      <c r="AT119" s="225" t="s">
        <v>368</v>
      </c>
      <c r="AU119" s="225" t="s">
        <v>84</v>
      </c>
      <c r="AY119" s="19" t="s">
        <v>141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84</v>
      </c>
      <c r="BK119" s="226">
        <f>ROUND(I119*H119,2)</f>
        <v>0</v>
      </c>
      <c r="BL119" s="19" t="s">
        <v>149</v>
      </c>
      <c r="BM119" s="225" t="s">
        <v>493</v>
      </c>
    </row>
    <row r="120" spans="1:65" s="2" customFormat="1" ht="16.5" customHeight="1">
      <c r="A120" s="40"/>
      <c r="B120" s="41"/>
      <c r="C120" s="265" t="s">
        <v>356</v>
      </c>
      <c r="D120" s="265" t="s">
        <v>368</v>
      </c>
      <c r="E120" s="266" t="s">
        <v>813</v>
      </c>
      <c r="F120" s="267" t="s">
        <v>814</v>
      </c>
      <c r="G120" s="268" t="s">
        <v>265</v>
      </c>
      <c r="H120" s="269">
        <v>1</v>
      </c>
      <c r="I120" s="270"/>
      <c r="J120" s="271">
        <f>ROUND(I120*H120,2)</f>
        <v>0</v>
      </c>
      <c r="K120" s="267" t="s">
        <v>774</v>
      </c>
      <c r="L120" s="272"/>
      <c r="M120" s="273" t="s">
        <v>19</v>
      </c>
      <c r="N120" s="274" t="s">
        <v>47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251</v>
      </c>
      <c r="AT120" s="225" t="s">
        <v>368</v>
      </c>
      <c r="AU120" s="225" t="s">
        <v>84</v>
      </c>
      <c r="AY120" s="19" t="s">
        <v>141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84</v>
      </c>
      <c r="BK120" s="226">
        <f>ROUND(I120*H120,2)</f>
        <v>0</v>
      </c>
      <c r="BL120" s="19" t="s">
        <v>149</v>
      </c>
      <c r="BM120" s="225" t="s">
        <v>506</v>
      </c>
    </row>
    <row r="121" spans="1:65" s="2" customFormat="1" ht="16.5" customHeight="1">
      <c r="A121" s="40"/>
      <c r="B121" s="41"/>
      <c r="C121" s="265" t="s">
        <v>362</v>
      </c>
      <c r="D121" s="265" t="s">
        <v>368</v>
      </c>
      <c r="E121" s="266" t="s">
        <v>815</v>
      </c>
      <c r="F121" s="267" t="s">
        <v>816</v>
      </c>
      <c r="G121" s="268" t="s">
        <v>265</v>
      </c>
      <c r="H121" s="269">
        <v>34</v>
      </c>
      <c r="I121" s="270"/>
      <c r="J121" s="271">
        <f>ROUND(I121*H121,2)</f>
        <v>0</v>
      </c>
      <c r="K121" s="267" t="s">
        <v>774</v>
      </c>
      <c r="L121" s="272"/>
      <c r="M121" s="273" t="s">
        <v>19</v>
      </c>
      <c r="N121" s="274" t="s">
        <v>47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251</v>
      </c>
      <c r="AT121" s="225" t="s">
        <v>368</v>
      </c>
      <c r="AU121" s="225" t="s">
        <v>84</v>
      </c>
      <c r="AY121" s="19" t="s">
        <v>141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84</v>
      </c>
      <c r="BK121" s="226">
        <f>ROUND(I121*H121,2)</f>
        <v>0</v>
      </c>
      <c r="BL121" s="19" t="s">
        <v>149</v>
      </c>
      <c r="BM121" s="225" t="s">
        <v>520</v>
      </c>
    </row>
    <row r="122" spans="1:65" s="2" customFormat="1" ht="16.5" customHeight="1">
      <c r="A122" s="40"/>
      <c r="B122" s="41"/>
      <c r="C122" s="265" t="s">
        <v>367</v>
      </c>
      <c r="D122" s="265" t="s">
        <v>368</v>
      </c>
      <c r="E122" s="266" t="s">
        <v>817</v>
      </c>
      <c r="F122" s="267" t="s">
        <v>818</v>
      </c>
      <c r="G122" s="268" t="s">
        <v>265</v>
      </c>
      <c r="H122" s="269">
        <v>36</v>
      </c>
      <c r="I122" s="270"/>
      <c r="J122" s="271">
        <f>ROUND(I122*H122,2)</f>
        <v>0</v>
      </c>
      <c r="K122" s="267" t="s">
        <v>774</v>
      </c>
      <c r="L122" s="272"/>
      <c r="M122" s="273" t="s">
        <v>19</v>
      </c>
      <c r="N122" s="274" t="s">
        <v>47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251</v>
      </c>
      <c r="AT122" s="225" t="s">
        <v>368</v>
      </c>
      <c r="AU122" s="225" t="s">
        <v>84</v>
      </c>
      <c r="AY122" s="19" t="s">
        <v>141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84</v>
      </c>
      <c r="BK122" s="226">
        <f>ROUND(I122*H122,2)</f>
        <v>0</v>
      </c>
      <c r="BL122" s="19" t="s">
        <v>149</v>
      </c>
      <c r="BM122" s="225" t="s">
        <v>539</v>
      </c>
    </row>
    <row r="123" spans="1:65" s="2" customFormat="1" ht="16.5" customHeight="1">
      <c r="A123" s="40"/>
      <c r="B123" s="41"/>
      <c r="C123" s="265" t="s">
        <v>376</v>
      </c>
      <c r="D123" s="265" t="s">
        <v>368</v>
      </c>
      <c r="E123" s="266" t="s">
        <v>819</v>
      </c>
      <c r="F123" s="267" t="s">
        <v>820</v>
      </c>
      <c r="G123" s="268" t="s">
        <v>265</v>
      </c>
      <c r="H123" s="269">
        <v>1</v>
      </c>
      <c r="I123" s="270"/>
      <c r="J123" s="271">
        <f>ROUND(I123*H123,2)</f>
        <v>0</v>
      </c>
      <c r="K123" s="267" t="s">
        <v>774</v>
      </c>
      <c r="L123" s="272"/>
      <c r="M123" s="273" t="s">
        <v>19</v>
      </c>
      <c r="N123" s="274" t="s">
        <v>47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251</v>
      </c>
      <c r="AT123" s="225" t="s">
        <v>368</v>
      </c>
      <c r="AU123" s="225" t="s">
        <v>84</v>
      </c>
      <c r="AY123" s="19" t="s">
        <v>141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84</v>
      </c>
      <c r="BK123" s="226">
        <f>ROUND(I123*H123,2)</f>
        <v>0</v>
      </c>
      <c r="BL123" s="19" t="s">
        <v>149</v>
      </c>
      <c r="BM123" s="225" t="s">
        <v>552</v>
      </c>
    </row>
    <row r="124" spans="1:63" s="12" customFormat="1" ht="25.9" customHeight="1">
      <c r="A124" s="12"/>
      <c r="B124" s="198"/>
      <c r="C124" s="199"/>
      <c r="D124" s="200" t="s">
        <v>75</v>
      </c>
      <c r="E124" s="201" t="s">
        <v>821</v>
      </c>
      <c r="F124" s="201" t="s">
        <v>822</v>
      </c>
      <c r="G124" s="199"/>
      <c r="H124" s="199"/>
      <c r="I124" s="202"/>
      <c r="J124" s="203">
        <f>BK124</f>
        <v>0</v>
      </c>
      <c r="K124" s="199"/>
      <c r="L124" s="204"/>
      <c r="M124" s="205"/>
      <c r="N124" s="206"/>
      <c r="O124" s="206"/>
      <c r="P124" s="207">
        <f>SUM(P125:P138)</f>
        <v>0</v>
      </c>
      <c r="Q124" s="206"/>
      <c r="R124" s="207">
        <f>SUM(R125:R138)</f>
        <v>0</v>
      </c>
      <c r="S124" s="206"/>
      <c r="T124" s="208">
        <f>SUM(T125:T138)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9" t="s">
        <v>84</v>
      </c>
      <c r="AT124" s="210" t="s">
        <v>75</v>
      </c>
      <c r="AU124" s="210" t="s">
        <v>76</v>
      </c>
      <c r="AY124" s="209" t="s">
        <v>141</v>
      </c>
      <c r="BK124" s="211">
        <f>SUM(BK125:BK138)</f>
        <v>0</v>
      </c>
    </row>
    <row r="125" spans="1:65" s="2" customFormat="1" ht="16.5" customHeight="1">
      <c r="A125" s="40"/>
      <c r="B125" s="41"/>
      <c r="C125" s="265" t="s">
        <v>381</v>
      </c>
      <c r="D125" s="265" t="s">
        <v>368</v>
      </c>
      <c r="E125" s="266" t="s">
        <v>823</v>
      </c>
      <c r="F125" s="267" t="s">
        <v>824</v>
      </c>
      <c r="G125" s="268" t="s">
        <v>265</v>
      </c>
      <c r="H125" s="269">
        <v>114</v>
      </c>
      <c r="I125" s="270"/>
      <c r="J125" s="271">
        <f>ROUND(I125*H125,2)</f>
        <v>0</v>
      </c>
      <c r="K125" s="267" t="s">
        <v>774</v>
      </c>
      <c r="L125" s="272"/>
      <c r="M125" s="273" t="s">
        <v>19</v>
      </c>
      <c r="N125" s="274" t="s">
        <v>47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251</v>
      </c>
      <c r="AT125" s="225" t="s">
        <v>368</v>
      </c>
      <c r="AU125" s="225" t="s">
        <v>84</v>
      </c>
      <c r="AY125" s="19" t="s">
        <v>141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84</v>
      </c>
      <c r="BK125" s="226">
        <f>ROUND(I125*H125,2)</f>
        <v>0</v>
      </c>
      <c r="BL125" s="19" t="s">
        <v>149</v>
      </c>
      <c r="BM125" s="225" t="s">
        <v>562</v>
      </c>
    </row>
    <row r="126" spans="1:65" s="2" customFormat="1" ht="16.5" customHeight="1">
      <c r="A126" s="40"/>
      <c r="B126" s="41"/>
      <c r="C126" s="265" t="s">
        <v>389</v>
      </c>
      <c r="D126" s="265" t="s">
        <v>368</v>
      </c>
      <c r="E126" s="266" t="s">
        <v>825</v>
      </c>
      <c r="F126" s="267" t="s">
        <v>826</v>
      </c>
      <c r="G126" s="268" t="s">
        <v>265</v>
      </c>
      <c r="H126" s="269">
        <v>64</v>
      </c>
      <c r="I126" s="270"/>
      <c r="J126" s="271">
        <f>ROUND(I126*H126,2)</f>
        <v>0</v>
      </c>
      <c r="K126" s="267" t="s">
        <v>774</v>
      </c>
      <c r="L126" s="272"/>
      <c r="M126" s="273" t="s">
        <v>19</v>
      </c>
      <c r="N126" s="274" t="s">
        <v>47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251</v>
      </c>
      <c r="AT126" s="225" t="s">
        <v>368</v>
      </c>
      <c r="AU126" s="225" t="s">
        <v>84</v>
      </c>
      <c r="AY126" s="19" t="s">
        <v>141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84</v>
      </c>
      <c r="BK126" s="226">
        <f>ROUND(I126*H126,2)</f>
        <v>0</v>
      </c>
      <c r="BL126" s="19" t="s">
        <v>149</v>
      </c>
      <c r="BM126" s="225" t="s">
        <v>572</v>
      </c>
    </row>
    <row r="127" spans="1:65" s="2" customFormat="1" ht="16.5" customHeight="1">
      <c r="A127" s="40"/>
      <c r="B127" s="41"/>
      <c r="C127" s="265" t="s">
        <v>395</v>
      </c>
      <c r="D127" s="265" t="s">
        <v>368</v>
      </c>
      <c r="E127" s="266" t="s">
        <v>827</v>
      </c>
      <c r="F127" s="267" t="s">
        <v>828</v>
      </c>
      <c r="G127" s="268" t="s">
        <v>265</v>
      </c>
      <c r="H127" s="269">
        <v>18</v>
      </c>
      <c r="I127" s="270"/>
      <c r="J127" s="271">
        <f>ROUND(I127*H127,2)</f>
        <v>0</v>
      </c>
      <c r="K127" s="267" t="s">
        <v>774</v>
      </c>
      <c r="L127" s="272"/>
      <c r="M127" s="273" t="s">
        <v>19</v>
      </c>
      <c r="N127" s="274" t="s">
        <v>47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251</v>
      </c>
      <c r="AT127" s="225" t="s">
        <v>368</v>
      </c>
      <c r="AU127" s="225" t="s">
        <v>84</v>
      </c>
      <c r="AY127" s="19" t="s">
        <v>141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84</v>
      </c>
      <c r="BK127" s="226">
        <f>ROUND(I127*H127,2)</f>
        <v>0</v>
      </c>
      <c r="BL127" s="19" t="s">
        <v>149</v>
      </c>
      <c r="BM127" s="225" t="s">
        <v>584</v>
      </c>
    </row>
    <row r="128" spans="1:65" s="2" customFormat="1" ht="16.5" customHeight="1">
      <c r="A128" s="40"/>
      <c r="B128" s="41"/>
      <c r="C128" s="265" t="s">
        <v>406</v>
      </c>
      <c r="D128" s="265" t="s">
        <v>368</v>
      </c>
      <c r="E128" s="266" t="s">
        <v>829</v>
      </c>
      <c r="F128" s="267" t="s">
        <v>830</v>
      </c>
      <c r="G128" s="268" t="s">
        <v>265</v>
      </c>
      <c r="H128" s="269">
        <v>138</v>
      </c>
      <c r="I128" s="270"/>
      <c r="J128" s="271">
        <f>ROUND(I128*H128,2)</f>
        <v>0</v>
      </c>
      <c r="K128" s="267" t="s">
        <v>774</v>
      </c>
      <c r="L128" s="272"/>
      <c r="M128" s="273" t="s">
        <v>19</v>
      </c>
      <c r="N128" s="274" t="s">
        <v>47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251</v>
      </c>
      <c r="AT128" s="225" t="s">
        <v>368</v>
      </c>
      <c r="AU128" s="225" t="s">
        <v>84</v>
      </c>
      <c r="AY128" s="19" t="s">
        <v>141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84</v>
      </c>
      <c r="BK128" s="226">
        <f>ROUND(I128*H128,2)</f>
        <v>0</v>
      </c>
      <c r="BL128" s="19" t="s">
        <v>149</v>
      </c>
      <c r="BM128" s="225" t="s">
        <v>602</v>
      </c>
    </row>
    <row r="129" spans="1:65" s="2" customFormat="1" ht="16.5" customHeight="1">
      <c r="A129" s="40"/>
      <c r="B129" s="41"/>
      <c r="C129" s="265" t="s">
        <v>411</v>
      </c>
      <c r="D129" s="265" t="s">
        <v>368</v>
      </c>
      <c r="E129" s="266" t="s">
        <v>831</v>
      </c>
      <c r="F129" s="267" t="s">
        <v>832</v>
      </c>
      <c r="G129" s="268" t="s">
        <v>265</v>
      </c>
      <c r="H129" s="269">
        <v>20</v>
      </c>
      <c r="I129" s="270"/>
      <c r="J129" s="271">
        <f>ROUND(I129*H129,2)</f>
        <v>0</v>
      </c>
      <c r="K129" s="267" t="s">
        <v>774</v>
      </c>
      <c r="L129" s="272"/>
      <c r="M129" s="273" t="s">
        <v>19</v>
      </c>
      <c r="N129" s="274" t="s">
        <v>47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251</v>
      </c>
      <c r="AT129" s="225" t="s">
        <v>368</v>
      </c>
      <c r="AU129" s="225" t="s">
        <v>84</v>
      </c>
      <c r="AY129" s="19" t="s">
        <v>141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84</v>
      </c>
      <c r="BK129" s="226">
        <f>ROUND(I129*H129,2)</f>
        <v>0</v>
      </c>
      <c r="BL129" s="19" t="s">
        <v>149</v>
      </c>
      <c r="BM129" s="225" t="s">
        <v>615</v>
      </c>
    </row>
    <row r="130" spans="1:65" s="2" customFormat="1" ht="16.5" customHeight="1">
      <c r="A130" s="40"/>
      <c r="B130" s="41"/>
      <c r="C130" s="265" t="s">
        <v>372</v>
      </c>
      <c r="D130" s="265" t="s">
        <v>368</v>
      </c>
      <c r="E130" s="266" t="s">
        <v>833</v>
      </c>
      <c r="F130" s="267" t="s">
        <v>834</v>
      </c>
      <c r="G130" s="268" t="s">
        <v>234</v>
      </c>
      <c r="H130" s="269">
        <v>74</v>
      </c>
      <c r="I130" s="270"/>
      <c r="J130" s="271">
        <f>ROUND(I130*H130,2)</f>
        <v>0</v>
      </c>
      <c r="K130" s="267" t="s">
        <v>774</v>
      </c>
      <c r="L130" s="272"/>
      <c r="M130" s="273" t="s">
        <v>19</v>
      </c>
      <c r="N130" s="274" t="s">
        <v>47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251</v>
      </c>
      <c r="AT130" s="225" t="s">
        <v>368</v>
      </c>
      <c r="AU130" s="225" t="s">
        <v>84</v>
      </c>
      <c r="AY130" s="19" t="s">
        <v>141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84</v>
      </c>
      <c r="BK130" s="226">
        <f>ROUND(I130*H130,2)</f>
        <v>0</v>
      </c>
      <c r="BL130" s="19" t="s">
        <v>149</v>
      </c>
      <c r="BM130" s="225" t="s">
        <v>625</v>
      </c>
    </row>
    <row r="131" spans="1:65" s="2" customFormat="1" ht="16.5" customHeight="1">
      <c r="A131" s="40"/>
      <c r="B131" s="41"/>
      <c r="C131" s="265" t="s">
        <v>420</v>
      </c>
      <c r="D131" s="265" t="s">
        <v>368</v>
      </c>
      <c r="E131" s="266" t="s">
        <v>835</v>
      </c>
      <c r="F131" s="267" t="s">
        <v>836</v>
      </c>
      <c r="G131" s="268" t="s">
        <v>265</v>
      </c>
      <c r="H131" s="269">
        <v>74</v>
      </c>
      <c r="I131" s="270"/>
      <c r="J131" s="271">
        <f>ROUND(I131*H131,2)</f>
        <v>0</v>
      </c>
      <c r="K131" s="267" t="s">
        <v>774</v>
      </c>
      <c r="L131" s="272"/>
      <c r="M131" s="273" t="s">
        <v>19</v>
      </c>
      <c r="N131" s="274" t="s">
        <v>47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251</v>
      </c>
      <c r="AT131" s="225" t="s">
        <v>368</v>
      </c>
      <c r="AU131" s="225" t="s">
        <v>84</v>
      </c>
      <c r="AY131" s="19" t="s">
        <v>141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84</v>
      </c>
      <c r="BK131" s="226">
        <f>ROUND(I131*H131,2)</f>
        <v>0</v>
      </c>
      <c r="BL131" s="19" t="s">
        <v>149</v>
      </c>
      <c r="BM131" s="225" t="s">
        <v>639</v>
      </c>
    </row>
    <row r="132" spans="1:65" s="2" customFormat="1" ht="16.5" customHeight="1">
      <c r="A132" s="40"/>
      <c r="B132" s="41"/>
      <c r="C132" s="265" t="s">
        <v>425</v>
      </c>
      <c r="D132" s="265" t="s">
        <v>368</v>
      </c>
      <c r="E132" s="266" t="s">
        <v>837</v>
      </c>
      <c r="F132" s="267" t="s">
        <v>838</v>
      </c>
      <c r="G132" s="268" t="s">
        <v>234</v>
      </c>
      <c r="H132" s="269">
        <v>19</v>
      </c>
      <c r="I132" s="270"/>
      <c r="J132" s="271">
        <f>ROUND(I132*H132,2)</f>
        <v>0</v>
      </c>
      <c r="K132" s="267" t="s">
        <v>774</v>
      </c>
      <c r="L132" s="272"/>
      <c r="M132" s="273" t="s">
        <v>19</v>
      </c>
      <c r="N132" s="274" t="s">
        <v>47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251</v>
      </c>
      <c r="AT132" s="225" t="s">
        <v>368</v>
      </c>
      <c r="AU132" s="225" t="s">
        <v>84</v>
      </c>
      <c r="AY132" s="19" t="s">
        <v>141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84</v>
      </c>
      <c r="BK132" s="226">
        <f>ROUND(I132*H132,2)</f>
        <v>0</v>
      </c>
      <c r="BL132" s="19" t="s">
        <v>149</v>
      </c>
      <c r="BM132" s="225" t="s">
        <v>651</v>
      </c>
    </row>
    <row r="133" spans="1:65" s="2" customFormat="1" ht="16.5" customHeight="1">
      <c r="A133" s="40"/>
      <c r="B133" s="41"/>
      <c r="C133" s="265" t="s">
        <v>429</v>
      </c>
      <c r="D133" s="265" t="s">
        <v>368</v>
      </c>
      <c r="E133" s="266" t="s">
        <v>839</v>
      </c>
      <c r="F133" s="267" t="s">
        <v>840</v>
      </c>
      <c r="G133" s="268" t="s">
        <v>234</v>
      </c>
      <c r="H133" s="269">
        <v>50</v>
      </c>
      <c r="I133" s="270"/>
      <c r="J133" s="271">
        <f>ROUND(I133*H133,2)</f>
        <v>0</v>
      </c>
      <c r="K133" s="267" t="s">
        <v>774</v>
      </c>
      <c r="L133" s="272"/>
      <c r="M133" s="273" t="s">
        <v>19</v>
      </c>
      <c r="N133" s="274" t="s">
        <v>47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251</v>
      </c>
      <c r="AT133" s="225" t="s">
        <v>368</v>
      </c>
      <c r="AU133" s="225" t="s">
        <v>84</v>
      </c>
      <c r="AY133" s="19" t="s">
        <v>141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84</v>
      </c>
      <c r="BK133" s="226">
        <f>ROUND(I133*H133,2)</f>
        <v>0</v>
      </c>
      <c r="BL133" s="19" t="s">
        <v>149</v>
      </c>
      <c r="BM133" s="225" t="s">
        <v>668</v>
      </c>
    </row>
    <row r="134" spans="1:65" s="2" customFormat="1" ht="16.5" customHeight="1">
      <c r="A134" s="40"/>
      <c r="B134" s="41"/>
      <c r="C134" s="265" t="s">
        <v>434</v>
      </c>
      <c r="D134" s="265" t="s">
        <v>368</v>
      </c>
      <c r="E134" s="266" t="s">
        <v>841</v>
      </c>
      <c r="F134" s="267" t="s">
        <v>842</v>
      </c>
      <c r="G134" s="268" t="s">
        <v>265</v>
      </c>
      <c r="H134" s="269">
        <v>50</v>
      </c>
      <c r="I134" s="270"/>
      <c r="J134" s="271">
        <f>ROUND(I134*H134,2)</f>
        <v>0</v>
      </c>
      <c r="K134" s="267" t="s">
        <v>774</v>
      </c>
      <c r="L134" s="272"/>
      <c r="M134" s="273" t="s">
        <v>19</v>
      </c>
      <c r="N134" s="274" t="s">
        <v>47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251</v>
      </c>
      <c r="AT134" s="225" t="s">
        <v>368</v>
      </c>
      <c r="AU134" s="225" t="s">
        <v>84</v>
      </c>
      <c r="AY134" s="19" t="s">
        <v>141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84</v>
      </c>
      <c r="BK134" s="226">
        <f>ROUND(I134*H134,2)</f>
        <v>0</v>
      </c>
      <c r="BL134" s="19" t="s">
        <v>149</v>
      </c>
      <c r="BM134" s="225" t="s">
        <v>679</v>
      </c>
    </row>
    <row r="135" spans="1:65" s="2" customFormat="1" ht="16.5" customHeight="1">
      <c r="A135" s="40"/>
      <c r="B135" s="41"/>
      <c r="C135" s="265" t="s">
        <v>438</v>
      </c>
      <c r="D135" s="265" t="s">
        <v>368</v>
      </c>
      <c r="E135" s="266" t="s">
        <v>843</v>
      </c>
      <c r="F135" s="267" t="s">
        <v>844</v>
      </c>
      <c r="G135" s="268" t="s">
        <v>514</v>
      </c>
      <c r="H135" s="269">
        <v>8</v>
      </c>
      <c r="I135" s="270"/>
      <c r="J135" s="271">
        <f>ROUND(I135*H135,2)</f>
        <v>0</v>
      </c>
      <c r="K135" s="267" t="s">
        <v>774</v>
      </c>
      <c r="L135" s="272"/>
      <c r="M135" s="273" t="s">
        <v>19</v>
      </c>
      <c r="N135" s="274" t="s">
        <v>47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251</v>
      </c>
      <c r="AT135" s="225" t="s">
        <v>368</v>
      </c>
      <c r="AU135" s="225" t="s">
        <v>84</v>
      </c>
      <c r="AY135" s="19" t="s">
        <v>141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84</v>
      </c>
      <c r="BK135" s="226">
        <f>ROUND(I135*H135,2)</f>
        <v>0</v>
      </c>
      <c r="BL135" s="19" t="s">
        <v>149</v>
      </c>
      <c r="BM135" s="225" t="s">
        <v>845</v>
      </c>
    </row>
    <row r="136" spans="1:65" s="2" customFormat="1" ht="16.5" customHeight="1">
      <c r="A136" s="40"/>
      <c r="B136" s="41"/>
      <c r="C136" s="265" t="s">
        <v>456</v>
      </c>
      <c r="D136" s="265" t="s">
        <v>368</v>
      </c>
      <c r="E136" s="266" t="s">
        <v>846</v>
      </c>
      <c r="F136" s="267" t="s">
        <v>847</v>
      </c>
      <c r="G136" s="268" t="s">
        <v>265</v>
      </c>
      <c r="H136" s="269">
        <v>1400</v>
      </c>
      <c r="I136" s="270"/>
      <c r="J136" s="271">
        <f>ROUND(I136*H136,2)</f>
        <v>0</v>
      </c>
      <c r="K136" s="267" t="s">
        <v>774</v>
      </c>
      <c r="L136" s="272"/>
      <c r="M136" s="273" t="s">
        <v>19</v>
      </c>
      <c r="N136" s="274" t="s">
        <v>47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251</v>
      </c>
      <c r="AT136" s="225" t="s">
        <v>368</v>
      </c>
      <c r="AU136" s="225" t="s">
        <v>84</v>
      </c>
      <c r="AY136" s="19" t="s">
        <v>141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84</v>
      </c>
      <c r="BK136" s="226">
        <f>ROUND(I136*H136,2)</f>
        <v>0</v>
      </c>
      <c r="BL136" s="19" t="s">
        <v>149</v>
      </c>
      <c r="BM136" s="225" t="s">
        <v>848</v>
      </c>
    </row>
    <row r="137" spans="1:65" s="2" customFormat="1" ht="16.5" customHeight="1">
      <c r="A137" s="40"/>
      <c r="B137" s="41"/>
      <c r="C137" s="265" t="s">
        <v>466</v>
      </c>
      <c r="D137" s="265" t="s">
        <v>368</v>
      </c>
      <c r="E137" s="266" t="s">
        <v>849</v>
      </c>
      <c r="F137" s="267" t="s">
        <v>850</v>
      </c>
      <c r="G137" s="268" t="s">
        <v>234</v>
      </c>
      <c r="H137" s="269">
        <v>190</v>
      </c>
      <c r="I137" s="270"/>
      <c r="J137" s="271">
        <f>ROUND(I137*H137,2)</f>
        <v>0</v>
      </c>
      <c r="K137" s="267" t="s">
        <v>774</v>
      </c>
      <c r="L137" s="272"/>
      <c r="M137" s="273" t="s">
        <v>19</v>
      </c>
      <c r="N137" s="274" t="s">
        <v>47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251</v>
      </c>
      <c r="AT137" s="225" t="s">
        <v>368</v>
      </c>
      <c r="AU137" s="225" t="s">
        <v>84</v>
      </c>
      <c r="AY137" s="19" t="s">
        <v>141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84</v>
      </c>
      <c r="BK137" s="226">
        <f>ROUND(I137*H137,2)</f>
        <v>0</v>
      </c>
      <c r="BL137" s="19" t="s">
        <v>149</v>
      </c>
      <c r="BM137" s="225" t="s">
        <v>851</v>
      </c>
    </row>
    <row r="138" spans="1:65" s="2" customFormat="1" ht="16.5" customHeight="1">
      <c r="A138" s="40"/>
      <c r="B138" s="41"/>
      <c r="C138" s="265" t="s">
        <v>472</v>
      </c>
      <c r="D138" s="265" t="s">
        <v>368</v>
      </c>
      <c r="E138" s="266" t="s">
        <v>852</v>
      </c>
      <c r="F138" s="267" t="s">
        <v>853</v>
      </c>
      <c r="G138" s="268" t="s">
        <v>234</v>
      </c>
      <c r="H138" s="269">
        <v>190</v>
      </c>
      <c r="I138" s="270"/>
      <c r="J138" s="271">
        <f>ROUND(I138*H138,2)</f>
        <v>0</v>
      </c>
      <c r="K138" s="267" t="s">
        <v>774</v>
      </c>
      <c r="L138" s="272"/>
      <c r="M138" s="273" t="s">
        <v>19</v>
      </c>
      <c r="N138" s="274" t="s">
        <v>47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251</v>
      </c>
      <c r="AT138" s="225" t="s">
        <v>368</v>
      </c>
      <c r="AU138" s="225" t="s">
        <v>84</v>
      </c>
      <c r="AY138" s="19" t="s">
        <v>141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84</v>
      </c>
      <c r="BK138" s="226">
        <f>ROUND(I138*H138,2)</f>
        <v>0</v>
      </c>
      <c r="BL138" s="19" t="s">
        <v>149</v>
      </c>
      <c r="BM138" s="225" t="s">
        <v>854</v>
      </c>
    </row>
    <row r="139" spans="1:63" s="12" customFormat="1" ht="25.9" customHeight="1">
      <c r="A139" s="12"/>
      <c r="B139" s="198"/>
      <c r="C139" s="199"/>
      <c r="D139" s="200" t="s">
        <v>75</v>
      </c>
      <c r="E139" s="201" t="s">
        <v>855</v>
      </c>
      <c r="F139" s="201" t="s">
        <v>856</v>
      </c>
      <c r="G139" s="199"/>
      <c r="H139" s="199"/>
      <c r="I139" s="202"/>
      <c r="J139" s="203">
        <f>BK139</f>
        <v>0</v>
      </c>
      <c r="K139" s="199"/>
      <c r="L139" s="204"/>
      <c r="M139" s="205"/>
      <c r="N139" s="206"/>
      <c r="O139" s="206"/>
      <c r="P139" s="207">
        <f>SUM(P140:P141)</f>
        <v>0</v>
      </c>
      <c r="Q139" s="206"/>
      <c r="R139" s="207">
        <f>SUM(R140:R141)</f>
        <v>0</v>
      </c>
      <c r="S139" s="206"/>
      <c r="T139" s="208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84</v>
      </c>
      <c r="AT139" s="210" t="s">
        <v>75</v>
      </c>
      <c r="AU139" s="210" t="s">
        <v>76</v>
      </c>
      <c r="AY139" s="209" t="s">
        <v>141</v>
      </c>
      <c r="BK139" s="211">
        <f>SUM(BK140:BK141)</f>
        <v>0</v>
      </c>
    </row>
    <row r="140" spans="1:65" s="2" customFormat="1" ht="16.5" customHeight="1">
      <c r="A140" s="40"/>
      <c r="B140" s="41"/>
      <c r="C140" s="265" t="s">
        <v>477</v>
      </c>
      <c r="D140" s="265" t="s">
        <v>368</v>
      </c>
      <c r="E140" s="266" t="s">
        <v>857</v>
      </c>
      <c r="F140" s="267" t="s">
        <v>858</v>
      </c>
      <c r="G140" s="268" t="s">
        <v>147</v>
      </c>
      <c r="H140" s="269">
        <v>0.5</v>
      </c>
      <c r="I140" s="270"/>
      <c r="J140" s="271">
        <f>ROUND(I140*H140,2)</f>
        <v>0</v>
      </c>
      <c r="K140" s="267" t="s">
        <v>774</v>
      </c>
      <c r="L140" s="272"/>
      <c r="M140" s="273" t="s">
        <v>19</v>
      </c>
      <c r="N140" s="274" t="s">
        <v>47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251</v>
      </c>
      <c r="AT140" s="225" t="s">
        <v>368</v>
      </c>
      <c r="AU140" s="225" t="s">
        <v>84</v>
      </c>
      <c r="AY140" s="19" t="s">
        <v>141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84</v>
      </c>
      <c r="BK140" s="226">
        <f>ROUND(I140*H140,2)</f>
        <v>0</v>
      </c>
      <c r="BL140" s="19" t="s">
        <v>149</v>
      </c>
      <c r="BM140" s="225" t="s">
        <v>859</v>
      </c>
    </row>
    <row r="141" spans="1:65" s="2" customFormat="1" ht="16.5" customHeight="1">
      <c r="A141" s="40"/>
      <c r="B141" s="41"/>
      <c r="C141" s="265" t="s">
        <v>482</v>
      </c>
      <c r="D141" s="265" t="s">
        <v>368</v>
      </c>
      <c r="E141" s="266" t="s">
        <v>860</v>
      </c>
      <c r="F141" s="267" t="s">
        <v>861</v>
      </c>
      <c r="G141" s="268" t="s">
        <v>147</v>
      </c>
      <c r="H141" s="269">
        <v>0.2</v>
      </c>
      <c r="I141" s="270"/>
      <c r="J141" s="271">
        <f>ROUND(I141*H141,2)</f>
        <v>0</v>
      </c>
      <c r="K141" s="267" t="s">
        <v>774</v>
      </c>
      <c r="L141" s="272"/>
      <c r="M141" s="273" t="s">
        <v>19</v>
      </c>
      <c r="N141" s="274" t="s">
        <v>47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251</v>
      </c>
      <c r="AT141" s="225" t="s">
        <v>368</v>
      </c>
      <c r="AU141" s="225" t="s">
        <v>84</v>
      </c>
      <c r="AY141" s="19" t="s">
        <v>141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84</v>
      </c>
      <c r="BK141" s="226">
        <f>ROUND(I141*H141,2)</f>
        <v>0</v>
      </c>
      <c r="BL141" s="19" t="s">
        <v>149</v>
      </c>
      <c r="BM141" s="225" t="s">
        <v>862</v>
      </c>
    </row>
    <row r="142" spans="1:63" s="12" customFormat="1" ht="25.9" customHeight="1">
      <c r="A142" s="12"/>
      <c r="B142" s="198"/>
      <c r="C142" s="199"/>
      <c r="D142" s="200" t="s">
        <v>75</v>
      </c>
      <c r="E142" s="201" t="s">
        <v>863</v>
      </c>
      <c r="F142" s="201" t="s">
        <v>864</v>
      </c>
      <c r="G142" s="199"/>
      <c r="H142" s="199"/>
      <c r="I142" s="202"/>
      <c r="J142" s="203">
        <f>BK142</f>
        <v>0</v>
      </c>
      <c r="K142" s="199"/>
      <c r="L142" s="204"/>
      <c r="M142" s="205"/>
      <c r="N142" s="206"/>
      <c r="O142" s="206"/>
      <c r="P142" s="207">
        <f>SUM(P143:P149)</f>
        <v>0</v>
      </c>
      <c r="Q142" s="206"/>
      <c r="R142" s="207">
        <f>SUM(R143:R149)</f>
        <v>0</v>
      </c>
      <c r="S142" s="206"/>
      <c r="T142" s="208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9" t="s">
        <v>84</v>
      </c>
      <c r="AT142" s="210" t="s">
        <v>75</v>
      </c>
      <c r="AU142" s="210" t="s">
        <v>76</v>
      </c>
      <c r="AY142" s="209" t="s">
        <v>141</v>
      </c>
      <c r="BK142" s="211">
        <f>SUM(BK143:BK149)</f>
        <v>0</v>
      </c>
    </row>
    <row r="143" spans="1:65" s="2" customFormat="1" ht="16.5" customHeight="1">
      <c r="A143" s="40"/>
      <c r="B143" s="41"/>
      <c r="C143" s="265" t="s">
        <v>489</v>
      </c>
      <c r="D143" s="265" t="s">
        <v>368</v>
      </c>
      <c r="E143" s="266" t="s">
        <v>865</v>
      </c>
      <c r="F143" s="267" t="s">
        <v>866</v>
      </c>
      <c r="G143" s="268" t="s">
        <v>265</v>
      </c>
      <c r="H143" s="269">
        <v>12</v>
      </c>
      <c r="I143" s="270"/>
      <c r="J143" s="271">
        <f>ROUND(I143*H143,2)</f>
        <v>0</v>
      </c>
      <c r="K143" s="267" t="s">
        <v>774</v>
      </c>
      <c r="L143" s="272"/>
      <c r="M143" s="273" t="s">
        <v>19</v>
      </c>
      <c r="N143" s="274" t="s">
        <v>47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251</v>
      </c>
      <c r="AT143" s="225" t="s">
        <v>368</v>
      </c>
      <c r="AU143" s="225" t="s">
        <v>84</v>
      </c>
      <c r="AY143" s="19" t="s">
        <v>141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84</v>
      </c>
      <c r="BK143" s="226">
        <f>ROUND(I143*H143,2)</f>
        <v>0</v>
      </c>
      <c r="BL143" s="19" t="s">
        <v>149</v>
      </c>
      <c r="BM143" s="225" t="s">
        <v>867</v>
      </c>
    </row>
    <row r="144" spans="1:65" s="2" customFormat="1" ht="16.5" customHeight="1">
      <c r="A144" s="40"/>
      <c r="B144" s="41"/>
      <c r="C144" s="265" t="s">
        <v>493</v>
      </c>
      <c r="D144" s="265" t="s">
        <v>368</v>
      </c>
      <c r="E144" s="266" t="s">
        <v>868</v>
      </c>
      <c r="F144" s="267" t="s">
        <v>869</v>
      </c>
      <c r="G144" s="268" t="s">
        <v>265</v>
      </c>
      <c r="H144" s="269">
        <v>122</v>
      </c>
      <c r="I144" s="270"/>
      <c r="J144" s="271">
        <f>ROUND(I144*H144,2)</f>
        <v>0</v>
      </c>
      <c r="K144" s="267" t="s">
        <v>774</v>
      </c>
      <c r="L144" s="272"/>
      <c r="M144" s="273" t="s">
        <v>19</v>
      </c>
      <c r="N144" s="274" t="s">
        <v>47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251</v>
      </c>
      <c r="AT144" s="225" t="s">
        <v>368</v>
      </c>
      <c r="AU144" s="225" t="s">
        <v>84</v>
      </c>
      <c r="AY144" s="19" t="s">
        <v>141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84</v>
      </c>
      <c r="BK144" s="226">
        <f>ROUND(I144*H144,2)</f>
        <v>0</v>
      </c>
      <c r="BL144" s="19" t="s">
        <v>149</v>
      </c>
      <c r="BM144" s="225" t="s">
        <v>870</v>
      </c>
    </row>
    <row r="145" spans="1:65" s="2" customFormat="1" ht="16.5" customHeight="1">
      <c r="A145" s="40"/>
      <c r="B145" s="41"/>
      <c r="C145" s="265" t="s">
        <v>500</v>
      </c>
      <c r="D145" s="265" t="s">
        <v>368</v>
      </c>
      <c r="E145" s="266" t="s">
        <v>871</v>
      </c>
      <c r="F145" s="267" t="s">
        <v>872</v>
      </c>
      <c r="G145" s="268" t="s">
        <v>265</v>
      </c>
      <c r="H145" s="269">
        <v>3</v>
      </c>
      <c r="I145" s="270"/>
      <c r="J145" s="271">
        <f>ROUND(I145*H145,2)</f>
        <v>0</v>
      </c>
      <c r="K145" s="267" t="s">
        <v>774</v>
      </c>
      <c r="L145" s="272"/>
      <c r="M145" s="273" t="s">
        <v>19</v>
      </c>
      <c r="N145" s="274" t="s">
        <v>47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251</v>
      </c>
      <c r="AT145" s="225" t="s">
        <v>368</v>
      </c>
      <c r="AU145" s="225" t="s">
        <v>84</v>
      </c>
      <c r="AY145" s="19" t="s">
        <v>141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84</v>
      </c>
      <c r="BK145" s="226">
        <f>ROUND(I145*H145,2)</f>
        <v>0</v>
      </c>
      <c r="BL145" s="19" t="s">
        <v>149</v>
      </c>
      <c r="BM145" s="225" t="s">
        <v>873</v>
      </c>
    </row>
    <row r="146" spans="1:65" s="2" customFormat="1" ht="16.5" customHeight="1">
      <c r="A146" s="40"/>
      <c r="B146" s="41"/>
      <c r="C146" s="265" t="s">
        <v>506</v>
      </c>
      <c r="D146" s="265" t="s">
        <v>368</v>
      </c>
      <c r="E146" s="266" t="s">
        <v>874</v>
      </c>
      <c r="F146" s="267" t="s">
        <v>875</v>
      </c>
      <c r="G146" s="268" t="s">
        <v>265</v>
      </c>
      <c r="H146" s="269">
        <v>6</v>
      </c>
      <c r="I146" s="270"/>
      <c r="J146" s="271">
        <f>ROUND(I146*H146,2)</f>
        <v>0</v>
      </c>
      <c r="K146" s="267" t="s">
        <v>774</v>
      </c>
      <c r="L146" s="272"/>
      <c r="M146" s="273" t="s">
        <v>19</v>
      </c>
      <c r="N146" s="274" t="s">
        <v>47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251</v>
      </c>
      <c r="AT146" s="225" t="s">
        <v>368</v>
      </c>
      <c r="AU146" s="225" t="s">
        <v>84</v>
      </c>
      <c r="AY146" s="19" t="s">
        <v>141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84</v>
      </c>
      <c r="BK146" s="226">
        <f>ROUND(I146*H146,2)</f>
        <v>0</v>
      </c>
      <c r="BL146" s="19" t="s">
        <v>149</v>
      </c>
      <c r="BM146" s="225" t="s">
        <v>876</v>
      </c>
    </row>
    <row r="147" spans="1:65" s="2" customFormat="1" ht="21.75" customHeight="1">
      <c r="A147" s="40"/>
      <c r="B147" s="41"/>
      <c r="C147" s="265" t="s">
        <v>511</v>
      </c>
      <c r="D147" s="265" t="s">
        <v>368</v>
      </c>
      <c r="E147" s="266" t="s">
        <v>877</v>
      </c>
      <c r="F147" s="267" t="s">
        <v>878</v>
      </c>
      <c r="G147" s="268" t="s">
        <v>265</v>
      </c>
      <c r="H147" s="269">
        <v>10</v>
      </c>
      <c r="I147" s="270"/>
      <c r="J147" s="271">
        <f>ROUND(I147*H147,2)</f>
        <v>0</v>
      </c>
      <c r="K147" s="267" t="s">
        <v>774</v>
      </c>
      <c r="L147" s="272"/>
      <c r="M147" s="273" t="s">
        <v>19</v>
      </c>
      <c r="N147" s="274" t="s">
        <v>47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251</v>
      </c>
      <c r="AT147" s="225" t="s">
        <v>368</v>
      </c>
      <c r="AU147" s="225" t="s">
        <v>84</v>
      </c>
      <c r="AY147" s="19" t="s">
        <v>141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84</v>
      </c>
      <c r="BK147" s="226">
        <f>ROUND(I147*H147,2)</f>
        <v>0</v>
      </c>
      <c r="BL147" s="19" t="s">
        <v>149</v>
      </c>
      <c r="BM147" s="225" t="s">
        <v>879</v>
      </c>
    </row>
    <row r="148" spans="1:65" s="2" customFormat="1" ht="16.5" customHeight="1">
      <c r="A148" s="40"/>
      <c r="B148" s="41"/>
      <c r="C148" s="265" t="s">
        <v>520</v>
      </c>
      <c r="D148" s="265" t="s">
        <v>368</v>
      </c>
      <c r="E148" s="266" t="s">
        <v>880</v>
      </c>
      <c r="F148" s="267" t="s">
        <v>881</v>
      </c>
      <c r="G148" s="268" t="s">
        <v>265</v>
      </c>
      <c r="H148" s="269">
        <v>6</v>
      </c>
      <c r="I148" s="270"/>
      <c r="J148" s="271">
        <f>ROUND(I148*H148,2)</f>
        <v>0</v>
      </c>
      <c r="K148" s="267" t="s">
        <v>774</v>
      </c>
      <c r="L148" s="272"/>
      <c r="M148" s="273" t="s">
        <v>19</v>
      </c>
      <c r="N148" s="274" t="s">
        <v>47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251</v>
      </c>
      <c r="AT148" s="225" t="s">
        <v>368</v>
      </c>
      <c r="AU148" s="225" t="s">
        <v>84</v>
      </c>
      <c r="AY148" s="19" t="s">
        <v>141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84</v>
      </c>
      <c r="BK148" s="226">
        <f>ROUND(I148*H148,2)</f>
        <v>0</v>
      </c>
      <c r="BL148" s="19" t="s">
        <v>149</v>
      </c>
      <c r="BM148" s="225" t="s">
        <v>882</v>
      </c>
    </row>
    <row r="149" spans="1:65" s="2" customFormat="1" ht="16.5" customHeight="1">
      <c r="A149" s="40"/>
      <c r="B149" s="41"/>
      <c r="C149" s="265" t="s">
        <v>530</v>
      </c>
      <c r="D149" s="265" t="s">
        <v>368</v>
      </c>
      <c r="E149" s="266" t="s">
        <v>883</v>
      </c>
      <c r="F149" s="267" t="s">
        <v>884</v>
      </c>
      <c r="G149" s="268" t="s">
        <v>265</v>
      </c>
      <c r="H149" s="269">
        <v>159</v>
      </c>
      <c r="I149" s="270"/>
      <c r="J149" s="271">
        <f>ROUND(I149*H149,2)</f>
        <v>0</v>
      </c>
      <c r="K149" s="267" t="s">
        <v>774</v>
      </c>
      <c r="L149" s="272"/>
      <c r="M149" s="273" t="s">
        <v>19</v>
      </c>
      <c r="N149" s="274" t="s">
        <v>47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251</v>
      </c>
      <c r="AT149" s="225" t="s">
        <v>368</v>
      </c>
      <c r="AU149" s="225" t="s">
        <v>84</v>
      </c>
      <c r="AY149" s="19" t="s">
        <v>141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84</v>
      </c>
      <c r="BK149" s="226">
        <f>ROUND(I149*H149,2)</f>
        <v>0</v>
      </c>
      <c r="BL149" s="19" t="s">
        <v>149</v>
      </c>
      <c r="BM149" s="225" t="s">
        <v>885</v>
      </c>
    </row>
    <row r="150" spans="1:63" s="12" customFormat="1" ht="25.9" customHeight="1">
      <c r="A150" s="12"/>
      <c r="B150" s="198"/>
      <c r="C150" s="199"/>
      <c r="D150" s="200" t="s">
        <v>75</v>
      </c>
      <c r="E150" s="201" t="s">
        <v>886</v>
      </c>
      <c r="F150" s="201" t="s">
        <v>887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SUM(P151:P158)</f>
        <v>0</v>
      </c>
      <c r="Q150" s="206"/>
      <c r="R150" s="207">
        <f>SUM(R151:R158)</f>
        <v>0</v>
      </c>
      <c r="S150" s="206"/>
      <c r="T150" s="208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84</v>
      </c>
      <c r="AT150" s="210" t="s">
        <v>75</v>
      </c>
      <c r="AU150" s="210" t="s">
        <v>76</v>
      </c>
      <c r="AY150" s="209" t="s">
        <v>141</v>
      </c>
      <c r="BK150" s="211">
        <f>SUM(BK151:BK158)</f>
        <v>0</v>
      </c>
    </row>
    <row r="151" spans="1:65" s="2" customFormat="1" ht="24.15" customHeight="1">
      <c r="A151" s="40"/>
      <c r="B151" s="41"/>
      <c r="C151" s="265" t="s">
        <v>539</v>
      </c>
      <c r="D151" s="265" t="s">
        <v>368</v>
      </c>
      <c r="E151" s="266" t="s">
        <v>888</v>
      </c>
      <c r="F151" s="267" t="s">
        <v>889</v>
      </c>
      <c r="G151" s="268" t="s">
        <v>234</v>
      </c>
      <c r="H151" s="269">
        <v>1460</v>
      </c>
      <c r="I151" s="270"/>
      <c r="J151" s="271">
        <f>ROUND(I151*H151,2)</f>
        <v>0</v>
      </c>
      <c r="K151" s="267" t="s">
        <v>774</v>
      </c>
      <c r="L151" s="272"/>
      <c r="M151" s="273" t="s">
        <v>19</v>
      </c>
      <c r="N151" s="274" t="s">
        <v>47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251</v>
      </c>
      <c r="AT151" s="225" t="s">
        <v>368</v>
      </c>
      <c r="AU151" s="225" t="s">
        <v>84</v>
      </c>
      <c r="AY151" s="19" t="s">
        <v>141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84</v>
      </c>
      <c r="BK151" s="226">
        <f>ROUND(I151*H151,2)</f>
        <v>0</v>
      </c>
      <c r="BL151" s="19" t="s">
        <v>149</v>
      </c>
      <c r="BM151" s="225" t="s">
        <v>890</v>
      </c>
    </row>
    <row r="152" spans="1:65" s="2" customFormat="1" ht="24.15" customHeight="1">
      <c r="A152" s="40"/>
      <c r="B152" s="41"/>
      <c r="C152" s="265" t="s">
        <v>546</v>
      </c>
      <c r="D152" s="265" t="s">
        <v>368</v>
      </c>
      <c r="E152" s="266" t="s">
        <v>891</v>
      </c>
      <c r="F152" s="267" t="s">
        <v>892</v>
      </c>
      <c r="G152" s="268" t="s">
        <v>234</v>
      </c>
      <c r="H152" s="269">
        <v>2150</v>
      </c>
      <c r="I152" s="270"/>
      <c r="J152" s="271">
        <f>ROUND(I152*H152,2)</f>
        <v>0</v>
      </c>
      <c r="K152" s="267" t="s">
        <v>774</v>
      </c>
      <c r="L152" s="272"/>
      <c r="M152" s="273" t="s">
        <v>19</v>
      </c>
      <c r="N152" s="274" t="s">
        <v>47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251</v>
      </c>
      <c r="AT152" s="225" t="s">
        <v>368</v>
      </c>
      <c r="AU152" s="225" t="s">
        <v>84</v>
      </c>
      <c r="AY152" s="19" t="s">
        <v>141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84</v>
      </c>
      <c r="BK152" s="226">
        <f>ROUND(I152*H152,2)</f>
        <v>0</v>
      </c>
      <c r="BL152" s="19" t="s">
        <v>149</v>
      </c>
      <c r="BM152" s="225" t="s">
        <v>893</v>
      </c>
    </row>
    <row r="153" spans="1:65" s="2" customFormat="1" ht="24.15" customHeight="1">
      <c r="A153" s="40"/>
      <c r="B153" s="41"/>
      <c r="C153" s="265" t="s">
        <v>552</v>
      </c>
      <c r="D153" s="265" t="s">
        <v>368</v>
      </c>
      <c r="E153" s="266" t="s">
        <v>894</v>
      </c>
      <c r="F153" s="267" t="s">
        <v>895</v>
      </c>
      <c r="G153" s="268" t="s">
        <v>234</v>
      </c>
      <c r="H153" s="269">
        <v>650</v>
      </c>
      <c r="I153" s="270"/>
      <c r="J153" s="271">
        <f>ROUND(I153*H153,2)</f>
        <v>0</v>
      </c>
      <c r="K153" s="267" t="s">
        <v>774</v>
      </c>
      <c r="L153" s="272"/>
      <c r="M153" s="273" t="s">
        <v>19</v>
      </c>
      <c r="N153" s="274" t="s">
        <v>47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251</v>
      </c>
      <c r="AT153" s="225" t="s">
        <v>368</v>
      </c>
      <c r="AU153" s="225" t="s">
        <v>84</v>
      </c>
      <c r="AY153" s="19" t="s">
        <v>141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84</v>
      </c>
      <c r="BK153" s="226">
        <f>ROUND(I153*H153,2)</f>
        <v>0</v>
      </c>
      <c r="BL153" s="19" t="s">
        <v>149</v>
      </c>
      <c r="BM153" s="225" t="s">
        <v>896</v>
      </c>
    </row>
    <row r="154" spans="1:65" s="2" customFormat="1" ht="24.15" customHeight="1">
      <c r="A154" s="40"/>
      <c r="B154" s="41"/>
      <c r="C154" s="265" t="s">
        <v>557</v>
      </c>
      <c r="D154" s="265" t="s">
        <v>368</v>
      </c>
      <c r="E154" s="266" t="s">
        <v>897</v>
      </c>
      <c r="F154" s="267" t="s">
        <v>898</v>
      </c>
      <c r="G154" s="268" t="s">
        <v>234</v>
      </c>
      <c r="H154" s="269">
        <v>10</v>
      </c>
      <c r="I154" s="270"/>
      <c r="J154" s="271">
        <f>ROUND(I154*H154,2)</f>
        <v>0</v>
      </c>
      <c r="K154" s="267" t="s">
        <v>774</v>
      </c>
      <c r="L154" s="272"/>
      <c r="M154" s="273" t="s">
        <v>19</v>
      </c>
      <c r="N154" s="274" t="s">
        <v>47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251</v>
      </c>
      <c r="AT154" s="225" t="s">
        <v>368</v>
      </c>
      <c r="AU154" s="225" t="s">
        <v>84</v>
      </c>
      <c r="AY154" s="19" t="s">
        <v>141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84</v>
      </c>
      <c r="BK154" s="226">
        <f>ROUND(I154*H154,2)</f>
        <v>0</v>
      </c>
      <c r="BL154" s="19" t="s">
        <v>149</v>
      </c>
      <c r="BM154" s="225" t="s">
        <v>899</v>
      </c>
    </row>
    <row r="155" spans="1:65" s="2" customFormat="1" ht="24.15" customHeight="1">
      <c r="A155" s="40"/>
      <c r="B155" s="41"/>
      <c r="C155" s="265" t="s">
        <v>562</v>
      </c>
      <c r="D155" s="265" t="s">
        <v>368</v>
      </c>
      <c r="E155" s="266" t="s">
        <v>900</v>
      </c>
      <c r="F155" s="267" t="s">
        <v>901</v>
      </c>
      <c r="G155" s="268" t="s">
        <v>234</v>
      </c>
      <c r="H155" s="269">
        <v>43</v>
      </c>
      <c r="I155" s="270"/>
      <c r="J155" s="271">
        <f>ROUND(I155*H155,2)</f>
        <v>0</v>
      </c>
      <c r="K155" s="267" t="s">
        <v>774</v>
      </c>
      <c r="L155" s="272"/>
      <c r="M155" s="273" t="s">
        <v>19</v>
      </c>
      <c r="N155" s="274" t="s">
        <v>47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251</v>
      </c>
      <c r="AT155" s="225" t="s">
        <v>368</v>
      </c>
      <c r="AU155" s="225" t="s">
        <v>84</v>
      </c>
      <c r="AY155" s="19" t="s">
        <v>141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84</v>
      </c>
      <c r="BK155" s="226">
        <f>ROUND(I155*H155,2)</f>
        <v>0</v>
      </c>
      <c r="BL155" s="19" t="s">
        <v>149</v>
      </c>
      <c r="BM155" s="225" t="s">
        <v>902</v>
      </c>
    </row>
    <row r="156" spans="1:65" s="2" customFormat="1" ht="24.15" customHeight="1">
      <c r="A156" s="40"/>
      <c r="B156" s="41"/>
      <c r="C156" s="265" t="s">
        <v>567</v>
      </c>
      <c r="D156" s="265" t="s">
        <v>368</v>
      </c>
      <c r="E156" s="266" t="s">
        <v>903</v>
      </c>
      <c r="F156" s="267" t="s">
        <v>904</v>
      </c>
      <c r="G156" s="268" t="s">
        <v>234</v>
      </c>
      <c r="H156" s="269">
        <v>65</v>
      </c>
      <c r="I156" s="270"/>
      <c r="J156" s="271">
        <f>ROUND(I156*H156,2)</f>
        <v>0</v>
      </c>
      <c r="K156" s="267" t="s">
        <v>774</v>
      </c>
      <c r="L156" s="272"/>
      <c r="M156" s="273" t="s">
        <v>19</v>
      </c>
      <c r="N156" s="274" t="s">
        <v>47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251</v>
      </c>
      <c r="AT156" s="225" t="s">
        <v>368</v>
      </c>
      <c r="AU156" s="225" t="s">
        <v>84</v>
      </c>
      <c r="AY156" s="19" t="s">
        <v>141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84</v>
      </c>
      <c r="BK156" s="226">
        <f>ROUND(I156*H156,2)</f>
        <v>0</v>
      </c>
      <c r="BL156" s="19" t="s">
        <v>149</v>
      </c>
      <c r="BM156" s="225" t="s">
        <v>905</v>
      </c>
    </row>
    <row r="157" spans="1:65" s="2" customFormat="1" ht="16.5" customHeight="1">
      <c r="A157" s="40"/>
      <c r="B157" s="41"/>
      <c r="C157" s="265" t="s">
        <v>572</v>
      </c>
      <c r="D157" s="265" t="s">
        <v>368</v>
      </c>
      <c r="E157" s="266" t="s">
        <v>906</v>
      </c>
      <c r="F157" s="267" t="s">
        <v>907</v>
      </c>
      <c r="G157" s="268" t="s">
        <v>234</v>
      </c>
      <c r="H157" s="269">
        <v>90</v>
      </c>
      <c r="I157" s="270"/>
      <c r="J157" s="271">
        <f>ROUND(I157*H157,2)</f>
        <v>0</v>
      </c>
      <c r="K157" s="267" t="s">
        <v>774</v>
      </c>
      <c r="L157" s="272"/>
      <c r="M157" s="273" t="s">
        <v>19</v>
      </c>
      <c r="N157" s="274" t="s">
        <v>47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251</v>
      </c>
      <c r="AT157" s="225" t="s">
        <v>368</v>
      </c>
      <c r="AU157" s="225" t="s">
        <v>84</v>
      </c>
      <c r="AY157" s="19" t="s">
        <v>141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84</v>
      </c>
      <c r="BK157" s="226">
        <f>ROUND(I157*H157,2)</f>
        <v>0</v>
      </c>
      <c r="BL157" s="19" t="s">
        <v>149</v>
      </c>
      <c r="BM157" s="225" t="s">
        <v>908</v>
      </c>
    </row>
    <row r="158" spans="1:65" s="2" customFormat="1" ht="16.5" customHeight="1">
      <c r="A158" s="40"/>
      <c r="B158" s="41"/>
      <c r="C158" s="265" t="s">
        <v>578</v>
      </c>
      <c r="D158" s="265" t="s">
        <v>368</v>
      </c>
      <c r="E158" s="266" t="s">
        <v>909</v>
      </c>
      <c r="F158" s="267" t="s">
        <v>910</v>
      </c>
      <c r="G158" s="268" t="s">
        <v>234</v>
      </c>
      <c r="H158" s="269">
        <v>430</v>
      </c>
      <c r="I158" s="270"/>
      <c r="J158" s="271">
        <f>ROUND(I158*H158,2)</f>
        <v>0</v>
      </c>
      <c r="K158" s="267" t="s">
        <v>774</v>
      </c>
      <c r="L158" s="272"/>
      <c r="M158" s="273" t="s">
        <v>19</v>
      </c>
      <c r="N158" s="274" t="s">
        <v>47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251</v>
      </c>
      <c r="AT158" s="225" t="s">
        <v>368</v>
      </c>
      <c r="AU158" s="225" t="s">
        <v>84</v>
      </c>
      <c r="AY158" s="19" t="s">
        <v>141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84</v>
      </c>
      <c r="BK158" s="226">
        <f>ROUND(I158*H158,2)</f>
        <v>0</v>
      </c>
      <c r="BL158" s="19" t="s">
        <v>149</v>
      </c>
      <c r="BM158" s="225" t="s">
        <v>911</v>
      </c>
    </row>
    <row r="159" spans="1:63" s="12" customFormat="1" ht="25.9" customHeight="1">
      <c r="A159" s="12"/>
      <c r="B159" s="198"/>
      <c r="C159" s="199"/>
      <c r="D159" s="200" t="s">
        <v>75</v>
      </c>
      <c r="E159" s="201" t="s">
        <v>912</v>
      </c>
      <c r="F159" s="201" t="s">
        <v>913</v>
      </c>
      <c r="G159" s="199"/>
      <c r="H159" s="199"/>
      <c r="I159" s="202"/>
      <c r="J159" s="203">
        <f>BK159</f>
        <v>0</v>
      </c>
      <c r="K159" s="199"/>
      <c r="L159" s="204"/>
      <c r="M159" s="205"/>
      <c r="N159" s="206"/>
      <c r="O159" s="206"/>
      <c r="P159" s="207">
        <f>SUM(P160:P168)</f>
        <v>0</v>
      </c>
      <c r="Q159" s="206"/>
      <c r="R159" s="207">
        <f>SUM(R160:R168)</f>
        <v>0</v>
      </c>
      <c r="S159" s="206"/>
      <c r="T159" s="208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84</v>
      </c>
      <c r="AT159" s="210" t="s">
        <v>75</v>
      </c>
      <c r="AU159" s="210" t="s">
        <v>76</v>
      </c>
      <c r="AY159" s="209" t="s">
        <v>141</v>
      </c>
      <c r="BK159" s="211">
        <f>SUM(BK160:BK168)</f>
        <v>0</v>
      </c>
    </row>
    <row r="160" spans="1:65" s="2" customFormat="1" ht="24.15" customHeight="1">
      <c r="A160" s="40"/>
      <c r="B160" s="41"/>
      <c r="C160" s="265" t="s">
        <v>584</v>
      </c>
      <c r="D160" s="278" t="s">
        <v>368</v>
      </c>
      <c r="E160" s="266" t="s">
        <v>914</v>
      </c>
      <c r="F160" s="267" t="s">
        <v>915</v>
      </c>
      <c r="G160" s="268" t="s">
        <v>265</v>
      </c>
      <c r="H160" s="269">
        <v>1</v>
      </c>
      <c r="I160" s="270"/>
      <c r="J160" s="271">
        <f>ROUND(I160*H160,2)</f>
        <v>0</v>
      </c>
      <c r="K160" s="267" t="s">
        <v>774</v>
      </c>
      <c r="L160" s="272"/>
      <c r="M160" s="273" t="s">
        <v>19</v>
      </c>
      <c r="N160" s="274" t="s">
        <v>47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251</v>
      </c>
      <c r="AT160" s="225" t="s">
        <v>368</v>
      </c>
      <c r="AU160" s="225" t="s">
        <v>84</v>
      </c>
      <c r="AY160" s="19" t="s">
        <v>141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84</v>
      </c>
      <c r="BK160" s="226">
        <f>ROUND(I160*H160,2)</f>
        <v>0</v>
      </c>
      <c r="BL160" s="19" t="s">
        <v>149</v>
      </c>
      <c r="BM160" s="225" t="s">
        <v>916</v>
      </c>
    </row>
    <row r="161" spans="1:65" s="2" customFormat="1" ht="16.5" customHeight="1">
      <c r="A161" s="40"/>
      <c r="B161" s="41"/>
      <c r="C161" s="265" t="s">
        <v>591</v>
      </c>
      <c r="D161" s="265" t="s">
        <v>368</v>
      </c>
      <c r="E161" s="266" t="s">
        <v>917</v>
      </c>
      <c r="F161" s="267" t="s">
        <v>918</v>
      </c>
      <c r="G161" s="268" t="s">
        <v>234</v>
      </c>
      <c r="H161" s="269">
        <v>190</v>
      </c>
      <c r="I161" s="270"/>
      <c r="J161" s="271">
        <f>ROUND(I161*H161,2)</f>
        <v>0</v>
      </c>
      <c r="K161" s="267" t="s">
        <v>774</v>
      </c>
      <c r="L161" s="272"/>
      <c r="M161" s="273" t="s">
        <v>19</v>
      </c>
      <c r="N161" s="274" t="s">
        <v>47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251</v>
      </c>
      <c r="AT161" s="225" t="s">
        <v>368</v>
      </c>
      <c r="AU161" s="225" t="s">
        <v>84</v>
      </c>
      <c r="AY161" s="19" t="s">
        <v>141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84</v>
      </c>
      <c r="BK161" s="226">
        <f>ROUND(I161*H161,2)</f>
        <v>0</v>
      </c>
      <c r="BL161" s="19" t="s">
        <v>149</v>
      </c>
      <c r="BM161" s="225" t="s">
        <v>919</v>
      </c>
    </row>
    <row r="162" spans="1:65" s="2" customFormat="1" ht="16.5" customHeight="1">
      <c r="A162" s="40"/>
      <c r="B162" s="41"/>
      <c r="C162" s="265" t="s">
        <v>602</v>
      </c>
      <c r="D162" s="265" t="s">
        <v>368</v>
      </c>
      <c r="E162" s="266" t="s">
        <v>920</v>
      </c>
      <c r="F162" s="267" t="s">
        <v>921</v>
      </c>
      <c r="G162" s="268" t="s">
        <v>234</v>
      </c>
      <c r="H162" s="269">
        <v>210</v>
      </c>
      <c r="I162" s="270"/>
      <c r="J162" s="271">
        <f>ROUND(I162*H162,2)</f>
        <v>0</v>
      </c>
      <c r="K162" s="267" t="s">
        <v>774</v>
      </c>
      <c r="L162" s="272"/>
      <c r="M162" s="273" t="s">
        <v>19</v>
      </c>
      <c r="N162" s="274" t="s">
        <v>47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251</v>
      </c>
      <c r="AT162" s="225" t="s">
        <v>368</v>
      </c>
      <c r="AU162" s="225" t="s">
        <v>84</v>
      </c>
      <c r="AY162" s="19" t="s">
        <v>141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84</v>
      </c>
      <c r="BK162" s="226">
        <f>ROUND(I162*H162,2)</f>
        <v>0</v>
      </c>
      <c r="BL162" s="19" t="s">
        <v>149</v>
      </c>
      <c r="BM162" s="225" t="s">
        <v>922</v>
      </c>
    </row>
    <row r="163" spans="1:65" s="2" customFormat="1" ht="16.5" customHeight="1">
      <c r="A163" s="40"/>
      <c r="B163" s="41"/>
      <c r="C163" s="265" t="s">
        <v>610</v>
      </c>
      <c r="D163" s="265" t="s">
        <v>368</v>
      </c>
      <c r="E163" s="266" t="s">
        <v>829</v>
      </c>
      <c r="F163" s="267" t="s">
        <v>830</v>
      </c>
      <c r="G163" s="268" t="s">
        <v>265</v>
      </c>
      <c r="H163" s="269">
        <v>34</v>
      </c>
      <c r="I163" s="270"/>
      <c r="J163" s="271">
        <f>ROUND(I163*H163,2)</f>
        <v>0</v>
      </c>
      <c r="K163" s="267" t="s">
        <v>774</v>
      </c>
      <c r="L163" s="272"/>
      <c r="M163" s="273" t="s">
        <v>19</v>
      </c>
      <c r="N163" s="274" t="s">
        <v>47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251</v>
      </c>
      <c r="AT163" s="225" t="s">
        <v>368</v>
      </c>
      <c r="AU163" s="225" t="s">
        <v>84</v>
      </c>
      <c r="AY163" s="19" t="s">
        <v>141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84</v>
      </c>
      <c r="BK163" s="226">
        <f>ROUND(I163*H163,2)</f>
        <v>0</v>
      </c>
      <c r="BL163" s="19" t="s">
        <v>149</v>
      </c>
      <c r="BM163" s="225" t="s">
        <v>923</v>
      </c>
    </row>
    <row r="164" spans="1:65" s="2" customFormat="1" ht="16.5" customHeight="1">
      <c r="A164" s="40"/>
      <c r="B164" s="41"/>
      <c r="C164" s="265" t="s">
        <v>615</v>
      </c>
      <c r="D164" s="265" t="s">
        <v>368</v>
      </c>
      <c r="E164" s="266" t="s">
        <v>825</v>
      </c>
      <c r="F164" s="267" t="s">
        <v>826</v>
      </c>
      <c r="G164" s="268" t="s">
        <v>265</v>
      </c>
      <c r="H164" s="269">
        <v>18</v>
      </c>
      <c r="I164" s="270"/>
      <c r="J164" s="271">
        <f>ROUND(I164*H164,2)</f>
        <v>0</v>
      </c>
      <c r="K164" s="267" t="s">
        <v>774</v>
      </c>
      <c r="L164" s="272"/>
      <c r="M164" s="273" t="s">
        <v>19</v>
      </c>
      <c r="N164" s="274" t="s">
        <v>47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251</v>
      </c>
      <c r="AT164" s="225" t="s">
        <v>368</v>
      </c>
      <c r="AU164" s="225" t="s">
        <v>84</v>
      </c>
      <c r="AY164" s="19" t="s">
        <v>141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84</v>
      </c>
      <c r="BK164" s="226">
        <f>ROUND(I164*H164,2)</f>
        <v>0</v>
      </c>
      <c r="BL164" s="19" t="s">
        <v>149</v>
      </c>
      <c r="BM164" s="225" t="s">
        <v>924</v>
      </c>
    </row>
    <row r="165" spans="1:65" s="2" customFormat="1" ht="16.5" customHeight="1">
      <c r="A165" s="40"/>
      <c r="B165" s="41"/>
      <c r="C165" s="265" t="s">
        <v>620</v>
      </c>
      <c r="D165" s="265" t="s">
        <v>368</v>
      </c>
      <c r="E165" s="266" t="s">
        <v>925</v>
      </c>
      <c r="F165" s="267" t="s">
        <v>926</v>
      </c>
      <c r="G165" s="268" t="s">
        <v>234</v>
      </c>
      <c r="H165" s="269">
        <v>7460</v>
      </c>
      <c r="I165" s="270"/>
      <c r="J165" s="271">
        <f>ROUND(I165*H165,2)</f>
        <v>0</v>
      </c>
      <c r="K165" s="267" t="s">
        <v>774</v>
      </c>
      <c r="L165" s="272"/>
      <c r="M165" s="273" t="s">
        <v>19</v>
      </c>
      <c r="N165" s="274" t="s">
        <v>47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251</v>
      </c>
      <c r="AT165" s="225" t="s">
        <v>368</v>
      </c>
      <c r="AU165" s="225" t="s">
        <v>84</v>
      </c>
      <c r="AY165" s="19" t="s">
        <v>141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84</v>
      </c>
      <c r="BK165" s="226">
        <f>ROUND(I165*H165,2)</f>
        <v>0</v>
      </c>
      <c r="BL165" s="19" t="s">
        <v>149</v>
      </c>
      <c r="BM165" s="225" t="s">
        <v>927</v>
      </c>
    </row>
    <row r="166" spans="1:65" s="2" customFormat="1" ht="16.5" customHeight="1">
      <c r="A166" s="40"/>
      <c r="B166" s="41"/>
      <c r="C166" s="265" t="s">
        <v>625</v>
      </c>
      <c r="D166" s="265" t="s">
        <v>368</v>
      </c>
      <c r="E166" s="266" t="s">
        <v>928</v>
      </c>
      <c r="F166" s="267" t="s">
        <v>929</v>
      </c>
      <c r="G166" s="268" t="s">
        <v>265</v>
      </c>
      <c r="H166" s="269">
        <v>34</v>
      </c>
      <c r="I166" s="270"/>
      <c r="J166" s="271">
        <f>ROUND(I166*H166,2)</f>
        <v>0</v>
      </c>
      <c r="K166" s="267" t="s">
        <v>774</v>
      </c>
      <c r="L166" s="272"/>
      <c r="M166" s="273" t="s">
        <v>19</v>
      </c>
      <c r="N166" s="274" t="s">
        <v>47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251</v>
      </c>
      <c r="AT166" s="225" t="s">
        <v>368</v>
      </c>
      <c r="AU166" s="225" t="s">
        <v>84</v>
      </c>
      <c r="AY166" s="19" t="s">
        <v>141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84</v>
      </c>
      <c r="BK166" s="226">
        <f>ROUND(I166*H166,2)</f>
        <v>0</v>
      </c>
      <c r="BL166" s="19" t="s">
        <v>149</v>
      </c>
      <c r="BM166" s="225" t="s">
        <v>930</v>
      </c>
    </row>
    <row r="167" spans="1:65" s="2" customFormat="1" ht="16.5" customHeight="1">
      <c r="A167" s="40"/>
      <c r="B167" s="41"/>
      <c r="C167" s="265" t="s">
        <v>634</v>
      </c>
      <c r="D167" s="265" t="s">
        <v>368</v>
      </c>
      <c r="E167" s="266" t="s">
        <v>931</v>
      </c>
      <c r="F167" s="267" t="s">
        <v>932</v>
      </c>
      <c r="G167" s="268" t="s">
        <v>265</v>
      </c>
      <c r="H167" s="269">
        <v>6</v>
      </c>
      <c r="I167" s="270"/>
      <c r="J167" s="271">
        <f>ROUND(I167*H167,2)</f>
        <v>0</v>
      </c>
      <c r="K167" s="267" t="s">
        <v>774</v>
      </c>
      <c r="L167" s="272"/>
      <c r="M167" s="273" t="s">
        <v>19</v>
      </c>
      <c r="N167" s="274" t="s">
        <v>47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251</v>
      </c>
      <c r="AT167" s="225" t="s">
        <v>368</v>
      </c>
      <c r="AU167" s="225" t="s">
        <v>84</v>
      </c>
      <c r="AY167" s="19" t="s">
        <v>141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84</v>
      </c>
      <c r="BK167" s="226">
        <f>ROUND(I167*H167,2)</f>
        <v>0</v>
      </c>
      <c r="BL167" s="19" t="s">
        <v>149</v>
      </c>
      <c r="BM167" s="225" t="s">
        <v>933</v>
      </c>
    </row>
    <row r="168" spans="1:65" s="2" customFormat="1" ht="16.5" customHeight="1">
      <c r="A168" s="40"/>
      <c r="B168" s="41"/>
      <c r="C168" s="265" t="s">
        <v>639</v>
      </c>
      <c r="D168" s="265" t="s">
        <v>368</v>
      </c>
      <c r="E168" s="266" t="s">
        <v>934</v>
      </c>
      <c r="F168" s="267" t="s">
        <v>935</v>
      </c>
      <c r="G168" s="268" t="s">
        <v>265</v>
      </c>
      <c r="H168" s="269">
        <v>2</v>
      </c>
      <c r="I168" s="270"/>
      <c r="J168" s="271">
        <f>ROUND(I168*H168,2)</f>
        <v>0</v>
      </c>
      <c r="K168" s="267" t="s">
        <v>774</v>
      </c>
      <c r="L168" s="272"/>
      <c r="M168" s="273" t="s">
        <v>19</v>
      </c>
      <c r="N168" s="274" t="s">
        <v>47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251</v>
      </c>
      <c r="AT168" s="225" t="s">
        <v>368</v>
      </c>
      <c r="AU168" s="225" t="s">
        <v>84</v>
      </c>
      <c r="AY168" s="19" t="s">
        <v>141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84</v>
      </c>
      <c r="BK168" s="226">
        <f>ROUND(I168*H168,2)</f>
        <v>0</v>
      </c>
      <c r="BL168" s="19" t="s">
        <v>149</v>
      </c>
      <c r="BM168" s="225" t="s">
        <v>936</v>
      </c>
    </row>
    <row r="169" spans="1:63" s="12" customFormat="1" ht="25.9" customHeight="1">
      <c r="A169" s="12"/>
      <c r="B169" s="198"/>
      <c r="C169" s="199"/>
      <c r="D169" s="200" t="s">
        <v>75</v>
      </c>
      <c r="E169" s="201" t="s">
        <v>937</v>
      </c>
      <c r="F169" s="201" t="s">
        <v>938</v>
      </c>
      <c r="G169" s="199"/>
      <c r="H169" s="199"/>
      <c r="I169" s="202"/>
      <c r="J169" s="203">
        <f>BK169</f>
        <v>0</v>
      </c>
      <c r="K169" s="199"/>
      <c r="L169" s="204"/>
      <c r="M169" s="205"/>
      <c r="N169" s="206"/>
      <c r="O169" s="206"/>
      <c r="P169" s="207">
        <f>P170</f>
        <v>0</v>
      </c>
      <c r="Q169" s="206"/>
      <c r="R169" s="207">
        <f>R170</f>
        <v>0</v>
      </c>
      <c r="S169" s="206"/>
      <c r="T169" s="208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9" t="s">
        <v>84</v>
      </c>
      <c r="AT169" s="210" t="s">
        <v>75</v>
      </c>
      <c r="AU169" s="210" t="s">
        <v>76</v>
      </c>
      <c r="AY169" s="209" t="s">
        <v>141</v>
      </c>
      <c r="BK169" s="211">
        <f>BK170</f>
        <v>0</v>
      </c>
    </row>
    <row r="170" spans="1:65" s="2" customFormat="1" ht="37.8" customHeight="1">
      <c r="A170" s="40"/>
      <c r="B170" s="41"/>
      <c r="C170" s="265" t="s">
        <v>644</v>
      </c>
      <c r="D170" s="265" t="s">
        <v>368</v>
      </c>
      <c r="E170" s="266" t="s">
        <v>939</v>
      </c>
      <c r="F170" s="267" t="s">
        <v>940</v>
      </c>
      <c r="G170" s="268" t="s">
        <v>265</v>
      </c>
      <c r="H170" s="269">
        <v>1</v>
      </c>
      <c r="I170" s="270"/>
      <c r="J170" s="271">
        <f>ROUND(I170*H170,2)</f>
        <v>0</v>
      </c>
      <c r="K170" s="267" t="s">
        <v>774</v>
      </c>
      <c r="L170" s="272"/>
      <c r="M170" s="283" t="s">
        <v>19</v>
      </c>
      <c r="N170" s="284" t="s">
        <v>47</v>
      </c>
      <c r="O170" s="281"/>
      <c r="P170" s="285">
        <f>O170*H170</f>
        <v>0</v>
      </c>
      <c r="Q170" s="285">
        <v>0</v>
      </c>
      <c r="R170" s="285">
        <f>Q170*H170</f>
        <v>0</v>
      </c>
      <c r="S170" s="285">
        <v>0</v>
      </c>
      <c r="T170" s="28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251</v>
      </c>
      <c r="AT170" s="225" t="s">
        <v>368</v>
      </c>
      <c r="AU170" s="225" t="s">
        <v>84</v>
      </c>
      <c r="AY170" s="19" t="s">
        <v>141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84</v>
      </c>
      <c r="BK170" s="226">
        <f>ROUND(I170*H170,2)</f>
        <v>0</v>
      </c>
      <c r="BL170" s="19" t="s">
        <v>149</v>
      </c>
      <c r="BM170" s="225" t="s">
        <v>941</v>
      </c>
    </row>
    <row r="171" spans="1:31" s="2" customFormat="1" ht="6.95" customHeight="1">
      <c r="A171" s="40"/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46"/>
      <c r="M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</row>
  </sheetData>
  <sheetProtection password="CC35" sheet="1" objects="1" scenarios="1" formatColumns="0" formatRows="0" autoFilter="0"/>
  <autoFilter ref="C93:K17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107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Revitalizace prostor budovy UL - 5np</v>
      </c>
      <c r="F7" s="144"/>
      <c r="G7" s="144"/>
      <c r="H7" s="144"/>
      <c r="L7" s="22"/>
    </row>
    <row r="8" spans="2:12" s="1" customFormat="1" ht="12" customHeight="1">
      <c r="B8" s="22"/>
      <c r="D8" s="144" t="s">
        <v>108</v>
      </c>
      <c r="L8" s="22"/>
    </row>
    <row r="9" spans="1:31" s="2" customFormat="1" ht="16.5" customHeight="1">
      <c r="A9" s="40"/>
      <c r="B9" s="46"/>
      <c r="C9" s="40"/>
      <c r="D9" s="40"/>
      <c r="E9" s="145" t="s">
        <v>757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758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942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14. 5. 2024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32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28</v>
      </c>
      <c r="J23" s="135" t="s">
        <v>34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36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760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40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943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42</v>
      </c>
      <c r="E32" s="40"/>
      <c r="F32" s="40"/>
      <c r="G32" s="40"/>
      <c r="H32" s="40"/>
      <c r="I32" s="40"/>
      <c r="J32" s="155">
        <f>ROUND(J94,2)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44</v>
      </c>
      <c r="G34" s="40"/>
      <c r="H34" s="40"/>
      <c r="I34" s="156" t="s">
        <v>43</v>
      </c>
      <c r="J34" s="156" t="s">
        <v>45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46</v>
      </c>
      <c r="E35" s="144" t="s">
        <v>47</v>
      </c>
      <c r="F35" s="158">
        <f>ROUND((SUM(BE94:BE192)),2)</f>
        <v>0</v>
      </c>
      <c r="G35" s="40"/>
      <c r="H35" s="40"/>
      <c r="I35" s="159">
        <v>0.21</v>
      </c>
      <c r="J35" s="158">
        <f>ROUND(((SUM(BE94:BE192))*I35),2)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48</v>
      </c>
      <c r="F36" s="158">
        <f>ROUND((SUM(BF94:BF192)),2)</f>
        <v>0</v>
      </c>
      <c r="G36" s="40"/>
      <c r="H36" s="40"/>
      <c r="I36" s="159">
        <v>0.12</v>
      </c>
      <c r="J36" s="158">
        <f>ROUND(((SUM(BF94:BF192))*I36),2)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49</v>
      </c>
      <c r="F37" s="158">
        <f>ROUND((SUM(BG94:BG192)),2)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50</v>
      </c>
      <c r="F38" s="158">
        <f>ROUND((SUM(BH94:BH192)),2)</f>
        <v>0</v>
      </c>
      <c r="G38" s="40"/>
      <c r="H38" s="40"/>
      <c r="I38" s="159">
        <v>0.12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51</v>
      </c>
      <c r="F39" s="158">
        <f>ROUND((SUM(BI94:BI192)),2)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52</v>
      </c>
      <c r="E41" s="162"/>
      <c r="F41" s="162"/>
      <c r="G41" s="163" t="s">
        <v>53</v>
      </c>
      <c r="H41" s="164" t="s">
        <v>54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Revitalizace prostor budovy UL - 5np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757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758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PP012432 - Elektroinstalace - montáž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Univerzitní ul., ZČU Plzeň - Bory</v>
      </c>
      <c r="G56" s="42"/>
      <c r="H56" s="42"/>
      <c r="I56" s="34" t="s">
        <v>23</v>
      </c>
      <c r="J56" s="74" t="str">
        <f>IF(J14="","",J14)</f>
        <v>14. 5. 2024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05" customHeight="1">
      <c r="A58" s="40"/>
      <c r="B58" s="41"/>
      <c r="C58" s="34" t="s">
        <v>25</v>
      </c>
      <c r="D58" s="42"/>
      <c r="E58" s="42"/>
      <c r="F58" s="29" t="str">
        <f>E17</f>
        <v>ZČU v Plzni, Univerzitní 2732/8, Plzeň 301 00</v>
      </c>
      <c r="G58" s="42"/>
      <c r="H58" s="42"/>
      <c r="I58" s="34" t="s">
        <v>31</v>
      </c>
      <c r="J58" s="38" t="str">
        <f>E23</f>
        <v>PilsProjekt s.r.o., Částkova 74, 326 00 Plzeň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36</v>
      </c>
      <c r="J59" s="38" t="str">
        <f>E26</f>
        <v>ing. Ivan Kobza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111</v>
      </c>
      <c r="D61" s="173"/>
      <c r="E61" s="173"/>
      <c r="F61" s="173"/>
      <c r="G61" s="173"/>
      <c r="H61" s="173"/>
      <c r="I61" s="173"/>
      <c r="J61" s="174" t="s">
        <v>112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74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113</v>
      </c>
    </row>
    <row r="64" spans="1:31" s="9" customFormat="1" ht="24.95" customHeight="1">
      <c r="A64" s="9"/>
      <c r="B64" s="176"/>
      <c r="C64" s="177"/>
      <c r="D64" s="178" t="s">
        <v>944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945</v>
      </c>
      <c r="E65" s="179"/>
      <c r="F65" s="179"/>
      <c r="G65" s="179"/>
      <c r="H65" s="179"/>
      <c r="I65" s="179"/>
      <c r="J65" s="180">
        <f>J100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946</v>
      </c>
      <c r="E66" s="179"/>
      <c r="F66" s="179"/>
      <c r="G66" s="179"/>
      <c r="H66" s="179"/>
      <c r="I66" s="179"/>
      <c r="J66" s="180">
        <f>J109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947</v>
      </c>
      <c r="E67" s="179"/>
      <c r="F67" s="179"/>
      <c r="G67" s="179"/>
      <c r="H67" s="179"/>
      <c r="I67" s="179"/>
      <c r="J67" s="180">
        <f>J114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948</v>
      </c>
      <c r="E68" s="179"/>
      <c r="F68" s="179"/>
      <c r="G68" s="179"/>
      <c r="H68" s="179"/>
      <c r="I68" s="179"/>
      <c r="J68" s="180">
        <f>J136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949</v>
      </c>
      <c r="E69" s="179"/>
      <c r="F69" s="179"/>
      <c r="G69" s="179"/>
      <c r="H69" s="179"/>
      <c r="I69" s="179"/>
      <c r="J69" s="180">
        <f>J141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950</v>
      </c>
      <c r="E70" s="179"/>
      <c r="F70" s="179"/>
      <c r="G70" s="179"/>
      <c r="H70" s="179"/>
      <c r="I70" s="179"/>
      <c r="J70" s="180">
        <f>J146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951</v>
      </c>
      <c r="E71" s="179"/>
      <c r="F71" s="179"/>
      <c r="G71" s="179"/>
      <c r="H71" s="179"/>
      <c r="I71" s="179"/>
      <c r="J71" s="180">
        <f>J159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6"/>
      <c r="C72" s="177"/>
      <c r="D72" s="178" t="s">
        <v>952</v>
      </c>
      <c r="E72" s="179"/>
      <c r="F72" s="179"/>
      <c r="G72" s="179"/>
      <c r="H72" s="179"/>
      <c r="I72" s="179"/>
      <c r="J72" s="180">
        <f>J179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71" t="str">
        <f>E7</f>
        <v>Revitalizace prostor budovy UL - 5np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108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6.5" customHeight="1">
      <c r="A84" s="40"/>
      <c r="B84" s="41"/>
      <c r="C84" s="42"/>
      <c r="D84" s="42"/>
      <c r="E84" s="171" t="s">
        <v>757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758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71" t="str">
        <f>E11</f>
        <v>PP012432 - Elektroinstalace - montáž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21</v>
      </c>
      <c r="D88" s="42"/>
      <c r="E88" s="42"/>
      <c r="F88" s="29" t="str">
        <f>F14</f>
        <v>Univerzitní ul., ZČU Plzeň - Bory</v>
      </c>
      <c r="G88" s="42"/>
      <c r="H88" s="42"/>
      <c r="I88" s="34" t="s">
        <v>23</v>
      </c>
      <c r="J88" s="74" t="str">
        <f>IF(J14="","",J14)</f>
        <v>14. 5. 2024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40.05" customHeight="1">
      <c r="A90" s="40"/>
      <c r="B90" s="41"/>
      <c r="C90" s="34" t="s">
        <v>25</v>
      </c>
      <c r="D90" s="42"/>
      <c r="E90" s="42"/>
      <c r="F90" s="29" t="str">
        <f>E17</f>
        <v>ZČU v Plzni, Univerzitní 2732/8, Plzeň 301 00</v>
      </c>
      <c r="G90" s="42"/>
      <c r="H90" s="42"/>
      <c r="I90" s="34" t="s">
        <v>31</v>
      </c>
      <c r="J90" s="38" t="str">
        <f>E23</f>
        <v>PilsProjekt s.r.o., Částkova 74, 326 00 Plzeň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29</v>
      </c>
      <c r="D91" s="42"/>
      <c r="E91" s="42"/>
      <c r="F91" s="29" t="str">
        <f>IF(E20="","",E20)</f>
        <v>Vyplň údaj</v>
      </c>
      <c r="G91" s="42"/>
      <c r="H91" s="42"/>
      <c r="I91" s="34" t="s">
        <v>36</v>
      </c>
      <c r="J91" s="38" t="str">
        <f>E26</f>
        <v>ing. Ivan Kobza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127</v>
      </c>
      <c r="D93" s="190" t="s">
        <v>61</v>
      </c>
      <c r="E93" s="190" t="s">
        <v>57</v>
      </c>
      <c r="F93" s="190" t="s">
        <v>58</v>
      </c>
      <c r="G93" s="190" t="s">
        <v>128</v>
      </c>
      <c r="H93" s="190" t="s">
        <v>129</v>
      </c>
      <c r="I93" s="190" t="s">
        <v>130</v>
      </c>
      <c r="J93" s="190" t="s">
        <v>112</v>
      </c>
      <c r="K93" s="191" t="s">
        <v>131</v>
      </c>
      <c r="L93" s="192"/>
      <c r="M93" s="94" t="s">
        <v>19</v>
      </c>
      <c r="N93" s="95" t="s">
        <v>46</v>
      </c>
      <c r="O93" s="95" t="s">
        <v>132</v>
      </c>
      <c r="P93" s="95" t="s">
        <v>133</v>
      </c>
      <c r="Q93" s="95" t="s">
        <v>134</v>
      </c>
      <c r="R93" s="95" t="s">
        <v>135</v>
      </c>
      <c r="S93" s="95" t="s">
        <v>136</v>
      </c>
      <c r="T93" s="96" t="s">
        <v>137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138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P95+P100+P109+P114+P136+P141+P146+P159+P179</f>
        <v>0</v>
      </c>
      <c r="Q94" s="98"/>
      <c r="R94" s="195">
        <f>R95+R100+R109+R114+R136+R141+R146+R159+R179</f>
        <v>0</v>
      </c>
      <c r="S94" s="98"/>
      <c r="T94" s="196">
        <f>T95+T100+T109+T114+T136+T141+T146+T159+T179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75</v>
      </c>
      <c r="AU94" s="19" t="s">
        <v>113</v>
      </c>
      <c r="BK94" s="197">
        <f>BK95+BK100+BK109+BK114+BK136+BK141+BK146+BK159+BK179</f>
        <v>0</v>
      </c>
    </row>
    <row r="95" spans="1:63" s="12" customFormat="1" ht="25.9" customHeight="1">
      <c r="A95" s="12"/>
      <c r="B95" s="198"/>
      <c r="C95" s="199"/>
      <c r="D95" s="200" t="s">
        <v>75</v>
      </c>
      <c r="E95" s="201" t="s">
        <v>770</v>
      </c>
      <c r="F95" s="201" t="s">
        <v>953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SUM(P96:P99)</f>
        <v>0</v>
      </c>
      <c r="Q95" s="206"/>
      <c r="R95" s="207">
        <f>SUM(R96:R99)</f>
        <v>0</v>
      </c>
      <c r="S95" s="206"/>
      <c r="T95" s="208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84</v>
      </c>
      <c r="AT95" s="210" t="s">
        <v>75</v>
      </c>
      <c r="AU95" s="210" t="s">
        <v>76</v>
      </c>
      <c r="AY95" s="209" t="s">
        <v>141</v>
      </c>
      <c r="BK95" s="211">
        <f>SUM(BK96:BK99)</f>
        <v>0</v>
      </c>
    </row>
    <row r="96" spans="1:65" s="2" customFormat="1" ht="24.15" customHeight="1">
      <c r="A96" s="40"/>
      <c r="B96" s="41"/>
      <c r="C96" s="214" t="s">
        <v>84</v>
      </c>
      <c r="D96" s="214" t="s">
        <v>144</v>
      </c>
      <c r="E96" s="215" t="s">
        <v>954</v>
      </c>
      <c r="F96" s="216" t="s">
        <v>955</v>
      </c>
      <c r="G96" s="217" t="s">
        <v>265</v>
      </c>
      <c r="H96" s="218">
        <v>2</v>
      </c>
      <c r="I96" s="219"/>
      <c r="J96" s="220">
        <f>ROUND(I96*H96,2)</f>
        <v>0</v>
      </c>
      <c r="K96" s="216" t="s">
        <v>148</v>
      </c>
      <c r="L96" s="46"/>
      <c r="M96" s="221" t="s">
        <v>19</v>
      </c>
      <c r="N96" s="222" t="s">
        <v>47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149</v>
      </c>
      <c r="AT96" s="225" t="s">
        <v>144</v>
      </c>
      <c r="AU96" s="225" t="s">
        <v>84</v>
      </c>
      <c r="AY96" s="19" t="s">
        <v>141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84</v>
      </c>
      <c r="BK96" s="226">
        <f>ROUND(I96*H96,2)</f>
        <v>0</v>
      </c>
      <c r="BL96" s="19" t="s">
        <v>149</v>
      </c>
      <c r="BM96" s="225" t="s">
        <v>86</v>
      </c>
    </row>
    <row r="97" spans="1:47" s="2" customFormat="1" ht="12">
      <c r="A97" s="40"/>
      <c r="B97" s="41"/>
      <c r="C97" s="42"/>
      <c r="D97" s="227" t="s">
        <v>151</v>
      </c>
      <c r="E97" s="42"/>
      <c r="F97" s="228" t="s">
        <v>956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151</v>
      </c>
      <c r="AU97" s="19" t="s">
        <v>84</v>
      </c>
    </row>
    <row r="98" spans="1:65" s="2" customFormat="1" ht="21.75" customHeight="1">
      <c r="A98" s="40"/>
      <c r="B98" s="41"/>
      <c r="C98" s="214" t="s">
        <v>86</v>
      </c>
      <c r="D98" s="214" t="s">
        <v>144</v>
      </c>
      <c r="E98" s="215" t="s">
        <v>957</v>
      </c>
      <c r="F98" s="216" t="s">
        <v>958</v>
      </c>
      <c r="G98" s="217" t="s">
        <v>265</v>
      </c>
      <c r="H98" s="218">
        <v>11</v>
      </c>
      <c r="I98" s="219"/>
      <c r="J98" s="220">
        <f>ROUND(I98*H98,2)</f>
        <v>0</v>
      </c>
      <c r="K98" s="216" t="s">
        <v>148</v>
      </c>
      <c r="L98" s="46"/>
      <c r="M98" s="221" t="s">
        <v>19</v>
      </c>
      <c r="N98" s="222" t="s">
        <v>47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149</v>
      </c>
      <c r="AT98" s="225" t="s">
        <v>144</v>
      </c>
      <c r="AU98" s="225" t="s">
        <v>84</v>
      </c>
      <c r="AY98" s="19" t="s">
        <v>141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84</v>
      </c>
      <c r="BK98" s="226">
        <f>ROUND(I98*H98,2)</f>
        <v>0</v>
      </c>
      <c r="BL98" s="19" t="s">
        <v>149</v>
      </c>
      <c r="BM98" s="225" t="s">
        <v>149</v>
      </c>
    </row>
    <row r="99" spans="1:47" s="2" customFormat="1" ht="12">
      <c r="A99" s="40"/>
      <c r="B99" s="41"/>
      <c r="C99" s="42"/>
      <c r="D99" s="227" t="s">
        <v>151</v>
      </c>
      <c r="E99" s="42"/>
      <c r="F99" s="228" t="s">
        <v>959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151</v>
      </c>
      <c r="AU99" s="19" t="s">
        <v>84</v>
      </c>
    </row>
    <row r="100" spans="1:63" s="12" customFormat="1" ht="25.9" customHeight="1">
      <c r="A100" s="12"/>
      <c r="B100" s="198"/>
      <c r="C100" s="199"/>
      <c r="D100" s="200" t="s">
        <v>75</v>
      </c>
      <c r="E100" s="201" t="s">
        <v>785</v>
      </c>
      <c r="F100" s="201" t="s">
        <v>960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SUM(P101:P108)</f>
        <v>0</v>
      </c>
      <c r="Q100" s="206"/>
      <c r="R100" s="207">
        <f>SUM(R101:R108)</f>
        <v>0</v>
      </c>
      <c r="S100" s="206"/>
      <c r="T100" s="208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84</v>
      </c>
      <c r="AT100" s="210" t="s">
        <v>75</v>
      </c>
      <c r="AU100" s="210" t="s">
        <v>76</v>
      </c>
      <c r="AY100" s="209" t="s">
        <v>141</v>
      </c>
      <c r="BK100" s="211">
        <f>SUM(BK101:BK108)</f>
        <v>0</v>
      </c>
    </row>
    <row r="101" spans="1:65" s="2" customFormat="1" ht="24.15" customHeight="1">
      <c r="A101" s="40"/>
      <c r="B101" s="41"/>
      <c r="C101" s="214" t="s">
        <v>177</v>
      </c>
      <c r="D101" s="214" t="s">
        <v>144</v>
      </c>
      <c r="E101" s="215" t="s">
        <v>961</v>
      </c>
      <c r="F101" s="216" t="s">
        <v>962</v>
      </c>
      <c r="G101" s="217" t="s">
        <v>265</v>
      </c>
      <c r="H101" s="218">
        <v>23</v>
      </c>
      <c r="I101" s="219"/>
      <c r="J101" s="220">
        <f>ROUND(I101*H101,2)</f>
        <v>0</v>
      </c>
      <c r="K101" s="216" t="s">
        <v>148</v>
      </c>
      <c r="L101" s="46"/>
      <c r="M101" s="221" t="s">
        <v>19</v>
      </c>
      <c r="N101" s="222" t="s">
        <v>47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149</v>
      </c>
      <c r="AT101" s="225" t="s">
        <v>144</v>
      </c>
      <c r="AU101" s="225" t="s">
        <v>84</v>
      </c>
      <c r="AY101" s="19" t="s">
        <v>141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84</v>
      </c>
      <c r="BK101" s="226">
        <f>ROUND(I101*H101,2)</f>
        <v>0</v>
      </c>
      <c r="BL101" s="19" t="s">
        <v>149</v>
      </c>
      <c r="BM101" s="225" t="s">
        <v>142</v>
      </c>
    </row>
    <row r="102" spans="1:47" s="2" customFormat="1" ht="12">
      <c r="A102" s="40"/>
      <c r="B102" s="41"/>
      <c r="C102" s="42"/>
      <c r="D102" s="227" t="s">
        <v>151</v>
      </c>
      <c r="E102" s="42"/>
      <c r="F102" s="228" t="s">
        <v>963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151</v>
      </c>
      <c r="AU102" s="19" t="s">
        <v>84</v>
      </c>
    </row>
    <row r="103" spans="1:65" s="2" customFormat="1" ht="24.15" customHeight="1">
      <c r="A103" s="40"/>
      <c r="B103" s="41"/>
      <c r="C103" s="214" t="s">
        <v>149</v>
      </c>
      <c r="D103" s="214" t="s">
        <v>144</v>
      </c>
      <c r="E103" s="215" t="s">
        <v>964</v>
      </c>
      <c r="F103" s="216" t="s">
        <v>965</v>
      </c>
      <c r="G103" s="217" t="s">
        <v>265</v>
      </c>
      <c r="H103" s="218">
        <v>11</v>
      </c>
      <c r="I103" s="219"/>
      <c r="J103" s="220">
        <f>ROUND(I103*H103,2)</f>
        <v>0</v>
      </c>
      <c r="K103" s="216" t="s">
        <v>148</v>
      </c>
      <c r="L103" s="46"/>
      <c r="M103" s="221" t="s">
        <v>19</v>
      </c>
      <c r="N103" s="222" t="s">
        <v>47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149</v>
      </c>
      <c r="AT103" s="225" t="s">
        <v>144</v>
      </c>
      <c r="AU103" s="225" t="s">
        <v>84</v>
      </c>
      <c r="AY103" s="19" t="s">
        <v>141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84</v>
      </c>
      <c r="BK103" s="226">
        <f>ROUND(I103*H103,2)</f>
        <v>0</v>
      </c>
      <c r="BL103" s="19" t="s">
        <v>149</v>
      </c>
      <c r="BM103" s="225" t="s">
        <v>251</v>
      </c>
    </row>
    <row r="104" spans="1:47" s="2" customFormat="1" ht="12">
      <c r="A104" s="40"/>
      <c r="B104" s="41"/>
      <c r="C104" s="42"/>
      <c r="D104" s="227" t="s">
        <v>151</v>
      </c>
      <c r="E104" s="42"/>
      <c r="F104" s="228" t="s">
        <v>966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151</v>
      </c>
      <c r="AU104" s="19" t="s">
        <v>84</v>
      </c>
    </row>
    <row r="105" spans="1:65" s="2" customFormat="1" ht="24.15" customHeight="1">
      <c r="A105" s="40"/>
      <c r="B105" s="41"/>
      <c r="C105" s="214" t="s">
        <v>209</v>
      </c>
      <c r="D105" s="214" t="s">
        <v>144</v>
      </c>
      <c r="E105" s="215" t="s">
        <v>967</v>
      </c>
      <c r="F105" s="216" t="s">
        <v>968</v>
      </c>
      <c r="G105" s="217" t="s">
        <v>265</v>
      </c>
      <c r="H105" s="218">
        <v>4</v>
      </c>
      <c r="I105" s="219"/>
      <c r="J105" s="220">
        <f>ROUND(I105*H105,2)</f>
        <v>0</v>
      </c>
      <c r="K105" s="216" t="s">
        <v>148</v>
      </c>
      <c r="L105" s="46"/>
      <c r="M105" s="221" t="s">
        <v>19</v>
      </c>
      <c r="N105" s="222" t="s">
        <v>47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149</v>
      </c>
      <c r="AT105" s="225" t="s">
        <v>144</v>
      </c>
      <c r="AU105" s="225" t="s">
        <v>84</v>
      </c>
      <c r="AY105" s="19" t="s">
        <v>141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84</v>
      </c>
      <c r="BK105" s="226">
        <f>ROUND(I105*H105,2)</f>
        <v>0</v>
      </c>
      <c r="BL105" s="19" t="s">
        <v>149</v>
      </c>
      <c r="BM105" s="225" t="s">
        <v>262</v>
      </c>
    </row>
    <row r="106" spans="1:47" s="2" customFormat="1" ht="12">
      <c r="A106" s="40"/>
      <c r="B106" s="41"/>
      <c r="C106" s="42"/>
      <c r="D106" s="227" t="s">
        <v>151</v>
      </c>
      <c r="E106" s="42"/>
      <c r="F106" s="228" t="s">
        <v>969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151</v>
      </c>
      <c r="AU106" s="19" t="s">
        <v>84</v>
      </c>
    </row>
    <row r="107" spans="1:65" s="2" customFormat="1" ht="24.15" customHeight="1">
      <c r="A107" s="40"/>
      <c r="B107" s="41"/>
      <c r="C107" s="214" t="s">
        <v>142</v>
      </c>
      <c r="D107" s="214" t="s">
        <v>144</v>
      </c>
      <c r="E107" s="215" t="s">
        <v>970</v>
      </c>
      <c r="F107" s="216" t="s">
        <v>971</v>
      </c>
      <c r="G107" s="217" t="s">
        <v>265</v>
      </c>
      <c r="H107" s="218">
        <v>30</v>
      </c>
      <c r="I107" s="219"/>
      <c r="J107" s="220">
        <f>ROUND(I107*H107,2)</f>
        <v>0</v>
      </c>
      <c r="K107" s="216" t="s">
        <v>148</v>
      </c>
      <c r="L107" s="46"/>
      <c r="M107" s="221" t="s">
        <v>19</v>
      </c>
      <c r="N107" s="222" t="s">
        <v>47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149</v>
      </c>
      <c r="AT107" s="225" t="s">
        <v>144</v>
      </c>
      <c r="AU107" s="225" t="s">
        <v>84</v>
      </c>
      <c r="AY107" s="19" t="s">
        <v>141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84</v>
      </c>
      <c r="BK107" s="226">
        <f>ROUND(I107*H107,2)</f>
        <v>0</v>
      </c>
      <c r="BL107" s="19" t="s">
        <v>149</v>
      </c>
      <c r="BM107" s="225" t="s">
        <v>8</v>
      </c>
    </row>
    <row r="108" spans="1:47" s="2" customFormat="1" ht="12">
      <c r="A108" s="40"/>
      <c r="B108" s="41"/>
      <c r="C108" s="42"/>
      <c r="D108" s="227" t="s">
        <v>151</v>
      </c>
      <c r="E108" s="42"/>
      <c r="F108" s="228" t="s">
        <v>972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151</v>
      </c>
      <c r="AU108" s="19" t="s">
        <v>84</v>
      </c>
    </row>
    <row r="109" spans="1:63" s="12" customFormat="1" ht="25.9" customHeight="1">
      <c r="A109" s="12"/>
      <c r="B109" s="198"/>
      <c r="C109" s="199"/>
      <c r="D109" s="200" t="s">
        <v>75</v>
      </c>
      <c r="E109" s="201" t="s">
        <v>801</v>
      </c>
      <c r="F109" s="201" t="s">
        <v>973</v>
      </c>
      <c r="G109" s="199"/>
      <c r="H109" s="199"/>
      <c r="I109" s="202"/>
      <c r="J109" s="203">
        <f>BK109</f>
        <v>0</v>
      </c>
      <c r="K109" s="199"/>
      <c r="L109" s="204"/>
      <c r="M109" s="205"/>
      <c r="N109" s="206"/>
      <c r="O109" s="206"/>
      <c r="P109" s="207">
        <f>SUM(P110:P113)</f>
        <v>0</v>
      </c>
      <c r="Q109" s="206"/>
      <c r="R109" s="207">
        <f>SUM(R110:R113)</f>
        <v>0</v>
      </c>
      <c r="S109" s="206"/>
      <c r="T109" s="208">
        <f>SUM(T110:T113)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9" t="s">
        <v>84</v>
      </c>
      <c r="AT109" s="210" t="s">
        <v>75</v>
      </c>
      <c r="AU109" s="210" t="s">
        <v>76</v>
      </c>
      <c r="AY109" s="209" t="s">
        <v>141</v>
      </c>
      <c r="BK109" s="211">
        <f>SUM(BK110:BK113)</f>
        <v>0</v>
      </c>
    </row>
    <row r="110" spans="1:65" s="2" customFormat="1" ht="24.15" customHeight="1">
      <c r="A110" s="40"/>
      <c r="B110" s="41"/>
      <c r="C110" s="214" t="s">
        <v>239</v>
      </c>
      <c r="D110" s="214" t="s">
        <v>144</v>
      </c>
      <c r="E110" s="215" t="s">
        <v>974</v>
      </c>
      <c r="F110" s="216" t="s">
        <v>975</v>
      </c>
      <c r="G110" s="217" t="s">
        <v>265</v>
      </c>
      <c r="H110" s="218">
        <v>185</v>
      </c>
      <c r="I110" s="219"/>
      <c r="J110" s="220">
        <f>ROUND(I110*H110,2)</f>
        <v>0</v>
      </c>
      <c r="K110" s="216" t="s">
        <v>148</v>
      </c>
      <c r="L110" s="46"/>
      <c r="M110" s="221" t="s">
        <v>19</v>
      </c>
      <c r="N110" s="222" t="s">
        <v>47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149</v>
      </c>
      <c r="AT110" s="225" t="s">
        <v>144</v>
      </c>
      <c r="AU110" s="225" t="s">
        <v>84</v>
      </c>
      <c r="AY110" s="19" t="s">
        <v>141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84</v>
      </c>
      <c r="BK110" s="226">
        <f>ROUND(I110*H110,2)</f>
        <v>0</v>
      </c>
      <c r="BL110" s="19" t="s">
        <v>149</v>
      </c>
      <c r="BM110" s="225" t="s">
        <v>298</v>
      </c>
    </row>
    <row r="111" spans="1:47" s="2" customFormat="1" ht="12">
      <c r="A111" s="40"/>
      <c r="B111" s="41"/>
      <c r="C111" s="42"/>
      <c r="D111" s="227" t="s">
        <v>151</v>
      </c>
      <c r="E111" s="42"/>
      <c r="F111" s="228" t="s">
        <v>976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151</v>
      </c>
      <c r="AU111" s="19" t="s">
        <v>84</v>
      </c>
    </row>
    <row r="112" spans="1:65" s="2" customFormat="1" ht="21.75" customHeight="1">
      <c r="A112" s="40"/>
      <c r="B112" s="41"/>
      <c r="C112" s="214" t="s">
        <v>251</v>
      </c>
      <c r="D112" s="214" t="s">
        <v>144</v>
      </c>
      <c r="E112" s="215" t="s">
        <v>957</v>
      </c>
      <c r="F112" s="216" t="s">
        <v>958</v>
      </c>
      <c r="G112" s="217" t="s">
        <v>265</v>
      </c>
      <c r="H112" s="218">
        <v>1</v>
      </c>
      <c r="I112" s="219"/>
      <c r="J112" s="220">
        <f>ROUND(I112*H112,2)</f>
        <v>0</v>
      </c>
      <c r="K112" s="216" t="s">
        <v>148</v>
      </c>
      <c r="L112" s="46"/>
      <c r="M112" s="221" t="s">
        <v>19</v>
      </c>
      <c r="N112" s="222" t="s">
        <v>47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149</v>
      </c>
      <c r="AT112" s="225" t="s">
        <v>144</v>
      </c>
      <c r="AU112" s="225" t="s">
        <v>84</v>
      </c>
      <c r="AY112" s="19" t="s">
        <v>141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84</v>
      </c>
      <c r="BK112" s="226">
        <f>ROUND(I112*H112,2)</f>
        <v>0</v>
      </c>
      <c r="BL112" s="19" t="s">
        <v>149</v>
      </c>
      <c r="BM112" s="225" t="s">
        <v>311</v>
      </c>
    </row>
    <row r="113" spans="1:47" s="2" customFormat="1" ht="12">
      <c r="A113" s="40"/>
      <c r="B113" s="41"/>
      <c r="C113" s="42"/>
      <c r="D113" s="227" t="s">
        <v>151</v>
      </c>
      <c r="E113" s="42"/>
      <c r="F113" s="228" t="s">
        <v>959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151</v>
      </c>
      <c r="AU113" s="19" t="s">
        <v>84</v>
      </c>
    </row>
    <row r="114" spans="1:63" s="12" customFormat="1" ht="25.9" customHeight="1">
      <c r="A114" s="12"/>
      <c r="B114" s="198"/>
      <c r="C114" s="199"/>
      <c r="D114" s="200" t="s">
        <v>75</v>
      </c>
      <c r="E114" s="201" t="s">
        <v>821</v>
      </c>
      <c r="F114" s="201" t="s">
        <v>977</v>
      </c>
      <c r="G114" s="199"/>
      <c r="H114" s="199"/>
      <c r="I114" s="202"/>
      <c r="J114" s="203">
        <f>BK114</f>
        <v>0</v>
      </c>
      <c r="K114" s="199"/>
      <c r="L114" s="204"/>
      <c r="M114" s="205"/>
      <c r="N114" s="206"/>
      <c r="O114" s="206"/>
      <c r="P114" s="207">
        <f>SUM(P115:P135)</f>
        <v>0</v>
      </c>
      <c r="Q114" s="206"/>
      <c r="R114" s="207">
        <f>SUM(R115:R135)</f>
        <v>0</v>
      </c>
      <c r="S114" s="206"/>
      <c r="T114" s="208">
        <f>SUM(T115:T135)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84</v>
      </c>
      <c r="AT114" s="210" t="s">
        <v>75</v>
      </c>
      <c r="AU114" s="210" t="s">
        <v>76</v>
      </c>
      <c r="AY114" s="209" t="s">
        <v>141</v>
      </c>
      <c r="BK114" s="211">
        <f>SUM(BK115:BK135)</f>
        <v>0</v>
      </c>
    </row>
    <row r="115" spans="1:65" s="2" customFormat="1" ht="24.15" customHeight="1">
      <c r="A115" s="40"/>
      <c r="B115" s="41"/>
      <c r="C115" s="214" t="s">
        <v>249</v>
      </c>
      <c r="D115" s="214" t="s">
        <v>144</v>
      </c>
      <c r="E115" s="215" t="s">
        <v>978</v>
      </c>
      <c r="F115" s="216" t="s">
        <v>979</v>
      </c>
      <c r="G115" s="217" t="s">
        <v>265</v>
      </c>
      <c r="H115" s="218">
        <v>252</v>
      </c>
      <c r="I115" s="219"/>
      <c r="J115" s="220">
        <f>ROUND(I115*H115,2)</f>
        <v>0</v>
      </c>
      <c r="K115" s="216" t="s">
        <v>148</v>
      </c>
      <c r="L115" s="46"/>
      <c r="M115" s="221" t="s">
        <v>19</v>
      </c>
      <c r="N115" s="222" t="s">
        <v>47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149</v>
      </c>
      <c r="AT115" s="225" t="s">
        <v>144</v>
      </c>
      <c r="AU115" s="225" t="s">
        <v>84</v>
      </c>
      <c r="AY115" s="19" t="s">
        <v>141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84</v>
      </c>
      <c r="BK115" s="226">
        <f>ROUND(I115*H115,2)</f>
        <v>0</v>
      </c>
      <c r="BL115" s="19" t="s">
        <v>149</v>
      </c>
      <c r="BM115" s="225" t="s">
        <v>322</v>
      </c>
    </row>
    <row r="116" spans="1:47" s="2" customFormat="1" ht="12">
      <c r="A116" s="40"/>
      <c r="B116" s="41"/>
      <c r="C116" s="42"/>
      <c r="D116" s="227" t="s">
        <v>151</v>
      </c>
      <c r="E116" s="42"/>
      <c r="F116" s="228" t="s">
        <v>980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151</v>
      </c>
      <c r="AU116" s="19" t="s">
        <v>84</v>
      </c>
    </row>
    <row r="117" spans="1:65" s="2" customFormat="1" ht="24.15" customHeight="1">
      <c r="A117" s="40"/>
      <c r="B117" s="41"/>
      <c r="C117" s="214" t="s">
        <v>262</v>
      </c>
      <c r="D117" s="214" t="s">
        <v>144</v>
      </c>
      <c r="E117" s="215" t="s">
        <v>981</v>
      </c>
      <c r="F117" s="216" t="s">
        <v>982</v>
      </c>
      <c r="G117" s="217" t="s">
        <v>265</v>
      </c>
      <c r="H117" s="218">
        <v>64</v>
      </c>
      <c r="I117" s="219"/>
      <c r="J117" s="220">
        <f>ROUND(I117*H117,2)</f>
        <v>0</v>
      </c>
      <c r="K117" s="216" t="s">
        <v>148</v>
      </c>
      <c r="L117" s="46"/>
      <c r="M117" s="221" t="s">
        <v>19</v>
      </c>
      <c r="N117" s="222" t="s">
        <v>47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149</v>
      </c>
      <c r="AT117" s="225" t="s">
        <v>144</v>
      </c>
      <c r="AU117" s="225" t="s">
        <v>84</v>
      </c>
      <c r="AY117" s="19" t="s">
        <v>141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84</v>
      </c>
      <c r="BK117" s="226">
        <f>ROUND(I117*H117,2)</f>
        <v>0</v>
      </c>
      <c r="BL117" s="19" t="s">
        <v>149</v>
      </c>
      <c r="BM117" s="225" t="s">
        <v>338</v>
      </c>
    </row>
    <row r="118" spans="1:47" s="2" customFormat="1" ht="12">
      <c r="A118" s="40"/>
      <c r="B118" s="41"/>
      <c r="C118" s="42"/>
      <c r="D118" s="227" t="s">
        <v>151</v>
      </c>
      <c r="E118" s="42"/>
      <c r="F118" s="228" t="s">
        <v>983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151</v>
      </c>
      <c r="AU118" s="19" t="s">
        <v>84</v>
      </c>
    </row>
    <row r="119" spans="1:65" s="2" customFormat="1" ht="16.5" customHeight="1">
      <c r="A119" s="40"/>
      <c r="B119" s="41"/>
      <c r="C119" s="214" t="s">
        <v>279</v>
      </c>
      <c r="D119" s="214" t="s">
        <v>144</v>
      </c>
      <c r="E119" s="215" t="s">
        <v>984</v>
      </c>
      <c r="F119" s="216" t="s">
        <v>985</v>
      </c>
      <c r="G119" s="217" t="s">
        <v>265</v>
      </c>
      <c r="H119" s="218">
        <v>18</v>
      </c>
      <c r="I119" s="219"/>
      <c r="J119" s="220">
        <f>ROUND(I119*H119,2)</f>
        <v>0</v>
      </c>
      <c r="K119" s="216" t="s">
        <v>148</v>
      </c>
      <c r="L119" s="46"/>
      <c r="M119" s="221" t="s">
        <v>19</v>
      </c>
      <c r="N119" s="222" t="s">
        <v>47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149</v>
      </c>
      <c r="AT119" s="225" t="s">
        <v>144</v>
      </c>
      <c r="AU119" s="225" t="s">
        <v>84</v>
      </c>
      <c r="AY119" s="19" t="s">
        <v>141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84</v>
      </c>
      <c r="BK119" s="226">
        <f>ROUND(I119*H119,2)</f>
        <v>0</v>
      </c>
      <c r="BL119" s="19" t="s">
        <v>149</v>
      </c>
      <c r="BM119" s="225" t="s">
        <v>350</v>
      </c>
    </row>
    <row r="120" spans="1:47" s="2" customFormat="1" ht="12">
      <c r="A120" s="40"/>
      <c r="B120" s="41"/>
      <c r="C120" s="42"/>
      <c r="D120" s="227" t="s">
        <v>151</v>
      </c>
      <c r="E120" s="42"/>
      <c r="F120" s="228" t="s">
        <v>986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151</v>
      </c>
      <c r="AU120" s="19" t="s">
        <v>84</v>
      </c>
    </row>
    <row r="121" spans="1:65" s="2" customFormat="1" ht="24.15" customHeight="1">
      <c r="A121" s="40"/>
      <c r="B121" s="41"/>
      <c r="C121" s="214" t="s">
        <v>8</v>
      </c>
      <c r="D121" s="214" t="s">
        <v>144</v>
      </c>
      <c r="E121" s="215" t="s">
        <v>987</v>
      </c>
      <c r="F121" s="216" t="s">
        <v>988</v>
      </c>
      <c r="G121" s="217" t="s">
        <v>265</v>
      </c>
      <c r="H121" s="218">
        <v>20</v>
      </c>
      <c r="I121" s="219"/>
      <c r="J121" s="220">
        <f>ROUND(I121*H121,2)</f>
        <v>0</v>
      </c>
      <c r="K121" s="216" t="s">
        <v>148</v>
      </c>
      <c r="L121" s="46"/>
      <c r="M121" s="221" t="s">
        <v>19</v>
      </c>
      <c r="N121" s="222" t="s">
        <v>47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149</v>
      </c>
      <c r="AT121" s="225" t="s">
        <v>144</v>
      </c>
      <c r="AU121" s="225" t="s">
        <v>84</v>
      </c>
      <c r="AY121" s="19" t="s">
        <v>141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84</v>
      </c>
      <c r="BK121" s="226">
        <f>ROUND(I121*H121,2)</f>
        <v>0</v>
      </c>
      <c r="BL121" s="19" t="s">
        <v>149</v>
      </c>
      <c r="BM121" s="225" t="s">
        <v>362</v>
      </c>
    </row>
    <row r="122" spans="1:47" s="2" customFormat="1" ht="12">
      <c r="A122" s="40"/>
      <c r="B122" s="41"/>
      <c r="C122" s="42"/>
      <c r="D122" s="227" t="s">
        <v>151</v>
      </c>
      <c r="E122" s="42"/>
      <c r="F122" s="228" t="s">
        <v>989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151</v>
      </c>
      <c r="AU122" s="19" t="s">
        <v>84</v>
      </c>
    </row>
    <row r="123" spans="1:65" s="2" customFormat="1" ht="21.75" customHeight="1">
      <c r="A123" s="40"/>
      <c r="B123" s="41"/>
      <c r="C123" s="214" t="s">
        <v>293</v>
      </c>
      <c r="D123" s="214" t="s">
        <v>144</v>
      </c>
      <c r="E123" s="215" t="s">
        <v>990</v>
      </c>
      <c r="F123" s="216" t="s">
        <v>991</v>
      </c>
      <c r="G123" s="217" t="s">
        <v>234</v>
      </c>
      <c r="H123" s="218">
        <v>74</v>
      </c>
      <c r="I123" s="219"/>
      <c r="J123" s="220">
        <f>ROUND(I123*H123,2)</f>
        <v>0</v>
      </c>
      <c r="K123" s="216" t="s">
        <v>148</v>
      </c>
      <c r="L123" s="46"/>
      <c r="M123" s="221" t="s">
        <v>19</v>
      </c>
      <c r="N123" s="222" t="s">
        <v>47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149</v>
      </c>
      <c r="AT123" s="225" t="s">
        <v>144</v>
      </c>
      <c r="AU123" s="225" t="s">
        <v>84</v>
      </c>
      <c r="AY123" s="19" t="s">
        <v>141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84</v>
      </c>
      <c r="BK123" s="226">
        <f>ROUND(I123*H123,2)</f>
        <v>0</v>
      </c>
      <c r="BL123" s="19" t="s">
        <v>149</v>
      </c>
      <c r="BM123" s="225" t="s">
        <v>376</v>
      </c>
    </row>
    <row r="124" spans="1:47" s="2" customFormat="1" ht="12">
      <c r="A124" s="40"/>
      <c r="B124" s="41"/>
      <c r="C124" s="42"/>
      <c r="D124" s="227" t="s">
        <v>151</v>
      </c>
      <c r="E124" s="42"/>
      <c r="F124" s="228" t="s">
        <v>992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151</v>
      </c>
      <c r="AU124" s="19" t="s">
        <v>84</v>
      </c>
    </row>
    <row r="125" spans="1:65" s="2" customFormat="1" ht="16.5" customHeight="1">
      <c r="A125" s="40"/>
      <c r="B125" s="41"/>
      <c r="C125" s="214" t="s">
        <v>298</v>
      </c>
      <c r="D125" s="214" t="s">
        <v>144</v>
      </c>
      <c r="E125" s="215" t="s">
        <v>993</v>
      </c>
      <c r="F125" s="216" t="s">
        <v>994</v>
      </c>
      <c r="G125" s="217" t="s">
        <v>995</v>
      </c>
      <c r="H125" s="218">
        <v>14</v>
      </c>
      <c r="I125" s="219"/>
      <c r="J125" s="220">
        <f>ROUND(I125*H125,2)</f>
        <v>0</v>
      </c>
      <c r="K125" s="216" t="s">
        <v>996</v>
      </c>
      <c r="L125" s="46"/>
      <c r="M125" s="221" t="s">
        <v>19</v>
      </c>
      <c r="N125" s="222" t="s">
        <v>47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149</v>
      </c>
      <c r="AT125" s="225" t="s">
        <v>144</v>
      </c>
      <c r="AU125" s="225" t="s">
        <v>84</v>
      </c>
      <c r="AY125" s="19" t="s">
        <v>141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84</v>
      </c>
      <c r="BK125" s="226">
        <f>ROUND(I125*H125,2)</f>
        <v>0</v>
      </c>
      <c r="BL125" s="19" t="s">
        <v>149</v>
      </c>
      <c r="BM125" s="225" t="s">
        <v>389</v>
      </c>
    </row>
    <row r="126" spans="1:65" s="2" customFormat="1" ht="21.75" customHeight="1">
      <c r="A126" s="40"/>
      <c r="B126" s="41"/>
      <c r="C126" s="214" t="s">
        <v>305</v>
      </c>
      <c r="D126" s="214" t="s">
        <v>144</v>
      </c>
      <c r="E126" s="215" t="s">
        <v>997</v>
      </c>
      <c r="F126" s="216" t="s">
        <v>998</v>
      </c>
      <c r="G126" s="217" t="s">
        <v>234</v>
      </c>
      <c r="H126" s="218">
        <v>50</v>
      </c>
      <c r="I126" s="219"/>
      <c r="J126" s="220">
        <f>ROUND(I126*H126,2)</f>
        <v>0</v>
      </c>
      <c r="K126" s="216" t="s">
        <v>148</v>
      </c>
      <c r="L126" s="46"/>
      <c r="M126" s="221" t="s">
        <v>19</v>
      </c>
      <c r="N126" s="222" t="s">
        <v>47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149</v>
      </c>
      <c r="AT126" s="225" t="s">
        <v>144</v>
      </c>
      <c r="AU126" s="225" t="s">
        <v>84</v>
      </c>
      <c r="AY126" s="19" t="s">
        <v>141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84</v>
      </c>
      <c r="BK126" s="226">
        <f>ROUND(I126*H126,2)</f>
        <v>0</v>
      </c>
      <c r="BL126" s="19" t="s">
        <v>149</v>
      </c>
      <c r="BM126" s="225" t="s">
        <v>406</v>
      </c>
    </row>
    <row r="127" spans="1:47" s="2" customFormat="1" ht="12">
      <c r="A127" s="40"/>
      <c r="B127" s="41"/>
      <c r="C127" s="42"/>
      <c r="D127" s="227" t="s">
        <v>151</v>
      </c>
      <c r="E127" s="42"/>
      <c r="F127" s="228" t="s">
        <v>999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151</v>
      </c>
      <c r="AU127" s="19" t="s">
        <v>84</v>
      </c>
    </row>
    <row r="128" spans="1:65" s="2" customFormat="1" ht="16.5" customHeight="1">
      <c r="A128" s="40"/>
      <c r="B128" s="41"/>
      <c r="C128" s="214" t="s">
        <v>311</v>
      </c>
      <c r="D128" s="214" t="s">
        <v>144</v>
      </c>
      <c r="E128" s="215" t="s">
        <v>1000</v>
      </c>
      <c r="F128" s="216" t="s">
        <v>1001</v>
      </c>
      <c r="G128" s="217" t="s">
        <v>514</v>
      </c>
      <c r="H128" s="218">
        <v>8</v>
      </c>
      <c r="I128" s="219"/>
      <c r="J128" s="220">
        <f>ROUND(I128*H128,2)</f>
        <v>0</v>
      </c>
      <c r="K128" s="216" t="s">
        <v>148</v>
      </c>
      <c r="L128" s="46"/>
      <c r="M128" s="221" t="s">
        <v>19</v>
      </c>
      <c r="N128" s="222" t="s">
        <v>47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149</v>
      </c>
      <c r="AT128" s="225" t="s">
        <v>144</v>
      </c>
      <c r="AU128" s="225" t="s">
        <v>84</v>
      </c>
      <c r="AY128" s="19" t="s">
        <v>141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84</v>
      </c>
      <c r="BK128" s="226">
        <f>ROUND(I128*H128,2)</f>
        <v>0</v>
      </c>
      <c r="BL128" s="19" t="s">
        <v>149</v>
      </c>
      <c r="BM128" s="225" t="s">
        <v>372</v>
      </c>
    </row>
    <row r="129" spans="1:47" s="2" customFormat="1" ht="12">
      <c r="A129" s="40"/>
      <c r="B129" s="41"/>
      <c r="C129" s="42"/>
      <c r="D129" s="227" t="s">
        <v>151</v>
      </c>
      <c r="E129" s="42"/>
      <c r="F129" s="228" t="s">
        <v>1002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151</v>
      </c>
      <c r="AU129" s="19" t="s">
        <v>84</v>
      </c>
    </row>
    <row r="130" spans="1:65" s="2" customFormat="1" ht="24.15" customHeight="1">
      <c r="A130" s="40"/>
      <c r="B130" s="41"/>
      <c r="C130" s="214" t="s">
        <v>316</v>
      </c>
      <c r="D130" s="214" t="s">
        <v>144</v>
      </c>
      <c r="E130" s="215" t="s">
        <v>1003</v>
      </c>
      <c r="F130" s="216" t="s">
        <v>1004</v>
      </c>
      <c r="G130" s="217" t="s">
        <v>265</v>
      </c>
      <c r="H130" s="218">
        <v>1400</v>
      </c>
      <c r="I130" s="219"/>
      <c r="J130" s="220">
        <f>ROUND(I130*H130,2)</f>
        <v>0</v>
      </c>
      <c r="K130" s="216" t="s">
        <v>148</v>
      </c>
      <c r="L130" s="46"/>
      <c r="M130" s="221" t="s">
        <v>19</v>
      </c>
      <c r="N130" s="222" t="s">
        <v>47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149</v>
      </c>
      <c r="AT130" s="225" t="s">
        <v>144</v>
      </c>
      <c r="AU130" s="225" t="s">
        <v>84</v>
      </c>
      <c r="AY130" s="19" t="s">
        <v>141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84</v>
      </c>
      <c r="BK130" s="226">
        <f>ROUND(I130*H130,2)</f>
        <v>0</v>
      </c>
      <c r="BL130" s="19" t="s">
        <v>149</v>
      </c>
      <c r="BM130" s="225" t="s">
        <v>425</v>
      </c>
    </row>
    <row r="131" spans="1:47" s="2" customFormat="1" ht="12">
      <c r="A131" s="40"/>
      <c r="B131" s="41"/>
      <c r="C131" s="42"/>
      <c r="D131" s="227" t="s">
        <v>151</v>
      </c>
      <c r="E131" s="42"/>
      <c r="F131" s="228" t="s">
        <v>1005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151</v>
      </c>
      <c r="AU131" s="19" t="s">
        <v>84</v>
      </c>
    </row>
    <row r="132" spans="1:65" s="2" customFormat="1" ht="24.15" customHeight="1">
      <c r="A132" s="40"/>
      <c r="B132" s="41"/>
      <c r="C132" s="214" t="s">
        <v>322</v>
      </c>
      <c r="D132" s="214" t="s">
        <v>144</v>
      </c>
      <c r="E132" s="215" t="s">
        <v>1006</v>
      </c>
      <c r="F132" s="216" t="s">
        <v>1007</v>
      </c>
      <c r="G132" s="217" t="s">
        <v>234</v>
      </c>
      <c r="H132" s="218">
        <v>190</v>
      </c>
      <c r="I132" s="219"/>
      <c r="J132" s="220">
        <f>ROUND(I132*H132,2)</f>
        <v>0</v>
      </c>
      <c r="K132" s="216" t="s">
        <v>148</v>
      </c>
      <c r="L132" s="46"/>
      <c r="M132" s="221" t="s">
        <v>19</v>
      </c>
      <c r="N132" s="222" t="s">
        <v>47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149</v>
      </c>
      <c r="AT132" s="225" t="s">
        <v>144</v>
      </c>
      <c r="AU132" s="225" t="s">
        <v>84</v>
      </c>
      <c r="AY132" s="19" t="s">
        <v>141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84</v>
      </c>
      <c r="BK132" s="226">
        <f>ROUND(I132*H132,2)</f>
        <v>0</v>
      </c>
      <c r="BL132" s="19" t="s">
        <v>149</v>
      </c>
      <c r="BM132" s="225" t="s">
        <v>434</v>
      </c>
    </row>
    <row r="133" spans="1:47" s="2" customFormat="1" ht="12">
      <c r="A133" s="40"/>
      <c r="B133" s="41"/>
      <c r="C133" s="42"/>
      <c r="D133" s="227" t="s">
        <v>151</v>
      </c>
      <c r="E133" s="42"/>
      <c r="F133" s="228" t="s">
        <v>1008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151</v>
      </c>
      <c r="AU133" s="19" t="s">
        <v>84</v>
      </c>
    </row>
    <row r="134" spans="1:65" s="2" customFormat="1" ht="24.15" customHeight="1">
      <c r="A134" s="40"/>
      <c r="B134" s="41"/>
      <c r="C134" s="214" t="s">
        <v>329</v>
      </c>
      <c r="D134" s="214" t="s">
        <v>144</v>
      </c>
      <c r="E134" s="215" t="s">
        <v>1009</v>
      </c>
      <c r="F134" s="216" t="s">
        <v>1010</v>
      </c>
      <c r="G134" s="217" t="s">
        <v>234</v>
      </c>
      <c r="H134" s="218">
        <v>190</v>
      </c>
      <c r="I134" s="219"/>
      <c r="J134" s="220">
        <f>ROUND(I134*H134,2)</f>
        <v>0</v>
      </c>
      <c r="K134" s="216" t="s">
        <v>148</v>
      </c>
      <c r="L134" s="46"/>
      <c r="M134" s="221" t="s">
        <v>19</v>
      </c>
      <c r="N134" s="222" t="s">
        <v>47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149</v>
      </c>
      <c r="AT134" s="225" t="s">
        <v>144</v>
      </c>
      <c r="AU134" s="225" t="s">
        <v>84</v>
      </c>
      <c r="AY134" s="19" t="s">
        <v>141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84</v>
      </c>
      <c r="BK134" s="226">
        <f>ROUND(I134*H134,2)</f>
        <v>0</v>
      </c>
      <c r="BL134" s="19" t="s">
        <v>149</v>
      </c>
      <c r="BM134" s="225" t="s">
        <v>456</v>
      </c>
    </row>
    <row r="135" spans="1:47" s="2" customFormat="1" ht="12">
      <c r="A135" s="40"/>
      <c r="B135" s="41"/>
      <c r="C135" s="42"/>
      <c r="D135" s="227" t="s">
        <v>151</v>
      </c>
      <c r="E135" s="42"/>
      <c r="F135" s="228" t="s">
        <v>1011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151</v>
      </c>
      <c r="AU135" s="19" t="s">
        <v>84</v>
      </c>
    </row>
    <row r="136" spans="1:63" s="12" customFormat="1" ht="25.9" customHeight="1">
      <c r="A136" s="12"/>
      <c r="B136" s="198"/>
      <c r="C136" s="199"/>
      <c r="D136" s="200" t="s">
        <v>75</v>
      </c>
      <c r="E136" s="201" t="s">
        <v>855</v>
      </c>
      <c r="F136" s="201" t="s">
        <v>1012</v>
      </c>
      <c r="G136" s="199"/>
      <c r="H136" s="199"/>
      <c r="I136" s="202"/>
      <c r="J136" s="203">
        <f>BK136</f>
        <v>0</v>
      </c>
      <c r="K136" s="199"/>
      <c r="L136" s="204"/>
      <c r="M136" s="205"/>
      <c r="N136" s="206"/>
      <c r="O136" s="206"/>
      <c r="P136" s="207">
        <f>SUM(P137:P140)</f>
        <v>0</v>
      </c>
      <c r="Q136" s="206"/>
      <c r="R136" s="207">
        <f>SUM(R137:R140)</f>
        <v>0</v>
      </c>
      <c r="S136" s="206"/>
      <c r="T136" s="208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9" t="s">
        <v>84</v>
      </c>
      <c r="AT136" s="210" t="s">
        <v>75</v>
      </c>
      <c r="AU136" s="210" t="s">
        <v>76</v>
      </c>
      <c r="AY136" s="209" t="s">
        <v>141</v>
      </c>
      <c r="BK136" s="211">
        <f>SUM(BK137:BK140)</f>
        <v>0</v>
      </c>
    </row>
    <row r="137" spans="1:65" s="2" customFormat="1" ht="24.15" customHeight="1">
      <c r="A137" s="40"/>
      <c r="B137" s="41"/>
      <c r="C137" s="214" t="s">
        <v>338</v>
      </c>
      <c r="D137" s="214" t="s">
        <v>144</v>
      </c>
      <c r="E137" s="215" t="s">
        <v>1013</v>
      </c>
      <c r="F137" s="216" t="s">
        <v>1014</v>
      </c>
      <c r="G137" s="217" t="s">
        <v>147</v>
      </c>
      <c r="H137" s="218">
        <v>0.5</v>
      </c>
      <c r="I137" s="219"/>
      <c r="J137" s="220">
        <f>ROUND(I137*H137,2)</f>
        <v>0</v>
      </c>
      <c r="K137" s="216" t="s">
        <v>148</v>
      </c>
      <c r="L137" s="46"/>
      <c r="M137" s="221" t="s">
        <v>19</v>
      </c>
      <c r="N137" s="222" t="s">
        <v>47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149</v>
      </c>
      <c r="AT137" s="225" t="s">
        <v>144</v>
      </c>
      <c r="AU137" s="225" t="s">
        <v>84</v>
      </c>
      <c r="AY137" s="19" t="s">
        <v>141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84</v>
      </c>
      <c r="BK137" s="226">
        <f>ROUND(I137*H137,2)</f>
        <v>0</v>
      </c>
      <c r="BL137" s="19" t="s">
        <v>149</v>
      </c>
      <c r="BM137" s="225" t="s">
        <v>472</v>
      </c>
    </row>
    <row r="138" spans="1:47" s="2" customFormat="1" ht="12">
      <c r="A138" s="40"/>
      <c r="B138" s="41"/>
      <c r="C138" s="42"/>
      <c r="D138" s="227" t="s">
        <v>151</v>
      </c>
      <c r="E138" s="42"/>
      <c r="F138" s="228" t="s">
        <v>1015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151</v>
      </c>
      <c r="AU138" s="19" t="s">
        <v>84</v>
      </c>
    </row>
    <row r="139" spans="1:65" s="2" customFormat="1" ht="24.15" customHeight="1">
      <c r="A139" s="40"/>
      <c r="B139" s="41"/>
      <c r="C139" s="214" t="s">
        <v>7</v>
      </c>
      <c r="D139" s="214" t="s">
        <v>144</v>
      </c>
      <c r="E139" s="215" t="s">
        <v>1016</v>
      </c>
      <c r="F139" s="216" t="s">
        <v>1017</v>
      </c>
      <c r="G139" s="217" t="s">
        <v>265</v>
      </c>
      <c r="H139" s="218">
        <v>0.2</v>
      </c>
      <c r="I139" s="219"/>
      <c r="J139" s="220">
        <f>ROUND(I139*H139,2)</f>
        <v>0</v>
      </c>
      <c r="K139" s="216" t="s">
        <v>148</v>
      </c>
      <c r="L139" s="46"/>
      <c r="M139" s="221" t="s">
        <v>19</v>
      </c>
      <c r="N139" s="222" t="s">
        <v>47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149</v>
      </c>
      <c r="AT139" s="225" t="s">
        <v>144</v>
      </c>
      <c r="AU139" s="225" t="s">
        <v>84</v>
      </c>
      <c r="AY139" s="19" t="s">
        <v>141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84</v>
      </c>
      <c r="BK139" s="226">
        <f>ROUND(I139*H139,2)</f>
        <v>0</v>
      </c>
      <c r="BL139" s="19" t="s">
        <v>149</v>
      </c>
      <c r="BM139" s="225" t="s">
        <v>482</v>
      </c>
    </row>
    <row r="140" spans="1:47" s="2" customFormat="1" ht="12">
      <c r="A140" s="40"/>
      <c r="B140" s="41"/>
      <c r="C140" s="42"/>
      <c r="D140" s="227" t="s">
        <v>151</v>
      </c>
      <c r="E140" s="42"/>
      <c r="F140" s="228" t="s">
        <v>1018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151</v>
      </c>
      <c r="AU140" s="19" t="s">
        <v>84</v>
      </c>
    </row>
    <row r="141" spans="1:63" s="12" customFormat="1" ht="25.9" customHeight="1">
      <c r="A141" s="12"/>
      <c r="B141" s="198"/>
      <c r="C141" s="199"/>
      <c r="D141" s="200" t="s">
        <v>75</v>
      </c>
      <c r="E141" s="201" t="s">
        <v>863</v>
      </c>
      <c r="F141" s="201" t="s">
        <v>1019</v>
      </c>
      <c r="G141" s="199"/>
      <c r="H141" s="199"/>
      <c r="I141" s="202"/>
      <c r="J141" s="203">
        <f>BK141</f>
        <v>0</v>
      </c>
      <c r="K141" s="199"/>
      <c r="L141" s="204"/>
      <c r="M141" s="205"/>
      <c r="N141" s="206"/>
      <c r="O141" s="206"/>
      <c r="P141" s="207">
        <f>SUM(P142:P145)</f>
        <v>0</v>
      </c>
      <c r="Q141" s="206"/>
      <c r="R141" s="207">
        <f>SUM(R142:R145)</f>
        <v>0</v>
      </c>
      <c r="S141" s="206"/>
      <c r="T141" s="208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84</v>
      </c>
      <c r="AT141" s="210" t="s">
        <v>75</v>
      </c>
      <c r="AU141" s="210" t="s">
        <v>76</v>
      </c>
      <c r="AY141" s="209" t="s">
        <v>141</v>
      </c>
      <c r="BK141" s="211">
        <f>SUM(BK142:BK145)</f>
        <v>0</v>
      </c>
    </row>
    <row r="142" spans="1:65" s="2" customFormat="1" ht="24.15" customHeight="1">
      <c r="A142" s="40"/>
      <c r="B142" s="41"/>
      <c r="C142" s="214" t="s">
        <v>350</v>
      </c>
      <c r="D142" s="214" t="s">
        <v>144</v>
      </c>
      <c r="E142" s="215" t="s">
        <v>1020</v>
      </c>
      <c r="F142" s="216" t="s">
        <v>1021</v>
      </c>
      <c r="G142" s="217" t="s">
        <v>265</v>
      </c>
      <c r="H142" s="218">
        <v>143</v>
      </c>
      <c r="I142" s="219"/>
      <c r="J142" s="220">
        <f>ROUND(I142*H142,2)</f>
        <v>0</v>
      </c>
      <c r="K142" s="216" t="s">
        <v>148</v>
      </c>
      <c r="L142" s="46"/>
      <c r="M142" s="221" t="s">
        <v>19</v>
      </c>
      <c r="N142" s="222" t="s">
        <v>47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149</v>
      </c>
      <c r="AT142" s="225" t="s">
        <v>144</v>
      </c>
      <c r="AU142" s="225" t="s">
        <v>84</v>
      </c>
      <c r="AY142" s="19" t="s">
        <v>141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84</v>
      </c>
      <c r="BK142" s="226">
        <f>ROUND(I142*H142,2)</f>
        <v>0</v>
      </c>
      <c r="BL142" s="19" t="s">
        <v>149</v>
      </c>
      <c r="BM142" s="225" t="s">
        <v>493</v>
      </c>
    </row>
    <row r="143" spans="1:47" s="2" customFormat="1" ht="12">
      <c r="A143" s="40"/>
      <c r="B143" s="41"/>
      <c r="C143" s="42"/>
      <c r="D143" s="227" t="s">
        <v>151</v>
      </c>
      <c r="E143" s="42"/>
      <c r="F143" s="228" t="s">
        <v>1022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151</v>
      </c>
      <c r="AU143" s="19" t="s">
        <v>84</v>
      </c>
    </row>
    <row r="144" spans="1:65" s="2" customFormat="1" ht="24.15" customHeight="1">
      <c r="A144" s="40"/>
      <c r="B144" s="41"/>
      <c r="C144" s="214" t="s">
        <v>356</v>
      </c>
      <c r="D144" s="214" t="s">
        <v>144</v>
      </c>
      <c r="E144" s="215" t="s">
        <v>1023</v>
      </c>
      <c r="F144" s="216" t="s">
        <v>1024</v>
      </c>
      <c r="G144" s="217" t="s">
        <v>265</v>
      </c>
      <c r="H144" s="218">
        <v>16</v>
      </c>
      <c r="I144" s="219"/>
      <c r="J144" s="220">
        <f>ROUND(I144*H144,2)</f>
        <v>0</v>
      </c>
      <c r="K144" s="216" t="s">
        <v>148</v>
      </c>
      <c r="L144" s="46"/>
      <c r="M144" s="221" t="s">
        <v>19</v>
      </c>
      <c r="N144" s="222" t="s">
        <v>47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149</v>
      </c>
      <c r="AT144" s="225" t="s">
        <v>144</v>
      </c>
      <c r="AU144" s="225" t="s">
        <v>84</v>
      </c>
      <c r="AY144" s="19" t="s">
        <v>141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84</v>
      </c>
      <c r="BK144" s="226">
        <f>ROUND(I144*H144,2)</f>
        <v>0</v>
      </c>
      <c r="BL144" s="19" t="s">
        <v>149</v>
      </c>
      <c r="BM144" s="225" t="s">
        <v>506</v>
      </c>
    </row>
    <row r="145" spans="1:47" s="2" customFormat="1" ht="12">
      <c r="A145" s="40"/>
      <c r="B145" s="41"/>
      <c r="C145" s="42"/>
      <c r="D145" s="227" t="s">
        <v>151</v>
      </c>
      <c r="E145" s="42"/>
      <c r="F145" s="228" t="s">
        <v>1025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151</v>
      </c>
      <c r="AU145" s="19" t="s">
        <v>84</v>
      </c>
    </row>
    <row r="146" spans="1:63" s="12" customFormat="1" ht="25.9" customHeight="1">
      <c r="A146" s="12"/>
      <c r="B146" s="198"/>
      <c r="C146" s="199"/>
      <c r="D146" s="200" t="s">
        <v>75</v>
      </c>
      <c r="E146" s="201" t="s">
        <v>886</v>
      </c>
      <c r="F146" s="201" t="s">
        <v>1026</v>
      </c>
      <c r="G146" s="199"/>
      <c r="H146" s="199"/>
      <c r="I146" s="202"/>
      <c r="J146" s="203">
        <f>BK146</f>
        <v>0</v>
      </c>
      <c r="K146" s="199"/>
      <c r="L146" s="204"/>
      <c r="M146" s="205"/>
      <c r="N146" s="206"/>
      <c r="O146" s="206"/>
      <c r="P146" s="207">
        <f>SUM(P147:P158)</f>
        <v>0</v>
      </c>
      <c r="Q146" s="206"/>
      <c r="R146" s="207">
        <f>SUM(R147:R158)</f>
        <v>0</v>
      </c>
      <c r="S146" s="206"/>
      <c r="T146" s="208">
        <f>SUM(T147:T158)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84</v>
      </c>
      <c r="AT146" s="210" t="s">
        <v>75</v>
      </c>
      <c r="AU146" s="210" t="s">
        <v>76</v>
      </c>
      <c r="AY146" s="209" t="s">
        <v>141</v>
      </c>
      <c r="BK146" s="211">
        <f>SUM(BK147:BK158)</f>
        <v>0</v>
      </c>
    </row>
    <row r="147" spans="1:65" s="2" customFormat="1" ht="24.15" customHeight="1">
      <c r="A147" s="40"/>
      <c r="B147" s="41"/>
      <c r="C147" s="214" t="s">
        <v>362</v>
      </c>
      <c r="D147" s="214" t="s">
        <v>144</v>
      </c>
      <c r="E147" s="215" t="s">
        <v>1027</v>
      </c>
      <c r="F147" s="216" t="s">
        <v>1028</v>
      </c>
      <c r="G147" s="217" t="s">
        <v>234</v>
      </c>
      <c r="H147" s="218">
        <v>3610</v>
      </c>
      <c r="I147" s="219"/>
      <c r="J147" s="220">
        <f>ROUND(I147*H147,2)</f>
        <v>0</v>
      </c>
      <c r="K147" s="216" t="s">
        <v>148</v>
      </c>
      <c r="L147" s="46"/>
      <c r="M147" s="221" t="s">
        <v>19</v>
      </c>
      <c r="N147" s="222" t="s">
        <v>47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149</v>
      </c>
      <c r="AT147" s="225" t="s">
        <v>144</v>
      </c>
      <c r="AU147" s="225" t="s">
        <v>84</v>
      </c>
      <c r="AY147" s="19" t="s">
        <v>141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84</v>
      </c>
      <c r="BK147" s="226">
        <f>ROUND(I147*H147,2)</f>
        <v>0</v>
      </c>
      <c r="BL147" s="19" t="s">
        <v>149</v>
      </c>
      <c r="BM147" s="225" t="s">
        <v>520</v>
      </c>
    </row>
    <row r="148" spans="1:47" s="2" customFormat="1" ht="12">
      <c r="A148" s="40"/>
      <c r="B148" s="41"/>
      <c r="C148" s="42"/>
      <c r="D148" s="227" t="s">
        <v>151</v>
      </c>
      <c r="E148" s="42"/>
      <c r="F148" s="228" t="s">
        <v>1029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151</v>
      </c>
      <c r="AU148" s="19" t="s">
        <v>84</v>
      </c>
    </row>
    <row r="149" spans="1:65" s="2" customFormat="1" ht="24.15" customHeight="1">
      <c r="A149" s="40"/>
      <c r="B149" s="41"/>
      <c r="C149" s="214" t="s">
        <v>367</v>
      </c>
      <c r="D149" s="214" t="s">
        <v>144</v>
      </c>
      <c r="E149" s="215" t="s">
        <v>1030</v>
      </c>
      <c r="F149" s="216" t="s">
        <v>1031</v>
      </c>
      <c r="G149" s="217" t="s">
        <v>234</v>
      </c>
      <c r="H149" s="218">
        <v>650</v>
      </c>
      <c r="I149" s="219"/>
      <c r="J149" s="220">
        <f>ROUND(I149*H149,2)</f>
        <v>0</v>
      </c>
      <c r="K149" s="216" t="s">
        <v>148</v>
      </c>
      <c r="L149" s="46"/>
      <c r="M149" s="221" t="s">
        <v>19</v>
      </c>
      <c r="N149" s="222" t="s">
        <v>47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149</v>
      </c>
      <c r="AT149" s="225" t="s">
        <v>144</v>
      </c>
      <c r="AU149" s="225" t="s">
        <v>84</v>
      </c>
      <c r="AY149" s="19" t="s">
        <v>141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84</v>
      </c>
      <c r="BK149" s="226">
        <f>ROUND(I149*H149,2)</f>
        <v>0</v>
      </c>
      <c r="BL149" s="19" t="s">
        <v>149</v>
      </c>
      <c r="BM149" s="225" t="s">
        <v>539</v>
      </c>
    </row>
    <row r="150" spans="1:47" s="2" customFormat="1" ht="12">
      <c r="A150" s="40"/>
      <c r="B150" s="41"/>
      <c r="C150" s="42"/>
      <c r="D150" s="227" t="s">
        <v>151</v>
      </c>
      <c r="E150" s="42"/>
      <c r="F150" s="228" t="s">
        <v>1032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151</v>
      </c>
      <c r="AU150" s="19" t="s">
        <v>84</v>
      </c>
    </row>
    <row r="151" spans="1:65" s="2" customFormat="1" ht="24.15" customHeight="1">
      <c r="A151" s="40"/>
      <c r="B151" s="41"/>
      <c r="C151" s="214" t="s">
        <v>376</v>
      </c>
      <c r="D151" s="214" t="s">
        <v>144</v>
      </c>
      <c r="E151" s="215" t="s">
        <v>1033</v>
      </c>
      <c r="F151" s="216" t="s">
        <v>1034</v>
      </c>
      <c r="G151" s="217" t="s">
        <v>234</v>
      </c>
      <c r="H151" s="218">
        <v>53</v>
      </c>
      <c r="I151" s="219"/>
      <c r="J151" s="220">
        <f>ROUND(I151*H151,2)</f>
        <v>0</v>
      </c>
      <c r="K151" s="216" t="s">
        <v>148</v>
      </c>
      <c r="L151" s="46"/>
      <c r="M151" s="221" t="s">
        <v>19</v>
      </c>
      <c r="N151" s="222" t="s">
        <v>47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149</v>
      </c>
      <c r="AT151" s="225" t="s">
        <v>144</v>
      </c>
      <c r="AU151" s="225" t="s">
        <v>84</v>
      </c>
      <c r="AY151" s="19" t="s">
        <v>141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84</v>
      </c>
      <c r="BK151" s="226">
        <f>ROUND(I151*H151,2)</f>
        <v>0</v>
      </c>
      <c r="BL151" s="19" t="s">
        <v>149</v>
      </c>
      <c r="BM151" s="225" t="s">
        <v>552</v>
      </c>
    </row>
    <row r="152" spans="1:47" s="2" customFormat="1" ht="12">
      <c r="A152" s="40"/>
      <c r="B152" s="41"/>
      <c r="C152" s="42"/>
      <c r="D152" s="227" t="s">
        <v>151</v>
      </c>
      <c r="E152" s="42"/>
      <c r="F152" s="228" t="s">
        <v>1035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151</v>
      </c>
      <c r="AU152" s="19" t="s">
        <v>84</v>
      </c>
    </row>
    <row r="153" spans="1:65" s="2" customFormat="1" ht="24.15" customHeight="1">
      <c r="A153" s="40"/>
      <c r="B153" s="41"/>
      <c r="C153" s="214" t="s">
        <v>381</v>
      </c>
      <c r="D153" s="214" t="s">
        <v>144</v>
      </c>
      <c r="E153" s="215" t="s">
        <v>1036</v>
      </c>
      <c r="F153" s="216" t="s">
        <v>1037</v>
      </c>
      <c r="G153" s="217" t="s">
        <v>234</v>
      </c>
      <c r="H153" s="218">
        <v>65</v>
      </c>
      <c r="I153" s="219"/>
      <c r="J153" s="220">
        <f>ROUND(I153*H153,2)</f>
        <v>0</v>
      </c>
      <c r="K153" s="216" t="s">
        <v>148</v>
      </c>
      <c r="L153" s="46"/>
      <c r="M153" s="221" t="s">
        <v>19</v>
      </c>
      <c r="N153" s="222" t="s">
        <v>47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149</v>
      </c>
      <c r="AT153" s="225" t="s">
        <v>144</v>
      </c>
      <c r="AU153" s="225" t="s">
        <v>84</v>
      </c>
      <c r="AY153" s="19" t="s">
        <v>141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84</v>
      </c>
      <c r="BK153" s="226">
        <f>ROUND(I153*H153,2)</f>
        <v>0</v>
      </c>
      <c r="BL153" s="19" t="s">
        <v>149</v>
      </c>
      <c r="BM153" s="225" t="s">
        <v>562</v>
      </c>
    </row>
    <row r="154" spans="1:47" s="2" customFormat="1" ht="12">
      <c r="A154" s="40"/>
      <c r="B154" s="41"/>
      <c r="C154" s="42"/>
      <c r="D154" s="227" t="s">
        <v>151</v>
      </c>
      <c r="E154" s="42"/>
      <c r="F154" s="228" t="s">
        <v>1038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151</v>
      </c>
      <c r="AU154" s="19" t="s">
        <v>84</v>
      </c>
    </row>
    <row r="155" spans="1:65" s="2" customFormat="1" ht="24.15" customHeight="1">
      <c r="A155" s="40"/>
      <c r="B155" s="41"/>
      <c r="C155" s="214" t="s">
        <v>389</v>
      </c>
      <c r="D155" s="214" t="s">
        <v>144</v>
      </c>
      <c r="E155" s="215" t="s">
        <v>1039</v>
      </c>
      <c r="F155" s="216" t="s">
        <v>1040</v>
      </c>
      <c r="G155" s="217" t="s">
        <v>234</v>
      </c>
      <c r="H155" s="218">
        <v>90</v>
      </c>
      <c r="I155" s="219"/>
      <c r="J155" s="220">
        <f>ROUND(I155*H155,2)</f>
        <v>0</v>
      </c>
      <c r="K155" s="216" t="s">
        <v>148</v>
      </c>
      <c r="L155" s="46"/>
      <c r="M155" s="221" t="s">
        <v>19</v>
      </c>
      <c r="N155" s="222" t="s">
        <v>47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149</v>
      </c>
      <c r="AT155" s="225" t="s">
        <v>144</v>
      </c>
      <c r="AU155" s="225" t="s">
        <v>84</v>
      </c>
      <c r="AY155" s="19" t="s">
        <v>141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84</v>
      </c>
      <c r="BK155" s="226">
        <f>ROUND(I155*H155,2)</f>
        <v>0</v>
      </c>
      <c r="BL155" s="19" t="s">
        <v>149</v>
      </c>
      <c r="BM155" s="225" t="s">
        <v>572</v>
      </c>
    </row>
    <row r="156" spans="1:47" s="2" customFormat="1" ht="12">
      <c r="A156" s="40"/>
      <c r="B156" s="41"/>
      <c r="C156" s="42"/>
      <c r="D156" s="227" t="s">
        <v>151</v>
      </c>
      <c r="E156" s="42"/>
      <c r="F156" s="228" t="s">
        <v>1041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151</v>
      </c>
      <c r="AU156" s="19" t="s">
        <v>84</v>
      </c>
    </row>
    <row r="157" spans="1:65" s="2" customFormat="1" ht="24.15" customHeight="1">
      <c r="A157" s="40"/>
      <c r="B157" s="41"/>
      <c r="C157" s="214" t="s">
        <v>395</v>
      </c>
      <c r="D157" s="214" t="s">
        <v>144</v>
      </c>
      <c r="E157" s="215" t="s">
        <v>1042</v>
      </c>
      <c r="F157" s="216" t="s">
        <v>1043</v>
      </c>
      <c r="G157" s="217" t="s">
        <v>234</v>
      </c>
      <c r="H157" s="218">
        <v>430</v>
      </c>
      <c r="I157" s="219"/>
      <c r="J157" s="220">
        <f>ROUND(I157*H157,2)</f>
        <v>0</v>
      </c>
      <c r="K157" s="216" t="s">
        <v>148</v>
      </c>
      <c r="L157" s="46"/>
      <c r="M157" s="221" t="s">
        <v>19</v>
      </c>
      <c r="N157" s="222" t="s">
        <v>47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149</v>
      </c>
      <c r="AT157" s="225" t="s">
        <v>144</v>
      </c>
      <c r="AU157" s="225" t="s">
        <v>84</v>
      </c>
      <c r="AY157" s="19" t="s">
        <v>141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84</v>
      </c>
      <c r="BK157" s="226">
        <f>ROUND(I157*H157,2)</f>
        <v>0</v>
      </c>
      <c r="BL157" s="19" t="s">
        <v>149</v>
      </c>
      <c r="BM157" s="225" t="s">
        <v>584</v>
      </c>
    </row>
    <row r="158" spans="1:47" s="2" customFormat="1" ht="12">
      <c r="A158" s="40"/>
      <c r="B158" s="41"/>
      <c r="C158" s="42"/>
      <c r="D158" s="227" t="s">
        <v>151</v>
      </c>
      <c r="E158" s="42"/>
      <c r="F158" s="228" t="s">
        <v>1044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151</v>
      </c>
      <c r="AU158" s="19" t="s">
        <v>84</v>
      </c>
    </row>
    <row r="159" spans="1:63" s="12" customFormat="1" ht="25.9" customHeight="1">
      <c r="A159" s="12"/>
      <c r="B159" s="198"/>
      <c r="C159" s="199"/>
      <c r="D159" s="200" t="s">
        <v>75</v>
      </c>
      <c r="E159" s="201" t="s">
        <v>912</v>
      </c>
      <c r="F159" s="201" t="s">
        <v>1045</v>
      </c>
      <c r="G159" s="199"/>
      <c r="H159" s="199"/>
      <c r="I159" s="202"/>
      <c r="J159" s="203">
        <f>BK159</f>
        <v>0</v>
      </c>
      <c r="K159" s="199"/>
      <c r="L159" s="204"/>
      <c r="M159" s="205"/>
      <c r="N159" s="206"/>
      <c r="O159" s="206"/>
      <c r="P159" s="207">
        <f>SUM(P160:P178)</f>
        <v>0</v>
      </c>
      <c r="Q159" s="206"/>
      <c r="R159" s="207">
        <f>SUM(R160:R178)</f>
        <v>0</v>
      </c>
      <c r="S159" s="206"/>
      <c r="T159" s="208">
        <f>SUM(T160:T178)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84</v>
      </c>
      <c r="AT159" s="210" t="s">
        <v>75</v>
      </c>
      <c r="AU159" s="210" t="s">
        <v>76</v>
      </c>
      <c r="AY159" s="209" t="s">
        <v>141</v>
      </c>
      <c r="BK159" s="211">
        <f>SUM(BK160:BK178)</f>
        <v>0</v>
      </c>
    </row>
    <row r="160" spans="1:65" s="2" customFormat="1" ht="16.5" customHeight="1">
      <c r="A160" s="40"/>
      <c r="B160" s="41"/>
      <c r="C160" s="214" t="s">
        <v>406</v>
      </c>
      <c r="D160" s="214" t="s">
        <v>144</v>
      </c>
      <c r="E160" s="215" t="s">
        <v>1046</v>
      </c>
      <c r="F160" s="216" t="s">
        <v>1047</v>
      </c>
      <c r="G160" s="217" t="s">
        <v>995</v>
      </c>
      <c r="H160" s="218">
        <v>24</v>
      </c>
      <c r="I160" s="219"/>
      <c r="J160" s="220">
        <f>ROUND(I160*H160,2)</f>
        <v>0</v>
      </c>
      <c r="K160" s="216" t="s">
        <v>996</v>
      </c>
      <c r="L160" s="46"/>
      <c r="M160" s="221" t="s">
        <v>19</v>
      </c>
      <c r="N160" s="222" t="s">
        <v>47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149</v>
      </c>
      <c r="AT160" s="225" t="s">
        <v>144</v>
      </c>
      <c r="AU160" s="225" t="s">
        <v>84</v>
      </c>
      <c r="AY160" s="19" t="s">
        <v>141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84</v>
      </c>
      <c r="BK160" s="226">
        <f>ROUND(I160*H160,2)</f>
        <v>0</v>
      </c>
      <c r="BL160" s="19" t="s">
        <v>149</v>
      </c>
      <c r="BM160" s="225" t="s">
        <v>602</v>
      </c>
    </row>
    <row r="161" spans="1:65" s="2" customFormat="1" ht="24.15" customHeight="1">
      <c r="A161" s="40"/>
      <c r="B161" s="41"/>
      <c r="C161" s="214" t="s">
        <v>411</v>
      </c>
      <c r="D161" s="214" t="s">
        <v>144</v>
      </c>
      <c r="E161" s="215" t="s">
        <v>1048</v>
      </c>
      <c r="F161" s="216" t="s">
        <v>1049</v>
      </c>
      <c r="G161" s="217" t="s">
        <v>234</v>
      </c>
      <c r="H161" s="218">
        <v>190</v>
      </c>
      <c r="I161" s="219"/>
      <c r="J161" s="220">
        <f>ROUND(I161*H161,2)</f>
        <v>0</v>
      </c>
      <c r="K161" s="216" t="s">
        <v>148</v>
      </c>
      <c r="L161" s="46"/>
      <c r="M161" s="221" t="s">
        <v>19</v>
      </c>
      <c r="N161" s="222" t="s">
        <v>47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149</v>
      </c>
      <c r="AT161" s="225" t="s">
        <v>144</v>
      </c>
      <c r="AU161" s="225" t="s">
        <v>84</v>
      </c>
      <c r="AY161" s="19" t="s">
        <v>141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84</v>
      </c>
      <c r="BK161" s="226">
        <f>ROUND(I161*H161,2)</f>
        <v>0</v>
      </c>
      <c r="BL161" s="19" t="s">
        <v>149</v>
      </c>
      <c r="BM161" s="225" t="s">
        <v>615</v>
      </c>
    </row>
    <row r="162" spans="1:47" s="2" customFormat="1" ht="12">
      <c r="A162" s="40"/>
      <c r="B162" s="41"/>
      <c r="C162" s="42"/>
      <c r="D162" s="227" t="s">
        <v>151</v>
      </c>
      <c r="E162" s="42"/>
      <c r="F162" s="228" t="s">
        <v>1050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151</v>
      </c>
      <c r="AU162" s="19" t="s">
        <v>84</v>
      </c>
    </row>
    <row r="163" spans="1:65" s="2" customFormat="1" ht="24.15" customHeight="1">
      <c r="A163" s="40"/>
      <c r="B163" s="41"/>
      <c r="C163" s="214" t="s">
        <v>372</v>
      </c>
      <c r="D163" s="214" t="s">
        <v>144</v>
      </c>
      <c r="E163" s="215" t="s">
        <v>1051</v>
      </c>
      <c r="F163" s="216" t="s">
        <v>1052</v>
      </c>
      <c r="G163" s="217" t="s">
        <v>234</v>
      </c>
      <c r="H163" s="218">
        <v>210</v>
      </c>
      <c r="I163" s="219"/>
      <c r="J163" s="220">
        <f>ROUND(I163*H163,2)</f>
        <v>0</v>
      </c>
      <c r="K163" s="216" t="s">
        <v>148</v>
      </c>
      <c r="L163" s="46"/>
      <c r="M163" s="221" t="s">
        <v>19</v>
      </c>
      <c r="N163" s="222" t="s">
        <v>47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149</v>
      </c>
      <c r="AT163" s="225" t="s">
        <v>144</v>
      </c>
      <c r="AU163" s="225" t="s">
        <v>84</v>
      </c>
      <c r="AY163" s="19" t="s">
        <v>141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84</v>
      </c>
      <c r="BK163" s="226">
        <f>ROUND(I163*H163,2)</f>
        <v>0</v>
      </c>
      <c r="BL163" s="19" t="s">
        <v>149</v>
      </c>
      <c r="BM163" s="225" t="s">
        <v>625</v>
      </c>
    </row>
    <row r="164" spans="1:47" s="2" customFormat="1" ht="12">
      <c r="A164" s="40"/>
      <c r="B164" s="41"/>
      <c r="C164" s="42"/>
      <c r="D164" s="227" t="s">
        <v>151</v>
      </c>
      <c r="E164" s="42"/>
      <c r="F164" s="228" t="s">
        <v>1053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151</v>
      </c>
      <c r="AU164" s="19" t="s">
        <v>84</v>
      </c>
    </row>
    <row r="165" spans="1:65" s="2" customFormat="1" ht="24.15" customHeight="1">
      <c r="A165" s="40"/>
      <c r="B165" s="41"/>
      <c r="C165" s="214" t="s">
        <v>420</v>
      </c>
      <c r="D165" s="214" t="s">
        <v>144</v>
      </c>
      <c r="E165" s="215" t="s">
        <v>978</v>
      </c>
      <c r="F165" s="216" t="s">
        <v>979</v>
      </c>
      <c r="G165" s="217" t="s">
        <v>265</v>
      </c>
      <c r="H165" s="218">
        <v>68</v>
      </c>
      <c r="I165" s="219"/>
      <c r="J165" s="220">
        <f>ROUND(I165*H165,2)</f>
        <v>0</v>
      </c>
      <c r="K165" s="216" t="s">
        <v>148</v>
      </c>
      <c r="L165" s="46"/>
      <c r="M165" s="221" t="s">
        <v>19</v>
      </c>
      <c r="N165" s="222" t="s">
        <v>47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149</v>
      </c>
      <c r="AT165" s="225" t="s">
        <v>144</v>
      </c>
      <c r="AU165" s="225" t="s">
        <v>84</v>
      </c>
      <c r="AY165" s="19" t="s">
        <v>141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84</v>
      </c>
      <c r="BK165" s="226">
        <f>ROUND(I165*H165,2)</f>
        <v>0</v>
      </c>
      <c r="BL165" s="19" t="s">
        <v>149</v>
      </c>
      <c r="BM165" s="225" t="s">
        <v>639</v>
      </c>
    </row>
    <row r="166" spans="1:47" s="2" customFormat="1" ht="12">
      <c r="A166" s="40"/>
      <c r="B166" s="41"/>
      <c r="C166" s="42"/>
      <c r="D166" s="227" t="s">
        <v>151</v>
      </c>
      <c r="E166" s="42"/>
      <c r="F166" s="228" t="s">
        <v>980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151</v>
      </c>
      <c r="AU166" s="19" t="s">
        <v>84</v>
      </c>
    </row>
    <row r="167" spans="1:65" s="2" customFormat="1" ht="24.15" customHeight="1">
      <c r="A167" s="40"/>
      <c r="B167" s="41"/>
      <c r="C167" s="214" t="s">
        <v>425</v>
      </c>
      <c r="D167" s="214" t="s">
        <v>144</v>
      </c>
      <c r="E167" s="215" t="s">
        <v>981</v>
      </c>
      <c r="F167" s="216" t="s">
        <v>982</v>
      </c>
      <c r="G167" s="217" t="s">
        <v>265</v>
      </c>
      <c r="H167" s="218">
        <v>18</v>
      </c>
      <c r="I167" s="219"/>
      <c r="J167" s="220">
        <f>ROUND(I167*H167,2)</f>
        <v>0</v>
      </c>
      <c r="K167" s="216" t="s">
        <v>148</v>
      </c>
      <c r="L167" s="46"/>
      <c r="M167" s="221" t="s">
        <v>19</v>
      </c>
      <c r="N167" s="222" t="s">
        <v>47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149</v>
      </c>
      <c r="AT167" s="225" t="s">
        <v>144</v>
      </c>
      <c r="AU167" s="225" t="s">
        <v>84</v>
      </c>
      <c r="AY167" s="19" t="s">
        <v>141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84</v>
      </c>
      <c r="BK167" s="226">
        <f>ROUND(I167*H167,2)</f>
        <v>0</v>
      </c>
      <c r="BL167" s="19" t="s">
        <v>149</v>
      </c>
      <c r="BM167" s="225" t="s">
        <v>651</v>
      </c>
    </row>
    <row r="168" spans="1:47" s="2" customFormat="1" ht="12">
      <c r="A168" s="40"/>
      <c r="B168" s="41"/>
      <c r="C168" s="42"/>
      <c r="D168" s="227" t="s">
        <v>151</v>
      </c>
      <c r="E168" s="42"/>
      <c r="F168" s="228" t="s">
        <v>983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151</v>
      </c>
      <c r="AU168" s="19" t="s">
        <v>84</v>
      </c>
    </row>
    <row r="169" spans="1:65" s="2" customFormat="1" ht="16.5" customHeight="1">
      <c r="A169" s="40"/>
      <c r="B169" s="41"/>
      <c r="C169" s="214" t="s">
        <v>429</v>
      </c>
      <c r="D169" s="214" t="s">
        <v>144</v>
      </c>
      <c r="E169" s="215" t="s">
        <v>1054</v>
      </c>
      <c r="F169" s="216" t="s">
        <v>1055</v>
      </c>
      <c r="G169" s="217" t="s">
        <v>234</v>
      </c>
      <c r="H169" s="218">
        <v>4240</v>
      </c>
      <c r="I169" s="219"/>
      <c r="J169" s="220">
        <f>ROUND(I169*H169,2)</f>
        <v>0</v>
      </c>
      <c r="K169" s="216" t="s">
        <v>148</v>
      </c>
      <c r="L169" s="46"/>
      <c r="M169" s="221" t="s">
        <v>19</v>
      </c>
      <c r="N169" s="222" t="s">
        <v>47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149</v>
      </c>
      <c r="AT169" s="225" t="s">
        <v>144</v>
      </c>
      <c r="AU169" s="225" t="s">
        <v>84</v>
      </c>
      <c r="AY169" s="19" t="s">
        <v>141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84</v>
      </c>
      <c r="BK169" s="226">
        <f>ROUND(I169*H169,2)</f>
        <v>0</v>
      </c>
      <c r="BL169" s="19" t="s">
        <v>149</v>
      </c>
      <c r="BM169" s="225" t="s">
        <v>668</v>
      </c>
    </row>
    <row r="170" spans="1:47" s="2" customFormat="1" ht="12">
      <c r="A170" s="40"/>
      <c r="B170" s="41"/>
      <c r="C170" s="42"/>
      <c r="D170" s="227" t="s">
        <v>151</v>
      </c>
      <c r="E170" s="42"/>
      <c r="F170" s="228" t="s">
        <v>1056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151</v>
      </c>
      <c r="AU170" s="19" t="s">
        <v>84</v>
      </c>
    </row>
    <row r="171" spans="1:65" s="2" customFormat="1" ht="24.15" customHeight="1">
      <c r="A171" s="40"/>
      <c r="B171" s="41"/>
      <c r="C171" s="214" t="s">
        <v>434</v>
      </c>
      <c r="D171" s="214" t="s">
        <v>144</v>
      </c>
      <c r="E171" s="215" t="s">
        <v>1057</v>
      </c>
      <c r="F171" s="216" t="s">
        <v>1058</v>
      </c>
      <c r="G171" s="217" t="s">
        <v>265</v>
      </c>
      <c r="H171" s="218">
        <v>34</v>
      </c>
      <c r="I171" s="219"/>
      <c r="J171" s="220">
        <f>ROUND(I171*H171,2)</f>
        <v>0</v>
      </c>
      <c r="K171" s="216" t="s">
        <v>148</v>
      </c>
      <c r="L171" s="46"/>
      <c r="M171" s="221" t="s">
        <v>19</v>
      </c>
      <c r="N171" s="222" t="s">
        <v>47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149</v>
      </c>
      <c r="AT171" s="225" t="s">
        <v>144</v>
      </c>
      <c r="AU171" s="225" t="s">
        <v>84</v>
      </c>
      <c r="AY171" s="19" t="s">
        <v>141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84</v>
      </c>
      <c r="BK171" s="226">
        <f>ROUND(I171*H171,2)</f>
        <v>0</v>
      </c>
      <c r="BL171" s="19" t="s">
        <v>149</v>
      </c>
      <c r="BM171" s="225" t="s">
        <v>679</v>
      </c>
    </row>
    <row r="172" spans="1:47" s="2" customFormat="1" ht="12">
      <c r="A172" s="40"/>
      <c r="B172" s="41"/>
      <c r="C172" s="42"/>
      <c r="D172" s="227" t="s">
        <v>151</v>
      </c>
      <c r="E172" s="42"/>
      <c r="F172" s="228" t="s">
        <v>1059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151</v>
      </c>
      <c r="AU172" s="19" t="s">
        <v>84</v>
      </c>
    </row>
    <row r="173" spans="1:65" s="2" customFormat="1" ht="16.5" customHeight="1">
      <c r="A173" s="40"/>
      <c r="B173" s="41"/>
      <c r="C173" s="214" t="s">
        <v>438</v>
      </c>
      <c r="D173" s="214" t="s">
        <v>144</v>
      </c>
      <c r="E173" s="215" t="s">
        <v>1060</v>
      </c>
      <c r="F173" s="216" t="s">
        <v>1061</v>
      </c>
      <c r="G173" s="217" t="s">
        <v>265</v>
      </c>
      <c r="H173" s="218">
        <v>68</v>
      </c>
      <c r="I173" s="219"/>
      <c r="J173" s="220">
        <f>ROUND(I173*H173,2)</f>
        <v>0</v>
      </c>
      <c r="K173" s="216" t="s">
        <v>148</v>
      </c>
      <c r="L173" s="46"/>
      <c r="M173" s="221" t="s">
        <v>19</v>
      </c>
      <c r="N173" s="222" t="s">
        <v>47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149</v>
      </c>
      <c r="AT173" s="225" t="s">
        <v>144</v>
      </c>
      <c r="AU173" s="225" t="s">
        <v>84</v>
      </c>
      <c r="AY173" s="19" t="s">
        <v>141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84</v>
      </c>
      <c r="BK173" s="226">
        <f>ROUND(I173*H173,2)</f>
        <v>0</v>
      </c>
      <c r="BL173" s="19" t="s">
        <v>149</v>
      </c>
      <c r="BM173" s="225" t="s">
        <v>845</v>
      </c>
    </row>
    <row r="174" spans="1:47" s="2" customFormat="1" ht="12">
      <c r="A174" s="40"/>
      <c r="B174" s="41"/>
      <c r="C174" s="42"/>
      <c r="D174" s="227" t="s">
        <v>151</v>
      </c>
      <c r="E174" s="42"/>
      <c r="F174" s="228" t="s">
        <v>1062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151</v>
      </c>
      <c r="AU174" s="19" t="s">
        <v>84</v>
      </c>
    </row>
    <row r="175" spans="1:65" s="2" customFormat="1" ht="16.5" customHeight="1">
      <c r="A175" s="40"/>
      <c r="B175" s="41"/>
      <c r="C175" s="214" t="s">
        <v>456</v>
      </c>
      <c r="D175" s="214" t="s">
        <v>144</v>
      </c>
      <c r="E175" s="215" t="s">
        <v>1063</v>
      </c>
      <c r="F175" s="216" t="s">
        <v>1064</v>
      </c>
      <c r="G175" s="217" t="s">
        <v>265</v>
      </c>
      <c r="H175" s="218">
        <v>34</v>
      </c>
      <c r="I175" s="219"/>
      <c r="J175" s="220">
        <f>ROUND(I175*H175,2)</f>
        <v>0</v>
      </c>
      <c r="K175" s="216" t="s">
        <v>148</v>
      </c>
      <c r="L175" s="46"/>
      <c r="M175" s="221" t="s">
        <v>19</v>
      </c>
      <c r="N175" s="222" t="s">
        <v>47</v>
      </c>
      <c r="O175" s="86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5" t="s">
        <v>149</v>
      </c>
      <c r="AT175" s="225" t="s">
        <v>144</v>
      </c>
      <c r="AU175" s="225" t="s">
        <v>84</v>
      </c>
      <c r="AY175" s="19" t="s">
        <v>141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9" t="s">
        <v>84</v>
      </c>
      <c r="BK175" s="226">
        <f>ROUND(I175*H175,2)</f>
        <v>0</v>
      </c>
      <c r="BL175" s="19" t="s">
        <v>149</v>
      </c>
      <c r="BM175" s="225" t="s">
        <v>848</v>
      </c>
    </row>
    <row r="176" spans="1:47" s="2" customFormat="1" ht="12">
      <c r="A176" s="40"/>
      <c r="B176" s="41"/>
      <c r="C176" s="42"/>
      <c r="D176" s="227" t="s">
        <v>151</v>
      </c>
      <c r="E176" s="42"/>
      <c r="F176" s="228" t="s">
        <v>1065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151</v>
      </c>
      <c r="AU176" s="19" t="s">
        <v>84</v>
      </c>
    </row>
    <row r="177" spans="1:65" s="2" customFormat="1" ht="16.5" customHeight="1">
      <c r="A177" s="40"/>
      <c r="B177" s="41"/>
      <c r="C177" s="214" t="s">
        <v>466</v>
      </c>
      <c r="D177" s="214" t="s">
        <v>144</v>
      </c>
      <c r="E177" s="215" t="s">
        <v>1066</v>
      </c>
      <c r="F177" s="216" t="s">
        <v>1067</v>
      </c>
      <c r="G177" s="217" t="s">
        <v>995</v>
      </c>
      <c r="H177" s="218">
        <v>8</v>
      </c>
      <c r="I177" s="219"/>
      <c r="J177" s="220">
        <f>ROUND(I177*H177,2)</f>
        <v>0</v>
      </c>
      <c r="K177" s="216" t="s">
        <v>996</v>
      </c>
      <c r="L177" s="46"/>
      <c r="M177" s="221" t="s">
        <v>19</v>
      </c>
      <c r="N177" s="222" t="s">
        <v>47</v>
      </c>
      <c r="O177" s="86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149</v>
      </c>
      <c r="AT177" s="225" t="s">
        <v>144</v>
      </c>
      <c r="AU177" s="225" t="s">
        <v>84</v>
      </c>
      <c r="AY177" s="19" t="s">
        <v>141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84</v>
      </c>
      <c r="BK177" s="226">
        <f>ROUND(I177*H177,2)</f>
        <v>0</v>
      </c>
      <c r="BL177" s="19" t="s">
        <v>149</v>
      </c>
      <c r="BM177" s="225" t="s">
        <v>851</v>
      </c>
    </row>
    <row r="178" spans="1:65" s="2" customFormat="1" ht="16.5" customHeight="1">
      <c r="A178" s="40"/>
      <c r="B178" s="41"/>
      <c r="C178" s="214" t="s">
        <v>472</v>
      </c>
      <c r="D178" s="214" t="s">
        <v>144</v>
      </c>
      <c r="E178" s="215" t="s">
        <v>1068</v>
      </c>
      <c r="F178" s="216" t="s">
        <v>1069</v>
      </c>
      <c r="G178" s="217" t="s">
        <v>995</v>
      </c>
      <c r="H178" s="218">
        <v>8</v>
      </c>
      <c r="I178" s="219"/>
      <c r="J178" s="220">
        <f>ROUND(I178*H178,2)</f>
        <v>0</v>
      </c>
      <c r="K178" s="216" t="s">
        <v>996</v>
      </c>
      <c r="L178" s="46"/>
      <c r="M178" s="221" t="s">
        <v>19</v>
      </c>
      <c r="N178" s="222" t="s">
        <v>47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149</v>
      </c>
      <c r="AT178" s="225" t="s">
        <v>144</v>
      </c>
      <c r="AU178" s="225" t="s">
        <v>84</v>
      </c>
      <c r="AY178" s="19" t="s">
        <v>141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84</v>
      </c>
      <c r="BK178" s="226">
        <f>ROUND(I178*H178,2)</f>
        <v>0</v>
      </c>
      <c r="BL178" s="19" t="s">
        <v>149</v>
      </c>
      <c r="BM178" s="225" t="s">
        <v>854</v>
      </c>
    </row>
    <row r="179" spans="1:63" s="12" customFormat="1" ht="25.9" customHeight="1">
      <c r="A179" s="12"/>
      <c r="B179" s="198"/>
      <c r="C179" s="199"/>
      <c r="D179" s="200" t="s">
        <v>75</v>
      </c>
      <c r="E179" s="201" t="s">
        <v>937</v>
      </c>
      <c r="F179" s="201" t="s">
        <v>1070</v>
      </c>
      <c r="G179" s="199"/>
      <c r="H179" s="199"/>
      <c r="I179" s="202"/>
      <c r="J179" s="203">
        <f>BK179</f>
        <v>0</v>
      </c>
      <c r="K179" s="199"/>
      <c r="L179" s="204"/>
      <c r="M179" s="205"/>
      <c r="N179" s="206"/>
      <c r="O179" s="206"/>
      <c r="P179" s="207">
        <f>SUM(P180:P192)</f>
        <v>0</v>
      </c>
      <c r="Q179" s="206"/>
      <c r="R179" s="207">
        <f>SUM(R180:R192)</f>
        <v>0</v>
      </c>
      <c r="S179" s="206"/>
      <c r="T179" s="208">
        <f>SUM(T180:T192)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9" t="s">
        <v>84</v>
      </c>
      <c r="AT179" s="210" t="s">
        <v>75</v>
      </c>
      <c r="AU179" s="210" t="s">
        <v>76</v>
      </c>
      <c r="AY179" s="209" t="s">
        <v>141</v>
      </c>
      <c r="BK179" s="211">
        <f>SUM(BK180:BK192)</f>
        <v>0</v>
      </c>
    </row>
    <row r="180" spans="1:65" s="2" customFormat="1" ht="16.5" customHeight="1">
      <c r="A180" s="40"/>
      <c r="B180" s="41"/>
      <c r="C180" s="214" t="s">
        <v>477</v>
      </c>
      <c r="D180" s="214" t="s">
        <v>144</v>
      </c>
      <c r="E180" s="215" t="s">
        <v>1071</v>
      </c>
      <c r="F180" s="216" t="s">
        <v>1072</v>
      </c>
      <c r="G180" s="217" t="s">
        <v>995</v>
      </c>
      <c r="H180" s="218">
        <v>32</v>
      </c>
      <c r="I180" s="219"/>
      <c r="J180" s="220">
        <f>ROUND(I180*H180,2)</f>
        <v>0</v>
      </c>
      <c r="K180" s="216" t="s">
        <v>996</v>
      </c>
      <c r="L180" s="46"/>
      <c r="M180" s="221" t="s">
        <v>19</v>
      </c>
      <c r="N180" s="222" t="s">
        <v>47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149</v>
      </c>
      <c r="AT180" s="225" t="s">
        <v>144</v>
      </c>
      <c r="AU180" s="225" t="s">
        <v>84</v>
      </c>
      <c r="AY180" s="19" t="s">
        <v>141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84</v>
      </c>
      <c r="BK180" s="226">
        <f>ROUND(I180*H180,2)</f>
        <v>0</v>
      </c>
      <c r="BL180" s="19" t="s">
        <v>149</v>
      </c>
      <c r="BM180" s="225" t="s">
        <v>859</v>
      </c>
    </row>
    <row r="181" spans="1:65" s="2" customFormat="1" ht="16.5" customHeight="1">
      <c r="A181" s="40"/>
      <c r="B181" s="41"/>
      <c r="C181" s="214" t="s">
        <v>482</v>
      </c>
      <c r="D181" s="214" t="s">
        <v>144</v>
      </c>
      <c r="E181" s="215" t="s">
        <v>1073</v>
      </c>
      <c r="F181" s="216" t="s">
        <v>1074</v>
      </c>
      <c r="G181" s="217" t="s">
        <v>995</v>
      </c>
      <c r="H181" s="218">
        <v>12</v>
      </c>
      <c r="I181" s="219"/>
      <c r="J181" s="220">
        <f>ROUND(I181*H181,2)</f>
        <v>0</v>
      </c>
      <c r="K181" s="216" t="s">
        <v>996</v>
      </c>
      <c r="L181" s="46"/>
      <c r="M181" s="221" t="s">
        <v>19</v>
      </c>
      <c r="N181" s="222" t="s">
        <v>47</v>
      </c>
      <c r="O181" s="86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5" t="s">
        <v>149</v>
      </c>
      <c r="AT181" s="225" t="s">
        <v>144</v>
      </c>
      <c r="AU181" s="225" t="s">
        <v>84</v>
      </c>
      <c r="AY181" s="19" t="s">
        <v>141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9" t="s">
        <v>84</v>
      </c>
      <c r="BK181" s="226">
        <f>ROUND(I181*H181,2)</f>
        <v>0</v>
      </c>
      <c r="BL181" s="19" t="s">
        <v>149</v>
      </c>
      <c r="BM181" s="225" t="s">
        <v>862</v>
      </c>
    </row>
    <row r="182" spans="1:65" s="2" customFormat="1" ht="24.15" customHeight="1">
      <c r="A182" s="40"/>
      <c r="B182" s="41"/>
      <c r="C182" s="214" t="s">
        <v>489</v>
      </c>
      <c r="D182" s="214" t="s">
        <v>144</v>
      </c>
      <c r="E182" s="215" t="s">
        <v>1075</v>
      </c>
      <c r="F182" s="216" t="s">
        <v>1076</v>
      </c>
      <c r="G182" s="217" t="s">
        <v>995</v>
      </c>
      <c r="H182" s="218">
        <v>92</v>
      </c>
      <c r="I182" s="219"/>
      <c r="J182" s="220">
        <f>ROUND(I182*H182,2)</f>
        <v>0</v>
      </c>
      <c r="K182" s="216" t="s">
        <v>996</v>
      </c>
      <c r="L182" s="46"/>
      <c r="M182" s="221" t="s">
        <v>19</v>
      </c>
      <c r="N182" s="222" t="s">
        <v>47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149</v>
      </c>
      <c r="AT182" s="225" t="s">
        <v>144</v>
      </c>
      <c r="AU182" s="225" t="s">
        <v>84</v>
      </c>
      <c r="AY182" s="19" t="s">
        <v>141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84</v>
      </c>
      <c r="BK182" s="226">
        <f>ROUND(I182*H182,2)</f>
        <v>0</v>
      </c>
      <c r="BL182" s="19" t="s">
        <v>149</v>
      </c>
      <c r="BM182" s="225" t="s">
        <v>867</v>
      </c>
    </row>
    <row r="183" spans="1:65" s="2" customFormat="1" ht="16.5" customHeight="1">
      <c r="A183" s="40"/>
      <c r="B183" s="41"/>
      <c r="C183" s="214" t="s">
        <v>493</v>
      </c>
      <c r="D183" s="214" t="s">
        <v>144</v>
      </c>
      <c r="E183" s="215" t="s">
        <v>1077</v>
      </c>
      <c r="F183" s="216" t="s">
        <v>1078</v>
      </c>
      <c r="G183" s="217" t="s">
        <v>995</v>
      </c>
      <c r="H183" s="218">
        <v>8</v>
      </c>
      <c r="I183" s="219"/>
      <c r="J183" s="220">
        <f>ROUND(I183*H183,2)</f>
        <v>0</v>
      </c>
      <c r="K183" s="216" t="s">
        <v>996</v>
      </c>
      <c r="L183" s="46"/>
      <c r="M183" s="221" t="s">
        <v>19</v>
      </c>
      <c r="N183" s="222" t="s">
        <v>47</v>
      </c>
      <c r="O183" s="86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149</v>
      </c>
      <c r="AT183" s="225" t="s">
        <v>144</v>
      </c>
      <c r="AU183" s="225" t="s">
        <v>84</v>
      </c>
      <c r="AY183" s="19" t="s">
        <v>141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84</v>
      </c>
      <c r="BK183" s="226">
        <f>ROUND(I183*H183,2)</f>
        <v>0</v>
      </c>
      <c r="BL183" s="19" t="s">
        <v>149</v>
      </c>
      <c r="BM183" s="225" t="s">
        <v>870</v>
      </c>
    </row>
    <row r="184" spans="1:65" s="2" customFormat="1" ht="16.5" customHeight="1">
      <c r="A184" s="40"/>
      <c r="B184" s="41"/>
      <c r="C184" s="214" t="s">
        <v>500</v>
      </c>
      <c r="D184" s="214" t="s">
        <v>144</v>
      </c>
      <c r="E184" s="215" t="s">
        <v>1079</v>
      </c>
      <c r="F184" s="216" t="s">
        <v>1080</v>
      </c>
      <c r="G184" s="217" t="s">
        <v>995</v>
      </c>
      <c r="H184" s="218">
        <v>168</v>
      </c>
      <c r="I184" s="219"/>
      <c r="J184" s="220">
        <f>ROUND(I184*H184,2)</f>
        <v>0</v>
      </c>
      <c r="K184" s="216" t="s">
        <v>996</v>
      </c>
      <c r="L184" s="46"/>
      <c r="M184" s="221" t="s">
        <v>19</v>
      </c>
      <c r="N184" s="222" t="s">
        <v>47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149</v>
      </c>
      <c r="AT184" s="225" t="s">
        <v>144</v>
      </c>
      <c r="AU184" s="225" t="s">
        <v>84</v>
      </c>
      <c r="AY184" s="19" t="s">
        <v>141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84</v>
      </c>
      <c r="BK184" s="226">
        <f>ROUND(I184*H184,2)</f>
        <v>0</v>
      </c>
      <c r="BL184" s="19" t="s">
        <v>149</v>
      </c>
      <c r="BM184" s="225" t="s">
        <v>873</v>
      </c>
    </row>
    <row r="185" spans="1:65" s="2" customFormat="1" ht="24.15" customHeight="1">
      <c r="A185" s="40"/>
      <c r="B185" s="41"/>
      <c r="C185" s="214" t="s">
        <v>506</v>
      </c>
      <c r="D185" s="214" t="s">
        <v>144</v>
      </c>
      <c r="E185" s="215" t="s">
        <v>1081</v>
      </c>
      <c r="F185" s="216" t="s">
        <v>1082</v>
      </c>
      <c r="G185" s="217" t="s">
        <v>995</v>
      </c>
      <c r="H185" s="218">
        <v>32</v>
      </c>
      <c r="I185" s="219"/>
      <c r="J185" s="220">
        <f>ROUND(I185*H185,2)</f>
        <v>0</v>
      </c>
      <c r="K185" s="216" t="s">
        <v>996</v>
      </c>
      <c r="L185" s="46"/>
      <c r="M185" s="221" t="s">
        <v>19</v>
      </c>
      <c r="N185" s="222" t="s">
        <v>47</v>
      </c>
      <c r="O185" s="86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149</v>
      </c>
      <c r="AT185" s="225" t="s">
        <v>144</v>
      </c>
      <c r="AU185" s="225" t="s">
        <v>84</v>
      </c>
      <c r="AY185" s="19" t="s">
        <v>141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84</v>
      </c>
      <c r="BK185" s="226">
        <f>ROUND(I185*H185,2)</f>
        <v>0</v>
      </c>
      <c r="BL185" s="19" t="s">
        <v>149</v>
      </c>
      <c r="BM185" s="225" t="s">
        <v>876</v>
      </c>
    </row>
    <row r="186" spans="1:65" s="2" customFormat="1" ht="16.5" customHeight="1">
      <c r="A186" s="40"/>
      <c r="B186" s="41"/>
      <c r="C186" s="214" t="s">
        <v>511</v>
      </c>
      <c r="D186" s="214" t="s">
        <v>144</v>
      </c>
      <c r="E186" s="215" t="s">
        <v>1083</v>
      </c>
      <c r="F186" s="216" t="s">
        <v>1084</v>
      </c>
      <c r="G186" s="217" t="s">
        <v>995</v>
      </c>
      <c r="H186" s="218">
        <v>17</v>
      </c>
      <c r="I186" s="219"/>
      <c r="J186" s="220">
        <f>ROUND(I186*H186,2)</f>
        <v>0</v>
      </c>
      <c r="K186" s="216" t="s">
        <v>996</v>
      </c>
      <c r="L186" s="46"/>
      <c r="M186" s="221" t="s">
        <v>19</v>
      </c>
      <c r="N186" s="222" t="s">
        <v>47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149</v>
      </c>
      <c r="AT186" s="225" t="s">
        <v>144</v>
      </c>
      <c r="AU186" s="225" t="s">
        <v>84</v>
      </c>
      <c r="AY186" s="19" t="s">
        <v>141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84</v>
      </c>
      <c r="BK186" s="226">
        <f>ROUND(I186*H186,2)</f>
        <v>0</v>
      </c>
      <c r="BL186" s="19" t="s">
        <v>149</v>
      </c>
      <c r="BM186" s="225" t="s">
        <v>879</v>
      </c>
    </row>
    <row r="187" spans="1:65" s="2" customFormat="1" ht="16.5" customHeight="1">
      <c r="A187" s="40"/>
      <c r="B187" s="41"/>
      <c r="C187" s="214" t="s">
        <v>520</v>
      </c>
      <c r="D187" s="214" t="s">
        <v>144</v>
      </c>
      <c r="E187" s="215" t="s">
        <v>1085</v>
      </c>
      <c r="F187" s="216" t="s">
        <v>1086</v>
      </c>
      <c r="G187" s="217" t="s">
        <v>995</v>
      </c>
      <c r="H187" s="218">
        <v>20</v>
      </c>
      <c r="I187" s="219"/>
      <c r="J187" s="220">
        <f>ROUND(I187*H187,2)</f>
        <v>0</v>
      </c>
      <c r="K187" s="216" t="s">
        <v>996</v>
      </c>
      <c r="L187" s="46"/>
      <c r="M187" s="221" t="s">
        <v>19</v>
      </c>
      <c r="N187" s="222" t="s">
        <v>47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149</v>
      </c>
      <c r="AT187" s="225" t="s">
        <v>144</v>
      </c>
      <c r="AU187" s="225" t="s">
        <v>84</v>
      </c>
      <c r="AY187" s="19" t="s">
        <v>141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84</v>
      </c>
      <c r="BK187" s="226">
        <f>ROUND(I187*H187,2)</f>
        <v>0</v>
      </c>
      <c r="BL187" s="19" t="s">
        <v>149</v>
      </c>
      <c r="BM187" s="225" t="s">
        <v>882</v>
      </c>
    </row>
    <row r="188" spans="1:47" s="2" customFormat="1" ht="12">
      <c r="A188" s="40"/>
      <c r="B188" s="41"/>
      <c r="C188" s="42"/>
      <c r="D188" s="234" t="s">
        <v>374</v>
      </c>
      <c r="E188" s="42"/>
      <c r="F188" s="275" t="s">
        <v>1087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374</v>
      </c>
      <c r="AU188" s="19" t="s">
        <v>84</v>
      </c>
    </row>
    <row r="189" spans="1:65" s="2" customFormat="1" ht="24.15" customHeight="1">
      <c r="A189" s="40"/>
      <c r="B189" s="41"/>
      <c r="C189" s="214" t="s">
        <v>530</v>
      </c>
      <c r="D189" s="214" t="s">
        <v>144</v>
      </c>
      <c r="E189" s="215" t="s">
        <v>1088</v>
      </c>
      <c r="F189" s="216" t="s">
        <v>1089</v>
      </c>
      <c r="G189" s="217" t="s">
        <v>265</v>
      </c>
      <c r="H189" s="218">
        <v>1</v>
      </c>
      <c r="I189" s="219"/>
      <c r="J189" s="220">
        <f>ROUND(I189*H189,2)</f>
        <v>0</v>
      </c>
      <c r="K189" s="216" t="s">
        <v>148</v>
      </c>
      <c r="L189" s="46"/>
      <c r="M189" s="221" t="s">
        <v>19</v>
      </c>
      <c r="N189" s="222" t="s">
        <v>47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149</v>
      </c>
      <c r="AT189" s="225" t="s">
        <v>144</v>
      </c>
      <c r="AU189" s="225" t="s">
        <v>84</v>
      </c>
      <c r="AY189" s="19" t="s">
        <v>141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84</v>
      </c>
      <c r="BK189" s="226">
        <f>ROUND(I189*H189,2)</f>
        <v>0</v>
      </c>
      <c r="BL189" s="19" t="s">
        <v>149</v>
      </c>
      <c r="BM189" s="225" t="s">
        <v>885</v>
      </c>
    </row>
    <row r="190" spans="1:47" s="2" customFormat="1" ht="12">
      <c r="A190" s="40"/>
      <c r="B190" s="41"/>
      <c r="C190" s="42"/>
      <c r="D190" s="227" t="s">
        <v>151</v>
      </c>
      <c r="E190" s="42"/>
      <c r="F190" s="228" t="s">
        <v>1090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151</v>
      </c>
      <c r="AU190" s="19" t="s">
        <v>84</v>
      </c>
    </row>
    <row r="191" spans="1:65" s="2" customFormat="1" ht="16.5" customHeight="1">
      <c r="A191" s="40"/>
      <c r="B191" s="41"/>
      <c r="C191" s="214" t="s">
        <v>539</v>
      </c>
      <c r="D191" s="214" t="s">
        <v>144</v>
      </c>
      <c r="E191" s="215" t="s">
        <v>1091</v>
      </c>
      <c r="F191" s="216" t="s">
        <v>1092</v>
      </c>
      <c r="G191" s="217" t="s">
        <v>265</v>
      </c>
      <c r="H191" s="218">
        <v>3</v>
      </c>
      <c r="I191" s="219"/>
      <c r="J191" s="220">
        <f>ROUND(I191*H191,2)</f>
        <v>0</v>
      </c>
      <c r="K191" s="216" t="s">
        <v>148</v>
      </c>
      <c r="L191" s="46"/>
      <c r="M191" s="221" t="s">
        <v>19</v>
      </c>
      <c r="N191" s="222" t="s">
        <v>47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149</v>
      </c>
      <c r="AT191" s="225" t="s">
        <v>144</v>
      </c>
      <c r="AU191" s="225" t="s">
        <v>84</v>
      </c>
      <c r="AY191" s="19" t="s">
        <v>141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84</v>
      </c>
      <c r="BK191" s="226">
        <f>ROUND(I191*H191,2)</f>
        <v>0</v>
      </c>
      <c r="BL191" s="19" t="s">
        <v>149</v>
      </c>
      <c r="BM191" s="225" t="s">
        <v>890</v>
      </c>
    </row>
    <row r="192" spans="1:47" s="2" customFormat="1" ht="12">
      <c r="A192" s="40"/>
      <c r="B192" s="41"/>
      <c r="C192" s="42"/>
      <c r="D192" s="227" t="s">
        <v>151</v>
      </c>
      <c r="E192" s="42"/>
      <c r="F192" s="228" t="s">
        <v>1093</v>
      </c>
      <c r="G192" s="42"/>
      <c r="H192" s="42"/>
      <c r="I192" s="229"/>
      <c r="J192" s="42"/>
      <c r="K192" s="42"/>
      <c r="L192" s="46"/>
      <c r="M192" s="279"/>
      <c r="N192" s="280"/>
      <c r="O192" s="281"/>
      <c r="P192" s="281"/>
      <c r="Q192" s="281"/>
      <c r="R192" s="281"/>
      <c r="S192" s="281"/>
      <c r="T192" s="282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151</v>
      </c>
      <c r="AU192" s="19" t="s">
        <v>84</v>
      </c>
    </row>
    <row r="193" spans="1:31" s="2" customFormat="1" ht="6.95" customHeight="1">
      <c r="A193" s="40"/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46"/>
      <c r="M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</row>
  </sheetData>
  <sheetProtection password="CC35" sheet="1" objects="1" scenarios="1" formatColumns="0" formatRows="0" autoFilter="0"/>
  <autoFilter ref="C93:K1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7" r:id="rId1" display="https://podminky.urs.cz/item/CS_URS_2024_01/741210201"/>
    <hyperlink ref="F99" r:id="rId2" display="https://podminky.urs.cz/item/CS_URS_2024_01/741210001"/>
    <hyperlink ref="F102" r:id="rId3" display="https://podminky.urs.cz/item/CS_URS_2024_01/741310201"/>
    <hyperlink ref="F104" r:id="rId4" display="https://podminky.urs.cz/item/CS_URS_2024_01/741310231"/>
    <hyperlink ref="F106" r:id="rId5" display="https://podminky.urs.cz/item/CS_URS_2024_01/741310233"/>
    <hyperlink ref="F108" r:id="rId6" display="https://podminky.urs.cz/item/CS_URS_2024_01/741310221"/>
    <hyperlink ref="F111" r:id="rId7" display="https://podminky.urs.cz/item/CS_URS_2024_01/741313042"/>
    <hyperlink ref="F113" r:id="rId8" display="https://podminky.urs.cz/item/CS_URS_2024_01/741210001"/>
    <hyperlink ref="F116" r:id="rId9" display="https://podminky.urs.cz/item/CS_URS_2024_01/741112061"/>
    <hyperlink ref="F118" r:id="rId10" display="https://podminky.urs.cz/item/CS_URS_2024_01/741112001"/>
    <hyperlink ref="F120" r:id="rId11" display="https://podminky.urs.cz/item/CS_URS_2024_01/741112101"/>
    <hyperlink ref="F122" r:id="rId12" display="https://podminky.urs.cz/item/CS_URS_2024_01/741112111"/>
    <hyperlink ref="F124" r:id="rId13" display="https://podminky.urs.cz/item/CS_URS_2024_01/741910411"/>
    <hyperlink ref="F127" r:id="rId14" display="https://podminky.urs.cz/item/CS_URS_2024_01/741910412"/>
    <hyperlink ref="F129" r:id="rId15" display="https://podminky.urs.cz/item/CS_URS_2024_01/741910502"/>
    <hyperlink ref="F131" r:id="rId16" display="https://podminky.urs.cz/item/CS_URS_2024_01/460932111"/>
    <hyperlink ref="F133" r:id="rId17" display="https://podminky.urs.cz/item/CS_URS_2024_01/741110513"/>
    <hyperlink ref="F135" r:id="rId18" display="https://podminky.urs.cz/item/CS_URS_2024_01/741110541"/>
    <hyperlink ref="F138" r:id="rId19" display="https://podminky.urs.cz/item/CS_URS_2024_01/741920051"/>
    <hyperlink ref="F140" r:id="rId20" display="https://podminky.urs.cz/item/CS_URS_2024_01/741920061"/>
    <hyperlink ref="F143" r:id="rId21" display="https://podminky.urs.cz/item/CS_URS_2024_01/741372062"/>
    <hyperlink ref="F145" r:id="rId22" display="https://podminky.urs.cz/item/CS_URS_2024_01/741372061"/>
    <hyperlink ref="F148" r:id="rId23" display="https://podminky.urs.cz/item/CS_URS_2024_01/741122611"/>
    <hyperlink ref="F150" r:id="rId24" display="https://podminky.urs.cz/item/CS_URS_2024_01/741122641"/>
    <hyperlink ref="F152" r:id="rId25" display="https://podminky.urs.cz/item/CS_URS_2024_01/741122642"/>
    <hyperlink ref="F154" r:id="rId26" display="https://podminky.urs.cz/item/CS_URS_2024_01/741122643"/>
    <hyperlink ref="F156" r:id="rId27" display="https://podminky.urs.cz/item/CS_URS_2024_01/741120301"/>
    <hyperlink ref="F158" r:id="rId28" display="https://podminky.urs.cz/item/CS_URS_2024_01/741120303"/>
    <hyperlink ref="F162" r:id="rId29" display="https://podminky.urs.cz/item/CS_URS_2024_01/741110042"/>
    <hyperlink ref="F164" r:id="rId30" display="https://podminky.urs.cz/item/CS_URS_2024_01/741121101"/>
    <hyperlink ref="F166" r:id="rId31" display="https://podminky.urs.cz/item/CS_URS_2024_01/741112061"/>
    <hyperlink ref="F168" r:id="rId32" display="https://podminky.urs.cz/item/CS_URS_2024_01/741112001"/>
    <hyperlink ref="F170" r:id="rId33" display="https://podminky.urs.cz/item/CS_URS_2024_01/742121001"/>
    <hyperlink ref="F172" r:id="rId34" display="https://podminky.urs.cz/item/CS_URS_2024_01/742330044"/>
    <hyperlink ref="F174" r:id="rId35" display="https://podminky.urs.cz/item/CS_URS_2024_01/742330051"/>
    <hyperlink ref="F176" r:id="rId36" display="https://podminky.urs.cz/item/CS_URS_2024_01/742330101"/>
    <hyperlink ref="F190" r:id="rId37" display="https://podminky.urs.cz/item/CS_URS_2024_01/741810003"/>
    <hyperlink ref="F192" r:id="rId38" display="https://podminky.urs.cz/item/CS_URS_2024_01/741820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107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Revitalizace prostor budovy UL - 5np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1094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14. 5. 2024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38</v>
      </c>
      <c r="F24" s="40"/>
      <c r="G24" s="40"/>
      <c r="H24" s="40"/>
      <c r="I24" s="144" t="s">
        <v>28</v>
      </c>
      <c r="J24" s="135" t="s">
        <v>39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ROUND(J84,2)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ROUND((SUM(BE84:BE504)),2)</f>
        <v>0</v>
      </c>
      <c r="G33" s="40"/>
      <c r="H33" s="40"/>
      <c r="I33" s="159">
        <v>0.21</v>
      </c>
      <c r="J33" s="158">
        <f>ROUND(((SUM(BE84:BE504))*I33),2)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ROUND((SUM(BF84:BF504)),2)</f>
        <v>0</v>
      </c>
      <c r="G34" s="40"/>
      <c r="H34" s="40"/>
      <c r="I34" s="159">
        <v>0.12</v>
      </c>
      <c r="J34" s="158">
        <f>ROUND(((SUM(BF84:BF504))*I34),2)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ROUND((SUM(BG84:BG504)),2)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ROUND((SUM(BH84:BH504)),2)</f>
        <v>0</v>
      </c>
      <c r="G36" s="40"/>
      <c r="H36" s="40"/>
      <c r="I36" s="159">
        <v>0.12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ROUND((SUM(BI84:BI504)),2)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Revitalizace prostor budovy UL - 5np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PP01244 - Neinvestiční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Univerzitní ul., ZČU Plzeň - Bory</v>
      </c>
      <c r="G52" s="42"/>
      <c r="H52" s="42"/>
      <c r="I52" s="34" t="s">
        <v>23</v>
      </c>
      <c r="J52" s="74" t="str">
        <f>IF(J12="","",J12)</f>
        <v>14. 5. 2024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Zdeněk Basl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111</v>
      </c>
      <c r="D57" s="173"/>
      <c r="E57" s="173"/>
      <c r="F57" s="173"/>
      <c r="G57" s="173"/>
      <c r="H57" s="173"/>
      <c r="I57" s="173"/>
      <c r="J57" s="174" t="s">
        <v>112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76"/>
      <c r="C60" s="177"/>
      <c r="D60" s="178" t="s">
        <v>119</v>
      </c>
      <c r="E60" s="179"/>
      <c r="F60" s="179"/>
      <c r="G60" s="179"/>
      <c r="H60" s="179"/>
      <c r="I60" s="179"/>
      <c r="J60" s="180">
        <f>J85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121</v>
      </c>
      <c r="E61" s="184"/>
      <c r="F61" s="184"/>
      <c r="G61" s="184"/>
      <c r="H61" s="184"/>
      <c r="I61" s="184"/>
      <c r="J61" s="185">
        <f>J86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1095</v>
      </c>
      <c r="E62" s="184"/>
      <c r="F62" s="184"/>
      <c r="G62" s="184"/>
      <c r="H62" s="184"/>
      <c r="I62" s="184"/>
      <c r="J62" s="185">
        <f>J138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124</v>
      </c>
      <c r="E63" s="184"/>
      <c r="F63" s="184"/>
      <c r="G63" s="184"/>
      <c r="H63" s="184"/>
      <c r="I63" s="184"/>
      <c r="J63" s="185">
        <f>J196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1096</v>
      </c>
      <c r="E64" s="184"/>
      <c r="F64" s="184"/>
      <c r="G64" s="184"/>
      <c r="H64" s="184"/>
      <c r="I64" s="184"/>
      <c r="J64" s="185">
        <f>J272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126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71" t="str">
        <f>E7</f>
        <v>Revitalizace prostor budovy UL - 5np</v>
      </c>
      <c r="F74" s="34"/>
      <c r="G74" s="34"/>
      <c r="H74" s="34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108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PP01244 - Neinvestiční náklady</v>
      </c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Univerzitní ul., ZČU Plzeň - Bory</v>
      </c>
      <c r="G78" s="42"/>
      <c r="H78" s="42"/>
      <c r="I78" s="34" t="s">
        <v>23</v>
      </c>
      <c r="J78" s="74" t="str">
        <f>IF(J12="","",J12)</f>
        <v>14. 5. 2024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ZČU v Plzni, Univerzitní 2732/8, Plzeň 301 00</v>
      </c>
      <c r="G80" s="42"/>
      <c r="H80" s="42"/>
      <c r="I80" s="34" t="s">
        <v>31</v>
      </c>
      <c r="J80" s="38" t="str">
        <f>E21</f>
        <v>PilsProjekt s.r.o., Částkova 74, 326 00 Plzeň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36</v>
      </c>
      <c r="J81" s="38" t="str">
        <f>E24</f>
        <v>Zdeněk Basl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87"/>
      <c r="B83" s="188"/>
      <c r="C83" s="189" t="s">
        <v>127</v>
      </c>
      <c r="D83" s="190" t="s">
        <v>61</v>
      </c>
      <c r="E83" s="190" t="s">
        <v>57</v>
      </c>
      <c r="F83" s="190" t="s">
        <v>58</v>
      </c>
      <c r="G83" s="190" t="s">
        <v>128</v>
      </c>
      <c r="H83" s="190" t="s">
        <v>129</v>
      </c>
      <c r="I83" s="190" t="s">
        <v>130</v>
      </c>
      <c r="J83" s="190" t="s">
        <v>112</v>
      </c>
      <c r="K83" s="191" t="s">
        <v>131</v>
      </c>
      <c r="L83" s="192"/>
      <c r="M83" s="94" t="s">
        <v>19</v>
      </c>
      <c r="N83" s="95" t="s">
        <v>46</v>
      </c>
      <c r="O83" s="95" t="s">
        <v>132</v>
      </c>
      <c r="P83" s="95" t="s">
        <v>133</v>
      </c>
      <c r="Q83" s="95" t="s">
        <v>134</v>
      </c>
      <c r="R83" s="95" t="s">
        <v>135</v>
      </c>
      <c r="S83" s="95" t="s">
        <v>136</v>
      </c>
      <c r="T83" s="96" t="s">
        <v>137</v>
      </c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</row>
    <row r="84" spans="1:63" s="2" customFormat="1" ht="22.8" customHeight="1">
      <c r="A84" s="40"/>
      <c r="B84" s="41"/>
      <c r="C84" s="101" t="s">
        <v>138</v>
      </c>
      <c r="D84" s="42"/>
      <c r="E84" s="42"/>
      <c r="F84" s="42"/>
      <c r="G84" s="42"/>
      <c r="H84" s="42"/>
      <c r="I84" s="42"/>
      <c r="J84" s="193">
        <f>BK84</f>
        <v>0</v>
      </c>
      <c r="K84" s="42"/>
      <c r="L84" s="46"/>
      <c r="M84" s="97"/>
      <c r="N84" s="194"/>
      <c r="O84" s="98"/>
      <c r="P84" s="195">
        <f>P85</f>
        <v>0</v>
      </c>
      <c r="Q84" s="98"/>
      <c r="R84" s="195">
        <f>R85</f>
        <v>2.65295616</v>
      </c>
      <c r="S84" s="98"/>
      <c r="T84" s="196">
        <f>T85</f>
        <v>0.94219998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75</v>
      </c>
      <c r="AU84" s="19" t="s">
        <v>113</v>
      </c>
      <c r="BK84" s="197">
        <f>BK85</f>
        <v>0</v>
      </c>
    </row>
    <row r="85" spans="1:63" s="12" customFormat="1" ht="25.9" customHeight="1">
      <c r="A85" s="12"/>
      <c r="B85" s="198"/>
      <c r="C85" s="199"/>
      <c r="D85" s="200" t="s">
        <v>75</v>
      </c>
      <c r="E85" s="201" t="s">
        <v>334</v>
      </c>
      <c r="F85" s="201" t="s">
        <v>335</v>
      </c>
      <c r="G85" s="199"/>
      <c r="H85" s="199"/>
      <c r="I85" s="202"/>
      <c r="J85" s="203">
        <f>BK85</f>
        <v>0</v>
      </c>
      <c r="K85" s="199"/>
      <c r="L85" s="204"/>
      <c r="M85" s="205"/>
      <c r="N85" s="206"/>
      <c r="O85" s="206"/>
      <c r="P85" s="207">
        <f>P86+P138+P196+P272</f>
        <v>0</v>
      </c>
      <c r="Q85" s="206"/>
      <c r="R85" s="207">
        <f>R86+R138+R196+R272</f>
        <v>2.65295616</v>
      </c>
      <c r="S85" s="206"/>
      <c r="T85" s="208">
        <f>T86+T138+T196+T272</f>
        <v>0.94219998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86</v>
      </c>
      <c r="AT85" s="210" t="s">
        <v>75</v>
      </c>
      <c r="AU85" s="210" t="s">
        <v>76</v>
      </c>
      <c r="AY85" s="209" t="s">
        <v>141</v>
      </c>
      <c r="BK85" s="211">
        <f>BK86+BK138+BK196+BK272</f>
        <v>0</v>
      </c>
    </row>
    <row r="86" spans="1:63" s="12" customFormat="1" ht="22.8" customHeight="1">
      <c r="A86" s="12"/>
      <c r="B86" s="198"/>
      <c r="C86" s="199"/>
      <c r="D86" s="200" t="s">
        <v>75</v>
      </c>
      <c r="E86" s="212" t="s">
        <v>387</v>
      </c>
      <c r="F86" s="212" t="s">
        <v>388</v>
      </c>
      <c r="G86" s="199"/>
      <c r="H86" s="199"/>
      <c r="I86" s="202"/>
      <c r="J86" s="213">
        <f>BK86</f>
        <v>0</v>
      </c>
      <c r="K86" s="199"/>
      <c r="L86" s="204"/>
      <c r="M86" s="205"/>
      <c r="N86" s="206"/>
      <c r="O86" s="206"/>
      <c r="P86" s="207">
        <f>SUM(P87:P137)</f>
        <v>0</v>
      </c>
      <c r="Q86" s="206"/>
      <c r="R86" s="207">
        <f>SUM(R87:R137)</f>
        <v>0</v>
      </c>
      <c r="S86" s="206"/>
      <c r="T86" s="208">
        <f>SUM(T87:T137)</f>
        <v>0.36200000000000004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86</v>
      </c>
      <c r="AT86" s="210" t="s">
        <v>75</v>
      </c>
      <c r="AU86" s="210" t="s">
        <v>84</v>
      </c>
      <c r="AY86" s="209" t="s">
        <v>141</v>
      </c>
      <c r="BK86" s="211">
        <f>SUM(BK87:BK137)</f>
        <v>0</v>
      </c>
    </row>
    <row r="87" spans="1:65" s="2" customFormat="1" ht="16.5" customHeight="1">
      <c r="A87" s="40"/>
      <c r="B87" s="41"/>
      <c r="C87" s="214" t="s">
        <v>84</v>
      </c>
      <c r="D87" s="214" t="s">
        <v>144</v>
      </c>
      <c r="E87" s="215" t="s">
        <v>439</v>
      </c>
      <c r="F87" s="216" t="s">
        <v>440</v>
      </c>
      <c r="G87" s="217" t="s">
        <v>234</v>
      </c>
      <c r="H87" s="218">
        <v>72.4</v>
      </c>
      <c r="I87" s="219"/>
      <c r="J87" s="220">
        <f>ROUND(I87*H87,2)</f>
        <v>0</v>
      </c>
      <c r="K87" s="216" t="s">
        <v>19</v>
      </c>
      <c r="L87" s="46"/>
      <c r="M87" s="221" t="s">
        <v>19</v>
      </c>
      <c r="N87" s="222" t="s">
        <v>47</v>
      </c>
      <c r="O87" s="86"/>
      <c r="P87" s="223">
        <f>O87*H87</f>
        <v>0</v>
      </c>
      <c r="Q87" s="223">
        <v>0</v>
      </c>
      <c r="R87" s="223">
        <f>Q87*H87</f>
        <v>0</v>
      </c>
      <c r="S87" s="223">
        <v>0.005</v>
      </c>
      <c r="T87" s="224">
        <f>S87*H87</f>
        <v>0.36200000000000004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5" t="s">
        <v>311</v>
      </c>
      <c r="AT87" s="225" t="s">
        <v>144</v>
      </c>
      <c r="AU87" s="225" t="s">
        <v>86</v>
      </c>
      <c r="AY87" s="19" t="s">
        <v>141</v>
      </c>
      <c r="BE87" s="226">
        <f>IF(N87="základní",J87,0)</f>
        <v>0</v>
      </c>
      <c r="BF87" s="226">
        <f>IF(N87="snížená",J87,0)</f>
        <v>0</v>
      </c>
      <c r="BG87" s="226">
        <f>IF(N87="zákl. přenesená",J87,0)</f>
        <v>0</v>
      </c>
      <c r="BH87" s="226">
        <f>IF(N87="sníž. přenesená",J87,0)</f>
        <v>0</v>
      </c>
      <c r="BI87" s="226">
        <f>IF(N87="nulová",J87,0)</f>
        <v>0</v>
      </c>
      <c r="BJ87" s="19" t="s">
        <v>84</v>
      </c>
      <c r="BK87" s="226">
        <f>ROUND(I87*H87,2)</f>
        <v>0</v>
      </c>
      <c r="BL87" s="19" t="s">
        <v>311</v>
      </c>
      <c r="BM87" s="225" t="s">
        <v>1097</v>
      </c>
    </row>
    <row r="88" spans="1:51" s="13" customFormat="1" ht="12">
      <c r="A88" s="13"/>
      <c r="B88" s="232"/>
      <c r="C88" s="233"/>
      <c r="D88" s="234" t="s">
        <v>153</v>
      </c>
      <c r="E88" s="235" t="s">
        <v>19</v>
      </c>
      <c r="F88" s="236" t="s">
        <v>1098</v>
      </c>
      <c r="G88" s="233"/>
      <c r="H88" s="235" t="s">
        <v>19</v>
      </c>
      <c r="I88" s="237"/>
      <c r="J88" s="233"/>
      <c r="K88" s="233"/>
      <c r="L88" s="238"/>
      <c r="M88" s="239"/>
      <c r="N88" s="240"/>
      <c r="O88" s="240"/>
      <c r="P88" s="240"/>
      <c r="Q88" s="240"/>
      <c r="R88" s="240"/>
      <c r="S88" s="240"/>
      <c r="T88" s="241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2" t="s">
        <v>153</v>
      </c>
      <c r="AU88" s="242" t="s">
        <v>86</v>
      </c>
      <c r="AV88" s="13" t="s">
        <v>84</v>
      </c>
      <c r="AW88" s="13" t="s">
        <v>35</v>
      </c>
      <c r="AX88" s="13" t="s">
        <v>76</v>
      </c>
      <c r="AY88" s="242" t="s">
        <v>141</v>
      </c>
    </row>
    <row r="89" spans="1:51" s="14" customFormat="1" ht="12">
      <c r="A89" s="14"/>
      <c r="B89" s="243"/>
      <c r="C89" s="244"/>
      <c r="D89" s="234" t="s">
        <v>153</v>
      </c>
      <c r="E89" s="245" t="s">
        <v>19</v>
      </c>
      <c r="F89" s="246" t="s">
        <v>239</v>
      </c>
      <c r="G89" s="244"/>
      <c r="H89" s="247">
        <v>7</v>
      </c>
      <c r="I89" s="248"/>
      <c r="J89" s="244"/>
      <c r="K89" s="244"/>
      <c r="L89" s="249"/>
      <c r="M89" s="250"/>
      <c r="N89" s="251"/>
      <c r="O89" s="251"/>
      <c r="P89" s="251"/>
      <c r="Q89" s="251"/>
      <c r="R89" s="251"/>
      <c r="S89" s="251"/>
      <c r="T89" s="252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53" t="s">
        <v>153</v>
      </c>
      <c r="AU89" s="253" t="s">
        <v>86</v>
      </c>
      <c r="AV89" s="14" t="s">
        <v>86</v>
      </c>
      <c r="AW89" s="14" t="s">
        <v>35</v>
      </c>
      <c r="AX89" s="14" t="s">
        <v>76</v>
      </c>
      <c r="AY89" s="253" t="s">
        <v>141</v>
      </c>
    </row>
    <row r="90" spans="1:51" s="13" customFormat="1" ht="12">
      <c r="A90" s="13"/>
      <c r="B90" s="232"/>
      <c r="C90" s="233"/>
      <c r="D90" s="234" t="s">
        <v>153</v>
      </c>
      <c r="E90" s="235" t="s">
        <v>19</v>
      </c>
      <c r="F90" s="236" t="s">
        <v>1099</v>
      </c>
      <c r="G90" s="233"/>
      <c r="H90" s="235" t="s">
        <v>19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2" t="s">
        <v>153</v>
      </c>
      <c r="AU90" s="242" t="s">
        <v>86</v>
      </c>
      <c r="AV90" s="13" t="s">
        <v>84</v>
      </c>
      <c r="AW90" s="13" t="s">
        <v>35</v>
      </c>
      <c r="AX90" s="13" t="s">
        <v>76</v>
      </c>
      <c r="AY90" s="242" t="s">
        <v>141</v>
      </c>
    </row>
    <row r="91" spans="1:51" s="14" customFormat="1" ht="12">
      <c r="A91" s="14"/>
      <c r="B91" s="243"/>
      <c r="C91" s="244"/>
      <c r="D91" s="234" t="s">
        <v>153</v>
      </c>
      <c r="E91" s="245" t="s">
        <v>19</v>
      </c>
      <c r="F91" s="246" t="s">
        <v>239</v>
      </c>
      <c r="G91" s="244"/>
      <c r="H91" s="247">
        <v>7</v>
      </c>
      <c r="I91" s="248"/>
      <c r="J91" s="244"/>
      <c r="K91" s="244"/>
      <c r="L91" s="249"/>
      <c r="M91" s="250"/>
      <c r="N91" s="251"/>
      <c r="O91" s="251"/>
      <c r="P91" s="251"/>
      <c r="Q91" s="251"/>
      <c r="R91" s="251"/>
      <c r="S91" s="251"/>
      <c r="T91" s="252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3" t="s">
        <v>153</v>
      </c>
      <c r="AU91" s="253" t="s">
        <v>86</v>
      </c>
      <c r="AV91" s="14" t="s">
        <v>86</v>
      </c>
      <c r="AW91" s="14" t="s">
        <v>35</v>
      </c>
      <c r="AX91" s="14" t="s">
        <v>76</v>
      </c>
      <c r="AY91" s="253" t="s">
        <v>141</v>
      </c>
    </row>
    <row r="92" spans="1:51" s="13" customFormat="1" ht="12">
      <c r="A92" s="13"/>
      <c r="B92" s="232"/>
      <c r="C92" s="233"/>
      <c r="D92" s="234" t="s">
        <v>153</v>
      </c>
      <c r="E92" s="235" t="s">
        <v>19</v>
      </c>
      <c r="F92" s="236" t="s">
        <v>1100</v>
      </c>
      <c r="G92" s="233"/>
      <c r="H92" s="235" t="s">
        <v>19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2" t="s">
        <v>153</v>
      </c>
      <c r="AU92" s="242" t="s">
        <v>86</v>
      </c>
      <c r="AV92" s="13" t="s">
        <v>84</v>
      </c>
      <c r="AW92" s="13" t="s">
        <v>35</v>
      </c>
      <c r="AX92" s="13" t="s">
        <v>76</v>
      </c>
      <c r="AY92" s="242" t="s">
        <v>141</v>
      </c>
    </row>
    <row r="93" spans="1:51" s="14" customFormat="1" ht="12">
      <c r="A93" s="14"/>
      <c r="B93" s="243"/>
      <c r="C93" s="244"/>
      <c r="D93" s="234" t="s">
        <v>153</v>
      </c>
      <c r="E93" s="245" t="s">
        <v>19</v>
      </c>
      <c r="F93" s="246" t="s">
        <v>239</v>
      </c>
      <c r="G93" s="244"/>
      <c r="H93" s="247">
        <v>7</v>
      </c>
      <c r="I93" s="248"/>
      <c r="J93" s="244"/>
      <c r="K93" s="244"/>
      <c r="L93" s="249"/>
      <c r="M93" s="250"/>
      <c r="N93" s="251"/>
      <c r="O93" s="251"/>
      <c r="P93" s="251"/>
      <c r="Q93" s="251"/>
      <c r="R93" s="251"/>
      <c r="S93" s="251"/>
      <c r="T93" s="25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3" t="s">
        <v>153</v>
      </c>
      <c r="AU93" s="253" t="s">
        <v>86</v>
      </c>
      <c r="AV93" s="14" t="s">
        <v>86</v>
      </c>
      <c r="AW93" s="14" t="s">
        <v>35</v>
      </c>
      <c r="AX93" s="14" t="s">
        <v>76</v>
      </c>
      <c r="AY93" s="253" t="s">
        <v>141</v>
      </c>
    </row>
    <row r="94" spans="1:51" s="13" customFormat="1" ht="12">
      <c r="A94" s="13"/>
      <c r="B94" s="232"/>
      <c r="C94" s="233"/>
      <c r="D94" s="234" t="s">
        <v>153</v>
      </c>
      <c r="E94" s="235" t="s">
        <v>19</v>
      </c>
      <c r="F94" s="236" t="s">
        <v>1101</v>
      </c>
      <c r="G94" s="233"/>
      <c r="H94" s="235" t="s">
        <v>19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153</v>
      </c>
      <c r="AU94" s="242" t="s">
        <v>86</v>
      </c>
      <c r="AV94" s="13" t="s">
        <v>84</v>
      </c>
      <c r="AW94" s="13" t="s">
        <v>35</v>
      </c>
      <c r="AX94" s="13" t="s">
        <v>76</v>
      </c>
      <c r="AY94" s="242" t="s">
        <v>141</v>
      </c>
    </row>
    <row r="95" spans="1:51" s="14" customFormat="1" ht="12">
      <c r="A95" s="14"/>
      <c r="B95" s="243"/>
      <c r="C95" s="244"/>
      <c r="D95" s="234" t="s">
        <v>153</v>
      </c>
      <c r="E95" s="245" t="s">
        <v>19</v>
      </c>
      <c r="F95" s="246" t="s">
        <v>239</v>
      </c>
      <c r="G95" s="244"/>
      <c r="H95" s="247">
        <v>7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3" t="s">
        <v>153</v>
      </c>
      <c r="AU95" s="253" t="s">
        <v>86</v>
      </c>
      <c r="AV95" s="14" t="s">
        <v>86</v>
      </c>
      <c r="AW95" s="14" t="s">
        <v>35</v>
      </c>
      <c r="AX95" s="14" t="s">
        <v>76</v>
      </c>
      <c r="AY95" s="253" t="s">
        <v>141</v>
      </c>
    </row>
    <row r="96" spans="1:51" s="13" customFormat="1" ht="12">
      <c r="A96" s="13"/>
      <c r="B96" s="232"/>
      <c r="C96" s="233"/>
      <c r="D96" s="234" t="s">
        <v>153</v>
      </c>
      <c r="E96" s="235" t="s">
        <v>19</v>
      </c>
      <c r="F96" s="236" t="s">
        <v>1102</v>
      </c>
      <c r="G96" s="233"/>
      <c r="H96" s="235" t="s">
        <v>19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153</v>
      </c>
      <c r="AU96" s="242" t="s">
        <v>86</v>
      </c>
      <c r="AV96" s="13" t="s">
        <v>84</v>
      </c>
      <c r="AW96" s="13" t="s">
        <v>35</v>
      </c>
      <c r="AX96" s="13" t="s">
        <v>76</v>
      </c>
      <c r="AY96" s="242" t="s">
        <v>141</v>
      </c>
    </row>
    <row r="97" spans="1:51" s="14" customFormat="1" ht="12">
      <c r="A97" s="14"/>
      <c r="B97" s="243"/>
      <c r="C97" s="244"/>
      <c r="D97" s="234" t="s">
        <v>153</v>
      </c>
      <c r="E97" s="245" t="s">
        <v>19</v>
      </c>
      <c r="F97" s="246" t="s">
        <v>239</v>
      </c>
      <c r="G97" s="244"/>
      <c r="H97" s="247">
        <v>7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153</v>
      </c>
      <c r="AU97" s="253" t="s">
        <v>86</v>
      </c>
      <c r="AV97" s="14" t="s">
        <v>86</v>
      </c>
      <c r="AW97" s="14" t="s">
        <v>35</v>
      </c>
      <c r="AX97" s="14" t="s">
        <v>76</v>
      </c>
      <c r="AY97" s="253" t="s">
        <v>141</v>
      </c>
    </row>
    <row r="98" spans="1:51" s="13" customFormat="1" ht="12">
      <c r="A98" s="13"/>
      <c r="B98" s="232"/>
      <c r="C98" s="233"/>
      <c r="D98" s="234" t="s">
        <v>153</v>
      </c>
      <c r="E98" s="235" t="s">
        <v>19</v>
      </c>
      <c r="F98" s="236" t="s">
        <v>1103</v>
      </c>
      <c r="G98" s="233"/>
      <c r="H98" s="235" t="s">
        <v>19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153</v>
      </c>
      <c r="AU98" s="242" t="s">
        <v>86</v>
      </c>
      <c r="AV98" s="13" t="s">
        <v>84</v>
      </c>
      <c r="AW98" s="13" t="s">
        <v>35</v>
      </c>
      <c r="AX98" s="13" t="s">
        <v>76</v>
      </c>
      <c r="AY98" s="242" t="s">
        <v>141</v>
      </c>
    </row>
    <row r="99" spans="1:51" s="14" customFormat="1" ht="12">
      <c r="A99" s="14"/>
      <c r="B99" s="243"/>
      <c r="C99" s="244"/>
      <c r="D99" s="234" t="s">
        <v>153</v>
      </c>
      <c r="E99" s="245" t="s">
        <v>19</v>
      </c>
      <c r="F99" s="246" t="s">
        <v>239</v>
      </c>
      <c r="G99" s="244"/>
      <c r="H99" s="247">
        <v>7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3" t="s">
        <v>153</v>
      </c>
      <c r="AU99" s="253" t="s">
        <v>86</v>
      </c>
      <c r="AV99" s="14" t="s">
        <v>86</v>
      </c>
      <c r="AW99" s="14" t="s">
        <v>35</v>
      </c>
      <c r="AX99" s="14" t="s">
        <v>76</v>
      </c>
      <c r="AY99" s="253" t="s">
        <v>141</v>
      </c>
    </row>
    <row r="100" spans="1:51" s="13" customFormat="1" ht="12">
      <c r="A100" s="13"/>
      <c r="B100" s="232"/>
      <c r="C100" s="233"/>
      <c r="D100" s="234" t="s">
        <v>153</v>
      </c>
      <c r="E100" s="235" t="s">
        <v>19</v>
      </c>
      <c r="F100" s="236" t="s">
        <v>1104</v>
      </c>
      <c r="G100" s="233"/>
      <c r="H100" s="235" t="s">
        <v>19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153</v>
      </c>
      <c r="AU100" s="242" t="s">
        <v>86</v>
      </c>
      <c r="AV100" s="13" t="s">
        <v>84</v>
      </c>
      <c r="AW100" s="13" t="s">
        <v>35</v>
      </c>
      <c r="AX100" s="13" t="s">
        <v>76</v>
      </c>
      <c r="AY100" s="242" t="s">
        <v>141</v>
      </c>
    </row>
    <row r="101" spans="1:51" s="14" customFormat="1" ht="12">
      <c r="A101" s="14"/>
      <c r="B101" s="243"/>
      <c r="C101" s="244"/>
      <c r="D101" s="234" t="s">
        <v>153</v>
      </c>
      <c r="E101" s="245" t="s">
        <v>19</v>
      </c>
      <c r="F101" s="246" t="s">
        <v>239</v>
      </c>
      <c r="G101" s="244"/>
      <c r="H101" s="247">
        <v>7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153</v>
      </c>
      <c r="AU101" s="253" t="s">
        <v>86</v>
      </c>
      <c r="AV101" s="14" t="s">
        <v>86</v>
      </c>
      <c r="AW101" s="14" t="s">
        <v>35</v>
      </c>
      <c r="AX101" s="14" t="s">
        <v>76</v>
      </c>
      <c r="AY101" s="253" t="s">
        <v>141</v>
      </c>
    </row>
    <row r="102" spans="1:51" s="13" customFormat="1" ht="12">
      <c r="A102" s="13"/>
      <c r="B102" s="232"/>
      <c r="C102" s="233"/>
      <c r="D102" s="234" t="s">
        <v>153</v>
      </c>
      <c r="E102" s="235" t="s">
        <v>19</v>
      </c>
      <c r="F102" s="236" t="s">
        <v>1105</v>
      </c>
      <c r="G102" s="233"/>
      <c r="H102" s="235" t="s">
        <v>19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153</v>
      </c>
      <c r="AU102" s="242" t="s">
        <v>86</v>
      </c>
      <c r="AV102" s="13" t="s">
        <v>84</v>
      </c>
      <c r="AW102" s="13" t="s">
        <v>35</v>
      </c>
      <c r="AX102" s="13" t="s">
        <v>76</v>
      </c>
      <c r="AY102" s="242" t="s">
        <v>141</v>
      </c>
    </row>
    <row r="103" spans="1:51" s="14" customFormat="1" ht="12">
      <c r="A103" s="14"/>
      <c r="B103" s="243"/>
      <c r="C103" s="244"/>
      <c r="D103" s="234" t="s">
        <v>153</v>
      </c>
      <c r="E103" s="245" t="s">
        <v>19</v>
      </c>
      <c r="F103" s="246" t="s">
        <v>239</v>
      </c>
      <c r="G103" s="244"/>
      <c r="H103" s="247">
        <v>7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3" t="s">
        <v>153</v>
      </c>
      <c r="AU103" s="253" t="s">
        <v>86</v>
      </c>
      <c r="AV103" s="14" t="s">
        <v>86</v>
      </c>
      <c r="AW103" s="14" t="s">
        <v>35</v>
      </c>
      <c r="AX103" s="14" t="s">
        <v>76</v>
      </c>
      <c r="AY103" s="253" t="s">
        <v>141</v>
      </c>
    </row>
    <row r="104" spans="1:51" s="13" customFormat="1" ht="12">
      <c r="A104" s="13"/>
      <c r="B104" s="232"/>
      <c r="C104" s="233"/>
      <c r="D104" s="234" t="s">
        <v>153</v>
      </c>
      <c r="E104" s="235" t="s">
        <v>19</v>
      </c>
      <c r="F104" s="236" t="s">
        <v>1106</v>
      </c>
      <c r="G104" s="233"/>
      <c r="H104" s="235" t="s">
        <v>19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153</v>
      </c>
      <c r="AU104" s="242" t="s">
        <v>86</v>
      </c>
      <c r="AV104" s="13" t="s">
        <v>84</v>
      </c>
      <c r="AW104" s="13" t="s">
        <v>35</v>
      </c>
      <c r="AX104" s="13" t="s">
        <v>76</v>
      </c>
      <c r="AY104" s="242" t="s">
        <v>141</v>
      </c>
    </row>
    <row r="105" spans="1:51" s="14" customFormat="1" ht="12">
      <c r="A105" s="14"/>
      <c r="B105" s="243"/>
      <c r="C105" s="244"/>
      <c r="D105" s="234" t="s">
        <v>153</v>
      </c>
      <c r="E105" s="245" t="s">
        <v>19</v>
      </c>
      <c r="F105" s="246" t="s">
        <v>1107</v>
      </c>
      <c r="G105" s="244"/>
      <c r="H105" s="247">
        <v>2.8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153</v>
      </c>
      <c r="AU105" s="253" t="s">
        <v>86</v>
      </c>
      <c r="AV105" s="14" t="s">
        <v>86</v>
      </c>
      <c r="AW105" s="14" t="s">
        <v>35</v>
      </c>
      <c r="AX105" s="14" t="s">
        <v>76</v>
      </c>
      <c r="AY105" s="253" t="s">
        <v>141</v>
      </c>
    </row>
    <row r="106" spans="1:51" s="13" customFormat="1" ht="12">
      <c r="A106" s="13"/>
      <c r="B106" s="232"/>
      <c r="C106" s="233"/>
      <c r="D106" s="234" t="s">
        <v>153</v>
      </c>
      <c r="E106" s="235" t="s">
        <v>19</v>
      </c>
      <c r="F106" s="236" t="s">
        <v>1108</v>
      </c>
      <c r="G106" s="233"/>
      <c r="H106" s="235" t="s">
        <v>19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153</v>
      </c>
      <c r="AU106" s="242" t="s">
        <v>86</v>
      </c>
      <c r="AV106" s="13" t="s">
        <v>84</v>
      </c>
      <c r="AW106" s="13" t="s">
        <v>35</v>
      </c>
      <c r="AX106" s="13" t="s">
        <v>76</v>
      </c>
      <c r="AY106" s="242" t="s">
        <v>141</v>
      </c>
    </row>
    <row r="107" spans="1:51" s="14" customFormat="1" ht="12">
      <c r="A107" s="14"/>
      <c r="B107" s="243"/>
      <c r="C107" s="244"/>
      <c r="D107" s="234" t="s">
        <v>153</v>
      </c>
      <c r="E107" s="245" t="s">
        <v>19</v>
      </c>
      <c r="F107" s="246" t="s">
        <v>476</v>
      </c>
      <c r="G107" s="244"/>
      <c r="H107" s="247">
        <v>6.6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153</v>
      </c>
      <c r="AU107" s="253" t="s">
        <v>86</v>
      </c>
      <c r="AV107" s="14" t="s">
        <v>86</v>
      </c>
      <c r="AW107" s="14" t="s">
        <v>35</v>
      </c>
      <c r="AX107" s="14" t="s">
        <v>76</v>
      </c>
      <c r="AY107" s="253" t="s">
        <v>141</v>
      </c>
    </row>
    <row r="108" spans="1:51" s="13" customFormat="1" ht="12">
      <c r="A108" s="13"/>
      <c r="B108" s="232"/>
      <c r="C108" s="233"/>
      <c r="D108" s="234" t="s">
        <v>153</v>
      </c>
      <c r="E108" s="235" t="s">
        <v>19</v>
      </c>
      <c r="F108" s="236" t="s">
        <v>1109</v>
      </c>
      <c r="G108" s="233"/>
      <c r="H108" s="235" t="s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153</v>
      </c>
      <c r="AU108" s="242" t="s">
        <v>86</v>
      </c>
      <c r="AV108" s="13" t="s">
        <v>84</v>
      </c>
      <c r="AW108" s="13" t="s">
        <v>35</v>
      </c>
      <c r="AX108" s="13" t="s">
        <v>76</v>
      </c>
      <c r="AY108" s="242" t="s">
        <v>141</v>
      </c>
    </row>
    <row r="109" spans="1:51" s="14" customFormat="1" ht="12">
      <c r="A109" s="14"/>
      <c r="B109" s="243"/>
      <c r="C109" s="244"/>
      <c r="D109" s="234" t="s">
        <v>153</v>
      </c>
      <c r="E109" s="245" t="s">
        <v>19</v>
      </c>
      <c r="F109" s="246" t="s">
        <v>239</v>
      </c>
      <c r="G109" s="244"/>
      <c r="H109" s="247">
        <v>7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3" t="s">
        <v>153</v>
      </c>
      <c r="AU109" s="253" t="s">
        <v>86</v>
      </c>
      <c r="AV109" s="14" t="s">
        <v>86</v>
      </c>
      <c r="AW109" s="14" t="s">
        <v>35</v>
      </c>
      <c r="AX109" s="14" t="s">
        <v>76</v>
      </c>
      <c r="AY109" s="253" t="s">
        <v>141</v>
      </c>
    </row>
    <row r="110" spans="1:51" s="15" customFormat="1" ht="12">
      <c r="A110" s="15"/>
      <c r="B110" s="254"/>
      <c r="C110" s="255"/>
      <c r="D110" s="234" t="s">
        <v>153</v>
      </c>
      <c r="E110" s="256" t="s">
        <v>19</v>
      </c>
      <c r="F110" s="257" t="s">
        <v>171</v>
      </c>
      <c r="G110" s="255"/>
      <c r="H110" s="258">
        <v>72.4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4" t="s">
        <v>153</v>
      </c>
      <c r="AU110" s="264" t="s">
        <v>86</v>
      </c>
      <c r="AV110" s="15" t="s">
        <v>149</v>
      </c>
      <c r="AW110" s="15" t="s">
        <v>35</v>
      </c>
      <c r="AX110" s="15" t="s">
        <v>84</v>
      </c>
      <c r="AY110" s="264" t="s">
        <v>141</v>
      </c>
    </row>
    <row r="111" spans="1:65" s="2" customFormat="1" ht="21.75" customHeight="1">
      <c r="A111" s="40"/>
      <c r="B111" s="41"/>
      <c r="C111" s="214" t="s">
        <v>86</v>
      </c>
      <c r="D111" s="214" t="s">
        <v>144</v>
      </c>
      <c r="E111" s="215" t="s">
        <v>1110</v>
      </c>
      <c r="F111" s="216" t="s">
        <v>1111</v>
      </c>
      <c r="G111" s="217" t="s">
        <v>234</v>
      </c>
      <c r="H111" s="218">
        <v>72.4</v>
      </c>
      <c r="I111" s="219"/>
      <c r="J111" s="220">
        <f>ROUND(I111*H111,2)</f>
        <v>0</v>
      </c>
      <c r="K111" s="216" t="s">
        <v>148</v>
      </c>
      <c r="L111" s="46"/>
      <c r="M111" s="221" t="s">
        <v>19</v>
      </c>
      <c r="N111" s="222" t="s">
        <v>47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311</v>
      </c>
      <c r="AT111" s="225" t="s">
        <v>144</v>
      </c>
      <c r="AU111" s="225" t="s">
        <v>86</v>
      </c>
      <c r="AY111" s="19" t="s">
        <v>141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84</v>
      </c>
      <c r="BK111" s="226">
        <f>ROUND(I111*H111,2)</f>
        <v>0</v>
      </c>
      <c r="BL111" s="19" t="s">
        <v>311</v>
      </c>
      <c r="BM111" s="225" t="s">
        <v>1112</v>
      </c>
    </row>
    <row r="112" spans="1:47" s="2" customFormat="1" ht="12">
      <c r="A112" s="40"/>
      <c r="B112" s="41"/>
      <c r="C112" s="42"/>
      <c r="D112" s="227" t="s">
        <v>151</v>
      </c>
      <c r="E112" s="42"/>
      <c r="F112" s="228" t="s">
        <v>1113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151</v>
      </c>
      <c r="AU112" s="19" t="s">
        <v>86</v>
      </c>
    </row>
    <row r="113" spans="1:51" s="13" customFormat="1" ht="12">
      <c r="A113" s="13"/>
      <c r="B113" s="232"/>
      <c r="C113" s="233"/>
      <c r="D113" s="234" t="s">
        <v>153</v>
      </c>
      <c r="E113" s="235" t="s">
        <v>19</v>
      </c>
      <c r="F113" s="236" t="s">
        <v>1098</v>
      </c>
      <c r="G113" s="233"/>
      <c r="H113" s="235" t="s">
        <v>19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2" t="s">
        <v>153</v>
      </c>
      <c r="AU113" s="242" t="s">
        <v>86</v>
      </c>
      <c r="AV113" s="13" t="s">
        <v>84</v>
      </c>
      <c r="AW113" s="13" t="s">
        <v>35</v>
      </c>
      <c r="AX113" s="13" t="s">
        <v>76</v>
      </c>
      <c r="AY113" s="242" t="s">
        <v>141</v>
      </c>
    </row>
    <row r="114" spans="1:51" s="14" customFormat="1" ht="12">
      <c r="A114" s="14"/>
      <c r="B114" s="243"/>
      <c r="C114" s="244"/>
      <c r="D114" s="234" t="s">
        <v>153</v>
      </c>
      <c r="E114" s="245" t="s">
        <v>19</v>
      </c>
      <c r="F114" s="246" t="s">
        <v>239</v>
      </c>
      <c r="G114" s="244"/>
      <c r="H114" s="247">
        <v>7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3" t="s">
        <v>153</v>
      </c>
      <c r="AU114" s="253" t="s">
        <v>86</v>
      </c>
      <c r="AV114" s="14" t="s">
        <v>86</v>
      </c>
      <c r="AW114" s="14" t="s">
        <v>35</v>
      </c>
      <c r="AX114" s="14" t="s">
        <v>76</v>
      </c>
      <c r="AY114" s="253" t="s">
        <v>141</v>
      </c>
    </row>
    <row r="115" spans="1:51" s="13" customFormat="1" ht="12">
      <c r="A115" s="13"/>
      <c r="B115" s="232"/>
      <c r="C115" s="233"/>
      <c r="D115" s="234" t="s">
        <v>153</v>
      </c>
      <c r="E115" s="235" t="s">
        <v>19</v>
      </c>
      <c r="F115" s="236" t="s">
        <v>1099</v>
      </c>
      <c r="G115" s="233"/>
      <c r="H115" s="235" t="s">
        <v>19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153</v>
      </c>
      <c r="AU115" s="242" t="s">
        <v>86</v>
      </c>
      <c r="AV115" s="13" t="s">
        <v>84</v>
      </c>
      <c r="AW115" s="13" t="s">
        <v>35</v>
      </c>
      <c r="AX115" s="13" t="s">
        <v>76</v>
      </c>
      <c r="AY115" s="242" t="s">
        <v>141</v>
      </c>
    </row>
    <row r="116" spans="1:51" s="14" customFormat="1" ht="12">
      <c r="A116" s="14"/>
      <c r="B116" s="243"/>
      <c r="C116" s="244"/>
      <c r="D116" s="234" t="s">
        <v>153</v>
      </c>
      <c r="E116" s="245" t="s">
        <v>19</v>
      </c>
      <c r="F116" s="246" t="s">
        <v>239</v>
      </c>
      <c r="G116" s="244"/>
      <c r="H116" s="247">
        <v>7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3" t="s">
        <v>153</v>
      </c>
      <c r="AU116" s="253" t="s">
        <v>86</v>
      </c>
      <c r="AV116" s="14" t="s">
        <v>86</v>
      </c>
      <c r="AW116" s="14" t="s">
        <v>35</v>
      </c>
      <c r="AX116" s="14" t="s">
        <v>76</v>
      </c>
      <c r="AY116" s="253" t="s">
        <v>141</v>
      </c>
    </row>
    <row r="117" spans="1:51" s="13" customFormat="1" ht="12">
      <c r="A117" s="13"/>
      <c r="B117" s="232"/>
      <c r="C117" s="233"/>
      <c r="D117" s="234" t="s">
        <v>153</v>
      </c>
      <c r="E117" s="235" t="s">
        <v>19</v>
      </c>
      <c r="F117" s="236" t="s">
        <v>1100</v>
      </c>
      <c r="G117" s="233"/>
      <c r="H117" s="235" t="s">
        <v>19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153</v>
      </c>
      <c r="AU117" s="242" t="s">
        <v>86</v>
      </c>
      <c r="AV117" s="13" t="s">
        <v>84</v>
      </c>
      <c r="AW117" s="13" t="s">
        <v>35</v>
      </c>
      <c r="AX117" s="13" t="s">
        <v>76</v>
      </c>
      <c r="AY117" s="242" t="s">
        <v>141</v>
      </c>
    </row>
    <row r="118" spans="1:51" s="14" customFormat="1" ht="12">
      <c r="A118" s="14"/>
      <c r="B118" s="243"/>
      <c r="C118" s="244"/>
      <c r="D118" s="234" t="s">
        <v>153</v>
      </c>
      <c r="E118" s="245" t="s">
        <v>19</v>
      </c>
      <c r="F118" s="246" t="s">
        <v>239</v>
      </c>
      <c r="G118" s="244"/>
      <c r="H118" s="247">
        <v>7</v>
      </c>
      <c r="I118" s="248"/>
      <c r="J118" s="244"/>
      <c r="K118" s="244"/>
      <c r="L118" s="249"/>
      <c r="M118" s="250"/>
      <c r="N118" s="251"/>
      <c r="O118" s="251"/>
      <c r="P118" s="251"/>
      <c r="Q118" s="251"/>
      <c r="R118" s="251"/>
      <c r="S118" s="251"/>
      <c r="T118" s="25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3" t="s">
        <v>153</v>
      </c>
      <c r="AU118" s="253" t="s">
        <v>86</v>
      </c>
      <c r="AV118" s="14" t="s">
        <v>86</v>
      </c>
      <c r="AW118" s="14" t="s">
        <v>35</v>
      </c>
      <c r="AX118" s="14" t="s">
        <v>76</v>
      </c>
      <c r="AY118" s="253" t="s">
        <v>141</v>
      </c>
    </row>
    <row r="119" spans="1:51" s="13" customFormat="1" ht="12">
      <c r="A119" s="13"/>
      <c r="B119" s="232"/>
      <c r="C119" s="233"/>
      <c r="D119" s="234" t="s">
        <v>153</v>
      </c>
      <c r="E119" s="235" t="s">
        <v>19</v>
      </c>
      <c r="F119" s="236" t="s">
        <v>1101</v>
      </c>
      <c r="G119" s="233"/>
      <c r="H119" s="235" t="s">
        <v>19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153</v>
      </c>
      <c r="AU119" s="242" t="s">
        <v>86</v>
      </c>
      <c r="AV119" s="13" t="s">
        <v>84</v>
      </c>
      <c r="AW119" s="13" t="s">
        <v>35</v>
      </c>
      <c r="AX119" s="13" t="s">
        <v>76</v>
      </c>
      <c r="AY119" s="242" t="s">
        <v>141</v>
      </c>
    </row>
    <row r="120" spans="1:51" s="14" customFormat="1" ht="12">
      <c r="A120" s="14"/>
      <c r="B120" s="243"/>
      <c r="C120" s="244"/>
      <c r="D120" s="234" t="s">
        <v>153</v>
      </c>
      <c r="E120" s="245" t="s">
        <v>19</v>
      </c>
      <c r="F120" s="246" t="s">
        <v>239</v>
      </c>
      <c r="G120" s="244"/>
      <c r="H120" s="247">
        <v>7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153</v>
      </c>
      <c r="AU120" s="253" t="s">
        <v>86</v>
      </c>
      <c r="AV120" s="14" t="s">
        <v>86</v>
      </c>
      <c r="AW120" s="14" t="s">
        <v>35</v>
      </c>
      <c r="AX120" s="14" t="s">
        <v>76</v>
      </c>
      <c r="AY120" s="253" t="s">
        <v>141</v>
      </c>
    </row>
    <row r="121" spans="1:51" s="13" customFormat="1" ht="12">
      <c r="A121" s="13"/>
      <c r="B121" s="232"/>
      <c r="C121" s="233"/>
      <c r="D121" s="234" t="s">
        <v>153</v>
      </c>
      <c r="E121" s="235" t="s">
        <v>19</v>
      </c>
      <c r="F121" s="236" t="s">
        <v>1102</v>
      </c>
      <c r="G121" s="233"/>
      <c r="H121" s="235" t="s">
        <v>19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153</v>
      </c>
      <c r="AU121" s="242" t="s">
        <v>86</v>
      </c>
      <c r="AV121" s="13" t="s">
        <v>84</v>
      </c>
      <c r="AW121" s="13" t="s">
        <v>35</v>
      </c>
      <c r="AX121" s="13" t="s">
        <v>76</v>
      </c>
      <c r="AY121" s="242" t="s">
        <v>141</v>
      </c>
    </row>
    <row r="122" spans="1:51" s="14" customFormat="1" ht="12">
      <c r="A122" s="14"/>
      <c r="B122" s="243"/>
      <c r="C122" s="244"/>
      <c r="D122" s="234" t="s">
        <v>153</v>
      </c>
      <c r="E122" s="245" t="s">
        <v>19</v>
      </c>
      <c r="F122" s="246" t="s">
        <v>239</v>
      </c>
      <c r="G122" s="244"/>
      <c r="H122" s="247">
        <v>7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153</v>
      </c>
      <c r="AU122" s="253" t="s">
        <v>86</v>
      </c>
      <c r="AV122" s="14" t="s">
        <v>86</v>
      </c>
      <c r="AW122" s="14" t="s">
        <v>35</v>
      </c>
      <c r="AX122" s="14" t="s">
        <v>76</v>
      </c>
      <c r="AY122" s="253" t="s">
        <v>141</v>
      </c>
    </row>
    <row r="123" spans="1:51" s="13" customFormat="1" ht="12">
      <c r="A123" s="13"/>
      <c r="B123" s="232"/>
      <c r="C123" s="233"/>
      <c r="D123" s="234" t="s">
        <v>153</v>
      </c>
      <c r="E123" s="235" t="s">
        <v>19</v>
      </c>
      <c r="F123" s="236" t="s">
        <v>1103</v>
      </c>
      <c r="G123" s="233"/>
      <c r="H123" s="235" t="s">
        <v>19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153</v>
      </c>
      <c r="AU123" s="242" t="s">
        <v>86</v>
      </c>
      <c r="AV123" s="13" t="s">
        <v>84</v>
      </c>
      <c r="AW123" s="13" t="s">
        <v>35</v>
      </c>
      <c r="AX123" s="13" t="s">
        <v>76</v>
      </c>
      <c r="AY123" s="242" t="s">
        <v>141</v>
      </c>
    </row>
    <row r="124" spans="1:51" s="14" customFormat="1" ht="12">
      <c r="A124" s="14"/>
      <c r="B124" s="243"/>
      <c r="C124" s="244"/>
      <c r="D124" s="234" t="s">
        <v>153</v>
      </c>
      <c r="E124" s="245" t="s">
        <v>19</v>
      </c>
      <c r="F124" s="246" t="s">
        <v>239</v>
      </c>
      <c r="G124" s="244"/>
      <c r="H124" s="247">
        <v>7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153</v>
      </c>
      <c r="AU124" s="253" t="s">
        <v>86</v>
      </c>
      <c r="AV124" s="14" t="s">
        <v>86</v>
      </c>
      <c r="AW124" s="14" t="s">
        <v>35</v>
      </c>
      <c r="AX124" s="14" t="s">
        <v>76</v>
      </c>
      <c r="AY124" s="253" t="s">
        <v>141</v>
      </c>
    </row>
    <row r="125" spans="1:51" s="13" customFormat="1" ht="12">
      <c r="A125" s="13"/>
      <c r="B125" s="232"/>
      <c r="C125" s="233"/>
      <c r="D125" s="234" t="s">
        <v>153</v>
      </c>
      <c r="E125" s="235" t="s">
        <v>19</v>
      </c>
      <c r="F125" s="236" t="s">
        <v>1104</v>
      </c>
      <c r="G125" s="233"/>
      <c r="H125" s="235" t="s">
        <v>19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153</v>
      </c>
      <c r="AU125" s="242" t="s">
        <v>86</v>
      </c>
      <c r="AV125" s="13" t="s">
        <v>84</v>
      </c>
      <c r="AW125" s="13" t="s">
        <v>35</v>
      </c>
      <c r="AX125" s="13" t="s">
        <v>76</v>
      </c>
      <c r="AY125" s="242" t="s">
        <v>141</v>
      </c>
    </row>
    <row r="126" spans="1:51" s="14" customFormat="1" ht="12">
      <c r="A126" s="14"/>
      <c r="B126" s="243"/>
      <c r="C126" s="244"/>
      <c r="D126" s="234" t="s">
        <v>153</v>
      </c>
      <c r="E126" s="245" t="s">
        <v>19</v>
      </c>
      <c r="F126" s="246" t="s">
        <v>239</v>
      </c>
      <c r="G126" s="244"/>
      <c r="H126" s="247">
        <v>7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153</v>
      </c>
      <c r="AU126" s="253" t="s">
        <v>86</v>
      </c>
      <c r="AV126" s="14" t="s">
        <v>86</v>
      </c>
      <c r="AW126" s="14" t="s">
        <v>35</v>
      </c>
      <c r="AX126" s="14" t="s">
        <v>76</v>
      </c>
      <c r="AY126" s="253" t="s">
        <v>141</v>
      </c>
    </row>
    <row r="127" spans="1:51" s="13" customFormat="1" ht="12">
      <c r="A127" s="13"/>
      <c r="B127" s="232"/>
      <c r="C127" s="233"/>
      <c r="D127" s="234" t="s">
        <v>153</v>
      </c>
      <c r="E127" s="235" t="s">
        <v>19</v>
      </c>
      <c r="F127" s="236" t="s">
        <v>1105</v>
      </c>
      <c r="G127" s="233"/>
      <c r="H127" s="235" t="s">
        <v>19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153</v>
      </c>
      <c r="AU127" s="242" t="s">
        <v>86</v>
      </c>
      <c r="AV127" s="13" t="s">
        <v>84</v>
      </c>
      <c r="AW127" s="13" t="s">
        <v>35</v>
      </c>
      <c r="AX127" s="13" t="s">
        <v>76</v>
      </c>
      <c r="AY127" s="242" t="s">
        <v>141</v>
      </c>
    </row>
    <row r="128" spans="1:51" s="14" customFormat="1" ht="12">
      <c r="A128" s="14"/>
      <c r="B128" s="243"/>
      <c r="C128" s="244"/>
      <c r="D128" s="234" t="s">
        <v>153</v>
      </c>
      <c r="E128" s="245" t="s">
        <v>19</v>
      </c>
      <c r="F128" s="246" t="s">
        <v>239</v>
      </c>
      <c r="G128" s="244"/>
      <c r="H128" s="247">
        <v>7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3" t="s">
        <v>153</v>
      </c>
      <c r="AU128" s="253" t="s">
        <v>86</v>
      </c>
      <c r="AV128" s="14" t="s">
        <v>86</v>
      </c>
      <c r="AW128" s="14" t="s">
        <v>35</v>
      </c>
      <c r="AX128" s="14" t="s">
        <v>76</v>
      </c>
      <c r="AY128" s="253" t="s">
        <v>141</v>
      </c>
    </row>
    <row r="129" spans="1:51" s="13" customFormat="1" ht="12">
      <c r="A129" s="13"/>
      <c r="B129" s="232"/>
      <c r="C129" s="233"/>
      <c r="D129" s="234" t="s">
        <v>153</v>
      </c>
      <c r="E129" s="235" t="s">
        <v>19</v>
      </c>
      <c r="F129" s="236" t="s">
        <v>1106</v>
      </c>
      <c r="G129" s="233"/>
      <c r="H129" s="235" t="s">
        <v>19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153</v>
      </c>
      <c r="AU129" s="242" t="s">
        <v>86</v>
      </c>
      <c r="AV129" s="13" t="s">
        <v>84</v>
      </c>
      <c r="AW129" s="13" t="s">
        <v>35</v>
      </c>
      <c r="AX129" s="13" t="s">
        <v>76</v>
      </c>
      <c r="AY129" s="242" t="s">
        <v>141</v>
      </c>
    </row>
    <row r="130" spans="1:51" s="14" customFormat="1" ht="12">
      <c r="A130" s="14"/>
      <c r="B130" s="243"/>
      <c r="C130" s="244"/>
      <c r="D130" s="234" t="s">
        <v>153</v>
      </c>
      <c r="E130" s="245" t="s">
        <v>19</v>
      </c>
      <c r="F130" s="246" t="s">
        <v>1107</v>
      </c>
      <c r="G130" s="244"/>
      <c r="H130" s="247">
        <v>2.8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153</v>
      </c>
      <c r="AU130" s="253" t="s">
        <v>86</v>
      </c>
      <c r="AV130" s="14" t="s">
        <v>86</v>
      </c>
      <c r="AW130" s="14" t="s">
        <v>35</v>
      </c>
      <c r="AX130" s="14" t="s">
        <v>76</v>
      </c>
      <c r="AY130" s="253" t="s">
        <v>141</v>
      </c>
    </row>
    <row r="131" spans="1:51" s="13" customFormat="1" ht="12">
      <c r="A131" s="13"/>
      <c r="B131" s="232"/>
      <c r="C131" s="233"/>
      <c r="D131" s="234" t="s">
        <v>153</v>
      </c>
      <c r="E131" s="235" t="s">
        <v>19</v>
      </c>
      <c r="F131" s="236" t="s">
        <v>1108</v>
      </c>
      <c r="G131" s="233"/>
      <c r="H131" s="235" t="s">
        <v>19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153</v>
      </c>
      <c r="AU131" s="242" t="s">
        <v>86</v>
      </c>
      <c r="AV131" s="13" t="s">
        <v>84</v>
      </c>
      <c r="AW131" s="13" t="s">
        <v>35</v>
      </c>
      <c r="AX131" s="13" t="s">
        <v>76</v>
      </c>
      <c r="AY131" s="242" t="s">
        <v>141</v>
      </c>
    </row>
    <row r="132" spans="1:51" s="14" customFormat="1" ht="12">
      <c r="A132" s="14"/>
      <c r="B132" s="243"/>
      <c r="C132" s="244"/>
      <c r="D132" s="234" t="s">
        <v>153</v>
      </c>
      <c r="E132" s="245" t="s">
        <v>19</v>
      </c>
      <c r="F132" s="246" t="s">
        <v>476</v>
      </c>
      <c r="G132" s="244"/>
      <c r="H132" s="247">
        <v>6.6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153</v>
      </c>
      <c r="AU132" s="253" t="s">
        <v>86</v>
      </c>
      <c r="AV132" s="14" t="s">
        <v>86</v>
      </c>
      <c r="AW132" s="14" t="s">
        <v>35</v>
      </c>
      <c r="AX132" s="14" t="s">
        <v>76</v>
      </c>
      <c r="AY132" s="253" t="s">
        <v>141</v>
      </c>
    </row>
    <row r="133" spans="1:51" s="13" customFormat="1" ht="12">
      <c r="A133" s="13"/>
      <c r="B133" s="232"/>
      <c r="C133" s="233"/>
      <c r="D133" s="234" t="s">
        <v>153</v>
      </c>
      <c r="E133" s="235" t="s">
        <v>19</v>
      </c>
      <c r="F133" s="236" t="s">
        <v>1109</v>
      </c>
      <c r="G133" s="233"/>
      <c r="H133" s="235" t="s">
        <v>19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153</v>
      </c>
      <c r="AU133" s="242" t="s">
        <v>86</v>
      </c>
      <c r="AV133" s="13" t="s">
        <v>84</v>
      </c>
      <c r="AW133" s="13" t="s">
        <v>35</v>
      </c>
      <c r="AX133" s="13" t="s">
        <v>76</v>
      </c>
      <c r="AY133" s="242" t="s">
        <v>141</v>
      </c>
    </row>
    <row r="134" spans="1:51" s="14" customFormat="1" ht="12">
      <c r="A134" s="14"/>
      <c r="B134" s="243"/>
      <c r="C134" s="244"/>
      <c r="D134" s="234" t="s">
        <v>153</v>
      </c>
      <c r="E134" s="245" t="s">
        <v>19</v>
      </c>
      <c r="F134" s="246" t="s">
        <v>239</v>
      </c>
      <c r="G134" s="244"/>
      <c r="H134" s="247">
        <v>7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153</v>
      </c>
      <c r="AU134" s="253" t="s">
        <v>86</v>
      </c>
      <c r="AV134" s="14" t="s">
        <v>86</v>
      </c>
      <c r="AW134" s="14" t="s">
        <v>35</v>
      </c>
      <c r="AX134" s="14" t="s">
        <v>76</v>
      </c>
      <c r="AY134" s="253" t="s">
        <v>141</v>
      </c>
    </row>
    <row r="135" spans="1:51" s="15" customFormat="1" ht="12">
      <c r="A135" s="15"/>
      <c r="B135" s="254"/>
      <c r="C135" s="255"/>
      <c r="D135" s="234" t="s">
        <v>153</v>
      </c>
      <c r="E135" s="256" t="s">
        <v>19</v>
      </c>
      <c r="F135" s="257" t="s">
        <v>171</v>
      </c>
      <c r="G135" s="255"/>
      <c r="H135" s="258">
        <v>72.4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4" t="s">
        <v>153</v>
      </c>
      <c r="AU135" s="264" t="s">
        <v>86</v>
      </c>
      <c r="AV135" s="15" t="s">
        <v>149</v>
      </c>
      <c r="AW135" s="15" t="s">
        <v>35</v>
      </c>
      <c r="AX135" s="15" t="s">
        <v>84</v>
      </c>
      <c r="AY135" s="264" t="s">
        <v>141</v>
      </c>
    </row>
    <row r="136" spans="1:65" s="2" customFormat="1" ht="24.15" customHeight="1">
      <c r="A136" s="40"/>
      <c r="B136" s="41"/>
      <c r="C136" s="214" t="s">
        <v>177</v>
      </c>
      <c r="D136" s="214" t="s">
        <v>144</v>
      </c>
      <c r="E136" s="215" t="s">
        <v>494</v>
      </c>
      <c r="F136" s="216" t="s">
        <v>495</v>
      </c>
      <c r="G136" s="217" t="s">
        <v>384</v>
      </c>
      <c r="H136" s="276"/>
      <c r="I136" s="219"/>
      <c r="J136" s="220">
        <f>ROUND(I136*H136,2)</f>
        <v>0</v>
      </c>
      <c r="K136" s="216" t="s">
        <v>148</v>
      </c>
      <c r="L136" s="46"/>
      <c r="M136" s="221" t="s">
        <v>19</v>
      </c>
      <c r="N136" s="222" t="s">
        <v>47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311</v>
      </c>
      <c r="AT136" s="225" t="s">
        <v>144</v>
      </c>
      <c r="AU136" s="225" t="s">
        <v>86</v>
      </c>
      <c r="AY136" s="19" t="s">
        <v>141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84</v>
      </c>
      <c r="BK136" s="226">
        <f>ROUND(I136*H136,2)</f>
        <v>0</v>
      </c>
      <c r="BL136" s="19" t="s">
        <v>311</v>
      </c>
      <c r="BM136" s="225" t="s">
        <v>1114</v>
      </c>
    </row>
    <row r="137" spans="1:47" s="2" customFormat="1" ht="12">
      <c r="A137" s="40"/>
      <c r="B137" s="41"/>
      <c r="C137" s="42"/>
      <c r="D137" s="227" t="s">
        <v>151</v>
      </c>
      <c r="E137" s="42"/>
      <c r="F137" s="228" t="s">
        <v>497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151</v>
      </c>
      <c r="AU137" s="19" t="s">
        <v>86</v>
      </c>
    </row>
    <row r="138" spans="1:63" s="12" customFormat="1" ht="22.8" customHeight="1">
      <c r="A138" s="12"/>
      <c r="B138" s="198"/>
      <c r="C138" s="199"/>
      <c r="D138" s="200" t="s">
        <v>75</v>
      </c>
      <c r="E138" s="212" t="s">
        <v>1115</v>
      </c>
      <c r="F138" s="212" t="s">
        <v>1116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SUM(P139:P195)</f>
        <v>0</v>
      </c>
      <c r="Q138" s="206"/>
      <c r="R138" s="207">
        <f>SUM(R139:R195)</f>
        <v>0.26128482</v>
      </c>
      <c r="S138" s="206"/>
      <c r="T138" s="208">
        <f>SUM(T139:T195)</f>
        <v>0.10179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86</v>
      </c>
      <c r="AT138" s="210" t="s">
        <v>75</v>
      </c>
      <c r="AU138" s="210" t="s">
        <v>84</v>
      </c>
      <c r="AY138" s="209" t="s">
        <v>141</v>
      </c>
      <c r="BK138" s="211">
        <f>SUM(BK139:BK195)</f>
        <v>0</v>
      </c>
    </row>
    <row r="139" spans="1:65" s="2" customFormat="1" ht="24.15" customHeight="1">
      <c r="A139" s="40"/>
      <c r="B139" s="41"/>
      <c r="C139" s="214" t="s">
        <v>149</v>
      </c>
      <c r="D139" s="214" t="s">
        <v>144</v>
      </c>
      <c r="E139" s="215" t="s">
        <v>1117</v>
      </c>
      <c r="F139" s="216" t="s">
        <v>1118</v>
      </c>
      <c r="G139" s="217" t="s">
        <v>147</v>
      </c>
      <c r="H139" s="218">
        <v>31.57</v>
      </c>
      <c r="I139" s="219"/>
      <c r="J139" s="220">
        <f>ROUND(I139*H139,2)</f>
        <v>0</v>
      </c>
      <c r="K139" s="216" t="s">
        <v>148</v>
      </c>
      <c r="L139" s="46"/>
      <c r="M139" s="221" t="s">
        <v>19</v>
      </c>
      <c r="N139" s="222" t="s">
        <v>47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311</v>
      </c>
      <c r="AT139" s="225" t="s">
        <v>144</v>
      </c>
      <c r="AU139" s="225" t="s">
        <v>86</v>
      </c>
      <c r="AY139" s="19" t="s">
        <v>141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84</v>
      </c>
      <c r="BK139" s="226">
        <f>ROUND(I139*H139,2)</f>
        <v>0</v>
      </c>
      <c r="BL139" s="19" t="s">
        <v>311</v>
      </c>
      <c r="BM139" s="225" t="s">
        <v>1119</v>
      </c>
    </row>
    <row r="140" spans="1:47" s="2" customFormat="1" ht="12">
      <c r="A140" s="40"/>
      <c r="B140" s="41"/>
      <c r="C140" s="42"/>
      <c r="D140" s="227" t="s">
        <v>151</v>
      </c>
      <c r="E140" s="42"/>
      <c r="F140" s="228" t="s">
        <v>1120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151</v>
      </c>
      <c r="AU140" s="19" t="s">
        <v>86</v>
      </c>
    </row>
    <row r="141" spans="1:51" s="13" customFormat="1" ht="12">
      <c r="A141" s="13"/>
      <c r="B141" s="232"/>
      <c r="C141" s="233"/>
      <c r="D141" s="234" t="s">
        <v>153</v>
      </c>
      <c r="E141" s="235" t="s">
        <v>19</v>
      </c>
      <c r="F141" s="236" t="s">
        <v>230</v>
      </c>
      <c r="G141" s="233"/>
      <c r="H141" s="235" t="s">
        <v>19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153</v>
      </c>
      <c r="AU141" s="242" t="s">
        <v>86</v>
      </c>
      <c r="AV141" s="13" t="s">
        <v>84</v>
      </c>
      <c r="AW141" s="13" t="s">
        <v>35</v>
      </c>
      <c r="AX141" s="13" t="s">
        <v>76</v>
      </c>
      <c r="AY141" s="242" t="s">
        <v>141</v>
      </c>
    </row>
    <row r="142" spans="1:51" s="14" customFormat="1" ht="12">
      <c r="A142" s="14"/>
      <c r="B142" s="243"/>
      <c r="C142" s="244"/>
      <c r="D142" s="234" t="s">
        <v>153</v>
      </c>
      <c r="E142" s="245" t="s">
        <v>19</v>
      </c>
      <c r="F142" s="246" t="s">
        <v>231</v>
      </c>
      <c r="G142" s="244"/>
      <c r="H142" s="247">
        <v>31.57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153</v>
      </c>
      <c r="AU142" s="253" t="s">
        <v>86</v>
      </c>
      <c r="AV142" s="14" t="s">
        <v>86</v>
      </c>
      <c r="AW142" s="14" t="s">
        <v>35</v>
      </c>
      <c r="AX142" s="14" t="s">
        <v>76</v>
      </c>
      <c r="AY142" s="253" t="s">
        <v>141</v>
      </c>
    </row>
    <row r="143" spans="1:51" s="15" customFormat="1" ht="12">
      <c r="A143" s="15"/>
      <c r="B143" s="254"/>
      <c r="C143" s="255"/>
      <c r="D143" s="234" t="s">
        <v>153</v>
      </c>
      <c r="E143" s="256" t="s">
        <v>19</v>
      </c>
      <c r="F143" s="257" t="s">
        <v>171</v>
      </c>
      <c r="G143" s="255"/>
      <c r="H143" s="258">
        <v>31.57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4" t="s">
        <v>153</v>
      </c>
      <c r="AU143" s="264" t="s">
        <v>86</v>
      </c>
      <c r="AV143" s="15" t="s">
        <v>149</v>
      </c>
      <c r="AW143" s="15" t="s">
        <v>35</v>
      </c>
      <c r="AX143" s="15" t="s">
        <v>84</v>
      </c>
      <c r="AY143" s="264" t="s">
        <v>141</v>
      </c>
    </row>
    <row r="144" spans="1:65" s="2" customFormat="1" ht="16.5" customHeight="1">
      <c r="A144" s="40"/>
      <c r="B144" s="41"/>
      <c r="C144" s="214" t="s">
        <v>209</v>
      </c>
      <c r="D144" s="214" t="s">
        <v>144</v>
      </c>
      <c r="E144" s="215" t="s">
        <v>1121</v>
      </c>
      <c r="F144" s="216" t="s">
        <v>1122</v>
      </c>
      <c r="G144" s="217" t="s">
        <v>147</v>
      </c>
      <c r="H144" s="218">
        <v>31.176</v>
      </c>
      <c r="I144" s="219"/>
      <c r="J144" s="220">
        <f>ROUND(I144*H144,2)</f>
        <v>0</v>
      </c>
      <c r="K144" s="216" t="s">
        <v>148</v>
      </c>
      <c r="L144" s="46"/>
      <c r="M144" s="221" t="s">
        <v>19</v>
      </c>
      <c r="N144" s="222" t="s">
        <v>47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311</v>
      </c>
      <c r="AT144" s="225" t="s">
        <v>144</v>
      </c>
      <c r="AU144" s="225" t="s">
        <v>86</v>
      </c>
      <c r="AY144" s="19" t="s">
        <v>141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84</v>
      </c>
      <c r="BK144" s="226">
        <f>ROUND(I144*H144,2)</f>
        <v>0</v>
      </c>
      <c r="BL144" s="19" t="s">
        <v>311</v>
      </c>
      <c r="BM144" s="225" t="s">
        <v>1123</v>
      </c>
    </row>
    <row r="145" spans="1:47" s="2" customFormat="1" ht="12">
      <c r="A145" s="40"/>
      <c r="B145" s="41"/>
      <c r="C145" s="42"/>
      <c r="D145" s="227" t="s">
        <v>151</v>
      </c>
      <c r="E145" s="42"/>
      <c r="F145" s="228" t="s">
        <v>1124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151</v>
      </c>
      <c r="AU145" s="19" t="s">
        <v>86</v>
      </c>
    </row>
    <row r="146" spans="1:51" s="13" customFormat="1" ht="12">
      <c r="A146" s="13"/>
      <c r="B146" s="232"/>
      <c r="C146" s="233"/>
      <c r="D146" s="234" t="s">
        <v>153</v>
      </c>
      <c r="E146" s="235" t="s">
        <v>19</v>
      </c>
      <c r="F146" s="236" t="s">
        <v>1125</v>
      </c>
      <c r="G146" s="233"/>
      <c r="H146" s="235" t="s">
        <v>19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153</v>
      </c>
      <c r="AU146" s="242" t="s">
        <v>86</v>
      </c>
      <c r="AV146" s="13" t="s">
        <v>84</v>
      </c>
      <c r="AW146" s="13" t="s">
        <v>35</v>
      </c>
      <c r="AX146" s="13" t="s">
        <v>76</v>
      </c>
      <c r="AY146" s="242" t="s">
        <v>141</v>
      </c>
    </row>
    <row r="147" spans="1:51" s="14" customFormat="1" ht="12">
      <c r="A147" s="14"/>
      <c r="B147" s="243"/>
      <c r="C147" s="244"/>
      <c r="D147" s="234" t="s">
        <v>153</v>
      </c>
      <c r="E147" s="245" t="s">
        <v>19</v>
      </c>
      <c r="F147" s="246" t="s">
        <v>1126</v>
      </c>
      <c r="G147" s="244"/>
      <c r="H147" s="247">
        <v>31.176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153</v>
      </c>
      <c r="AU147" s="253" t="s">
        <v>86</v>
      </c>
      <c r="AV147" s="14" t="s">
        <v>86</v>
      </c>
      <c r="AW147" s="14" t="s">
        <v>35</v>
      </c>
      <c r="AX147" s="14" t="s">
        <v>76</v>
      </c>
      <c r="AY147" s="253" t="s">
        <v>141</v>
      </c>
    </row>
    <row r="148" spans="1:51" s="15" customFormat="1" ht="12">
      <c r="A148" s="15"/>
      <c r="B148" s="254"/>
      <c r="C148" s="255"/>
      <c r="D148" s="234" t="s">
        <v>153</v>
      </c>
      <c r="E148" s="256" t="s">
        <v>19</v>
      </c>
      <c r="F148" s="257" t="s">
        <v>171</v>
      </c>
      <c r="G148" s="255"/>
      <c r="H148" s="258">
        <v>31.176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153</v>
      </c>
      <c r="AU148" s="264" t="s">
        <v>86</v>
      </c>
      <c r="AV148" s="15" t="s">
        <v>149</v>
      </c>
      <c r="AW148" s="15" t="s">
        <v>35</v>
      </c>
      <c r="AX148" s="15" t="s">
        <v>84</v>
      </c>
      <c r="AY148" s="264" t="s">
        <v>141</v>
      </c>
    </row>
    <row r="149" spans="1:65" s="2" customFormat="1" ht="16.5" customHeight="1">
      <c r="A149" s="40"/>
      <c r="B149" s="41"/>
      <c r="C149" s="214" t="s">
        <v>142</v>
      </c>
      <c r="D149" s="214" t="s">
        <v>144</v>
      </c>
      <c r="E149" s="215" t="s">
        <v>1127</v>
      </c>
      <c r="F149" s="216" t="s">
        <v>1128</v>
      </c>
      <c r="G149" s="217" t="s">
        <v>147</v>
      </c>
      <c r="H149" s="218">
        <v>31.176</v>
      </c>
      <c r="I149" s="219"/>
      <c r="J149" s="220">
        <f>ROUND(I149*H149,2)</f>
        <v>0</v>
      </c>
      <c r="K149" s="216" t="s">
        <v>148</v>
      </c>
      <c r="L149" s="46"/>
      <c r="M149" s="221" t="s">
        <v>19</v>
      </c>
      <c r="N149" s="222" t="s">
        <v>47</v>
      </c>
      <c r="O149" s="86"/>
      <c r="P149" s="223">
        <f>O149*H149</f>
        <v>0</v>
      </c>
      <c r="Q149" s="223">
        <v>0.0002</v>
      </c>
      <c r="R149" s="223">
        <f>Q149*H149</f>
        <v>0.0062352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311</v>
      </c>
      <c r="AT149" s="225" t="s">
        <v>144</v>
      </c>
      <c r="AU149" s="225" t="s">
        <v>86</v>
      </c>
      <c r="AY149" s="19" t="s">
        <v>141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84</v>
      </c>
      <c r="BK149" s="226">
        <f>ROUND(I149*H149,2)</f>
        <v>0</v>
      </c>
      <c r="BL149" s="19" t="s">
        <v>311</v>
      </c>
      <c r="BM149" s="225" t="s">
        <v>1129</v>
      </c>
    </row>
    <row r="150" spans="1:47" s="2" customFormat="1" ht="12">
      <c r="A150" s="40"/>
      <c r="B150" s="41"/>
      <c r="C150" s="42"/>
      <c r="D150" s="227" t="s">
        <v>151</v>
      </c>
      <c r="E150" s="42"/>
      <c r="F150" s="228" t="s">
        <v>1130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151</v>
      </c>
      <c r="AU150" s="19" t="s">
        <v>86</v>
      </c>
    </row>
    <row r="151" spans="1:51" s="13" customFormat="1" ht="12">
      <c r="A151" s="13"/>
      <c r="B151" s="232"/>
      <c r="C151" s="233"/>
      <c r="D151" s="234" t="s">
        <v>153</v>
      </c>
      <c r="E151" s="235" t="s">
        <v>19</v>
      </c>
      <c r="F151" s="236" t="s">
        <v>1125</v>
      </c>
      <c r="G151" s="233"/>
      <c r="H151" s="235" t="s">
        <v>19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153</v>
      </c>
      <c r="AU151" s="242" t="s">
        <v>86</v>
      </c>
      <c r="AV151" s="13" t="s">
        <v>84</v>
      </c>
      <c r="AW151" s="13" t="s">
        <v>35</v>
      </c>
      <c r="AX151" s="13" t="s">
        <v>76</v>
      </c>
      <c r="AY151" s="242" t="s">
        <v>141</v>
      </c>
    </row>
    <row r="152" spans="1:51" s="14" customFormat="1" ht="12">
      <c r="A152" s="14"/>
      <c r="B152" s="243"/>
      <c r="C152" s="244"/>
      <c r="D152" s="234" t="s">
        <v>153</v>
      </c>
      <c r="E152" s="245" t="s">
        <v>19</v>
      </c>
      <c r="F152" s="246" t="s">
        <v>1126</v>
      </c>
      <c r="G152" s="244"/>
      <c r="H152" s="247">
        <v>31.176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153</v>
      </c>
      <c r="AU152" s="253" t="s">
        <v>86</v>
      </c>
      <c r="AV152" s="14" t="s">
        <v>86</v>
      </c>
      <c r="AW152" s="14" t="s">
        <v>35</v>
      </c>
      <c r="AX152" s="14" t="s">
        <v>76</v>
      </c>
      <c r="AY152" s="253" t="s">
        <v>141</v>
      </c>
    </row>
    <row r="153" spans="1:51" s="15" customFormat="1" ht="12">
      <c r="A153" s="15"/>
      <c r="B153" s="254"/>
      <c r="C153" s="255"/>
      <c r="D153" s="234" t="s">
        <v>153</v>
      </c>
      <c r="E153" s="256" t="s">
        <v>19</v>
      </c>
      <c r="F153" s="257" t="s">
        <v>171</v>
      </c>
      <c r="G153" s="255"/>
      <c r="H153" s="258">
        <v>31.176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4" t="s">
        <v>153</v>
      </c>
      <c r="AU153" s="264" t="s">
        <v>86</v>
      </c>
      <c r="AV153" s="15" t="s">
        <v>149</v>
      </c>
      <c r="AW153" s="15" t="s">
        <v>35</v>
      </c>
      <c r="AX153" s="15" t="s">
        <v>84</v>
      </c>
      <c r="AY153" s="264" t="s">
        <v>141</v>
      </c>
    </row>
    <row r="154" spans="1:65" s="2" customFormat="1" ht="24.15" customHeight="1">
      <c r="A154" s="40"/>
      <c r="B154" s="41"/>
      <c r="C154" s="214" t="s">
        <v>239</v>
      </c>
      <c r="D154" s="214" t="s">
        <v>144</v>
      </c>
      <c r="E154" s="215" t="s">
        <v>1131</v>
      </c>
      <c r="F154" s="216" t="s">
        <v>1132</v>
      </c>
      <c r="G154" s="217" t="s">
        <v>147</v>
      </c>
      <c r="H154" s="218">
        <v>31.176</v>
      </c>
      <c r="I154" s="219"/>
      <c r="J154" s="220">
        <f>ROUND(I154*H154,2)</f>
        <v>0</v>
      </c>
      <c r="K154" s="216" t="s">
        <v>148</v>
      </c>
      <c r="L154" s="46"/>
      <c r="M154" s="221" t="s">
        <v>19</v>
      </c>
      <c r="N154" s="222" t="s">
        <v>47</v>
      </c>
      <c r="O154" s="86"/>
      <c r="P154" s="223">
        <f>O154*H154</f>
        <v>0</v>
      </c>
      <c r="Q154" s="223">
        <v>0.0045</v>
      </c>
      <c r="R154" s="223">
        <f>Q154*H154</f>
        <v>0.14029199999999997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311</v>
      </c>
      <c r="AT154" s="225" t="s">
        <v>144</v>
      </c>
      <c r="AU154" s="225" t="s">
        <v>86</v>
      </c>
      <c r="AY154" s="19" t="s">
        <v>141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84</v>
      </c>
      <c r="BK154" s="226">
        <f>ROUND(I154*H154,2)</f>
        <v>0</v>
      </c>
      <c r="BL154" s="19" t="s">
        <v>311</v>
      </c>
      <c r="BM154" s="225" t="s">
        <v>1133</v>
      </c>
    </row>
    <row r="155" spans="1:47" s="2" customFormat="1" ht="12">
      <c r="A155" s="40"/>
      <c r="B155" s="41"/>
      <c r="C155" s="42"/>
      <c r="D155" s="227" t="s">
        <v>151</v>
      </c>
      <c r="E155" s="42"/>
      <c r="F155" s="228" t="s">
        <v>1134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151</v>
      </c>
      <c r="AU155" s="19" t="s">
        <v>86</v>
      </c>
    </row>
    <row r="156" spans="1:51" s="13" customFormat="1" ht="12">
      <c r="A156" s="13"/>
      <c r="B156" s="232"/>
      <c r="C156" s="233"/>
      <c r="D156" s="234" t="s">
        <v>153</v>
      </c>
      <c r="E156" s="235" t="s">
        <v>19</v>
      </c>
      <c r="F156" s="236" t="s">
        <v>1125</v>
      </c>
      <c r="G156" s="233"/>
      <c r="H156" s="235" t="s">
        <v>19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153</v>
      </c>
      <c r="AU156" s="242" t="s">
        <v>86</v>
      </c>
      <c r="AV156" s="13" t="s">
        <v>84</v>
      </c>
      <c r="AW156" s="13" t="s">
        <v>35</v>
      </c>
      <c r="AX156" s="13" t="s">
        <v>76</v>
      </c>
      <c r="AY156" s="242" t="s">
        <v>141</v>
      </c>
    </row>
    <row r="157" spans="1:51" s="14" customFormat="1" ht="12">
      <c r="A157" s="14"/>
      <c r="B157" s="243"/>
      <c r="C157" s="244"/>
      <c r="D157" s="234" t="s">
        <v>153</v>
      </c>
      <c r="E157" s="245" t="s">
        <v>19</v>
      </c>
      <c r="F157" s="246" t="s">
        <v>1126</v>
      </c>
      <c r="G157" s="244"/>
      <c r="H157" s="247">
        <v>31.176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153</v>
      </c>
      <c r="AU157" s="253" t="s">
        <v>86</v>
      </c>
      <c r="AV157" s="14" t="s">
        <v>86</v>
      </c>
      <c r="AW157" s="14" t="s">
        <v>35</v>
      </c>
      <c r="AX157" s="14" t="s">
        <v>76</v>
      </c>
      <c r="AY157" s="253" t="s">
        <v>141</v>
      </c>
    </row>
    <row r="158" spans="1:51" s="15" customFormat="1" ht="12">
      <c r="A158" s="15"/>
      <c r="B158" s="254"/>
      <c r="C158" s="255"/>
      <c r="D158" s="234" t="s">
        <v>153</v>
      </c>
      <c r="E158" s="256" t="s">
        <v>19</v>
      </c>
      <c r="F158" s="257" t="s">
        <v>171</v>
      </c>
      <c r="G158" s="255"/>
      <c r="H158" s="258">
        <v>31.176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4" t="s">
        <v>153</v>
      </c>
      <c r="AU158" s="264" t="s">
        <v>86</v>
      </c>
      <c r="AV158" s="15" t="s">
        <v>149</v>
      </c>
      <c r="AW158" s="15" t="s">
        <v>35</v>
      </c>
      <c r="AX158" s="15" t="s">
        <v>84</v>
      </c>
      <c r="AY158" s="264" t="s">
        <v>141</v>
      </c>
    </row>
    <row r="159" spans="1:65" s="2" customFormat="1" ht="16.5" customHeight="1">
      <c r="A159" s="40"/>
      <c r="B159" s="41"/>
      <c r="C159" s="214" t="s">
        <v>251</v>
      </c>
      <c r="D159" s="214" t="s">
        <v>144</v>
      </c>
      <c r="E159" s="215" t="s">
        <v>1135</v>
      </c>
      <c r="F159" s="216" t="s">
        <v>1136</v>
      </c>
      <c r="G159" s="217" t="s">
        <v>147</v>
      </c>
      <c r="H159" s="218">
        <v>31.57</v>
      </c>
      <c r="I159" s="219"/>
      <c r="J159" s="220">
        <f>ROUND(I159*H159,2)</f>
        <v>0</v>
      </c>
      <c r="K159" s="216" t="s">
        <v>148</v>
      </c>
      <c r="L159" s="46"/>
      <c r="M159" s="221" t="s">
        <v>19</v>
      </c>
      <c r="N159" s="222" t="s">
        <v>47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0.003</v>
      </c>
      <c r="T159" s="224">
        <f>S159*H159</f>
        <v>0.09471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311</v>
      </c>
      <c r="AT159" s="225" t="s">
        <v>144</v>
      </c>
      <c r="AU159" s="225" t="s">
        <v>86</v>
      </c>
      <c r="AY159" s="19" t="s">
        <v>141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84</v>
      </c>
      <c r="BK159" s="226">
        <f>ROUND(I159*H159,2)</f>
        <v>0</v>
      </c>
      <c r="BL159" s="19" t="s">
        <v>311</v>
      </c>
      <c r="BM159" s="225" t="s">
        <v>1137</v>
      </c>
    </row>
    <row r="160" spans="1:47" s="2" customFormat="1" ht="12">
      <c r="A160" s="40"/>
      <c r="B160" s="41"/>
      <c r="C160" s="42"/>
      <c r="D160" s="227" t="s">
        <v>151</v>
      </c>
      <c r="E160" s="42"/>
      <c r="F160" s="228" t="s">
        <v>1138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151</v>
      </c>
      <c r="AU160" s="19" t="s">
        <v>86</v>
      </c>
    </row>
    <row r="161" spans="1:51" s="13" customFormat="1" ht="12">
      <c r="A161" s="13"/>
      <c r="B161" s="232"/>
      <c r="C161" s="233"/>
      <c r="D161" s="234" t="s">
        <v>153</v>
      </c>
      <c r="E161" s="235" t="s">
        <v>19</v>
      </c>
      <c r="F161" s="236" t="s">
        <v>230</v>
      </c>
      <c r="G161" s="233"/>
      <c r="H161" s="235" t="s">
        <v>19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153</v>
      </c>
      <c r="AU161" s="242" t="s">
        <v>86</v>
      </c>
      <c r="AV161" s="13" t="s">
        <v>84</v>
      </c>
      <c r="AW161" s="13" t="s">
        <v>35</v>
      </c>
      <c r="AX161" s="13" t="s">
        <v>76</v>
      </c>
      <c r="AY161" s="242" t="s">
        <v>141</v>
      </c>
    </row>
    <row r="162" spans="1:51" s="14" customFormat="1" ht="12">
      <c r="A162" s="14"/>
      <c r="B162" s="243"/>
      <c r="C162" s="244"/>
      <c r="D162" s="234" t="s">
        <v>153</v>
      </c>
      <c r="E162" s="245" t="s">
        <v>19</v>
      </c>
      <c r="F162" s="246" t="s">
        <v>231</v>
      </c>
      <c r="G162" s="244"/>
      <c r="H162" s="247">
        <v>31.57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153</v>
      </c>
      <c r="AU162" s="253" t="s">
        <v>86</v>
      </c>
      <c r="AV162" s="14" t="s">
        <v>86</v>
      </c>
      <c r="AW162" s="14" t="s">
        <v>35</v>
      </c>
      <c r="AX162" s="14" t="s">
        <v>76</v>
      </c>
      <c r="AY162" s="253" t="s">
        <v>141</v>
      </c>
    </row>
    <row r="163" spans="1:51" s="15" customFormat="1" ht="12">
      <c r="A163" s="15"/>
      <c r="B163" s="254"/>
      <c r="C163" s="255"/>
      <c r="D163" s="234" t="s">
        <v>153</v>
      </c>
      <c r="E163" s="256" t="s">
        <v>19</v>
      </c>
      <c r="F163" s="257" t="s">
        <v>171</v>
      </c>
      <c r="G163" s="255"/>
      <c r="H163" s="258">
        <v>31.57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153</v>
      </c>
      <c r="AU163" s="264" t="s">
        <v>86</v>
      </c>
      <c r="AV163" s="15" t="s">
        <v>149</v>
      </c>
      <c r="AW163" s="15" t="s">
        <v>35</v>
      </c>
      <c r="AX163" s="15" t="s">
        <v>84</v>
      </c>
      <c r="AY163" s="264" t="s">
        <v>141</v>
      </c>
    </row>
    <row r="164" spans="1:65" s="2" customFormat="1" ht="16.5" customHeight="1">
      <c r="A164" s="40"/>
      <c r="B164" s="41"/>
      <c r="C164" s="214" t="s">
        <v>249</v>
      </c>
      <c r="D164" s="214" t="s">
        <v>144</v>
      </c>
      <c r="E164" s="215" t="s">
        <v>1139</v>
      </c>
      <c r="F164" s="216" t="s">
        <v>1140</v>
      </c>
      <c r="G164" s="217" t="s">
        <v>147</v>
      </c>
      <c r="H164" s="218">
        <v>31.176</v>
      </c>
      <c r="I164" s="219"/>
      <c r="J164" s="220">
        <f>ROUND(I164*H164,2)</f>
        <v>0</v>
      </c>
      <c r="K164" s="216" t="s">
        <v>148</v>
      </c>
      <c r="L164" s="46"/>
      <c r="M164" s="221" t="s">
        <v>19</v>
      </c>
      <c r="N164" s="222" t="s">
        <v>47</v>
      </c>
      <c r="O164" s="86"/>
      <c r="P164" s="223">
        <f>O164*H164</f>
        <v>0</v>
      </c>
      <c r="Q164" s="223">
        <v>0.0003</v>
      </c>
      <c r="R164" s="223">
        <f>Q164*H164</f>
        <v>0.009352799999999998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311</v>
      </c>
      <c r="AT164" s="225" t="s">
        <v>144</v>
      </c>
      <c r="AU164" s="225" t="s">
        <v>86</v>
      </c>
      <c r="AY164" s="19" t="s">
        <v>141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84</v>
      </c>
      <c r="BK164" s="226">
        <f>ROUND(I164*H164,2)</f>
        <v>0</v>
      </c>
      <c r="BL164" s="19" t="s">
        <v>311</v>
      </c>
      <c r="BM164" s="225" t="s">
        <v>1141</v>
      </c>
    </row>
    <row r="165" spans="1:47" s="2" customFormat="1" ht="12">
      <c r="A165" s="40"/>
      <c r="B165" s="41"/>
      <c r="C165" s="42"/>
      <c r="D165" s="227" t="s">
        <v>151</v>
      </c>
      <c r="E165" s="42"/>
      <c r="F165" s="228" t="s">
        <v>1142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151</v>
      </c>
      <c r="AU165" s="19" t="s">
        <v>86</v>
      </c>
    </row>
    <row r="166" spans="1:51" s="13" customFormat="1" ht="12">
      <c r="A166" s="13"/>
      <c r="B166" s="232"/>
      <c r="C166" s="233"/>
      <c r="D166" s="234" t="s">
        <v>153</v>
      </c>
      <c r="E166" s="235" t="s">
        <v>19</v>
      </c>
      <c r="F166" s="236" t="s">
        <v>1125</v>
      </c>
      <c r="G166" s="233"/>
      <c r="H166" s="235" t="s">
        <v>19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153</v>
      </c>
      <c r="AU166" s="242" t="s">
        <v>86</v>
      </c>
      <c r="AV166" s="13" t="s">
        <v>84</v>
      </c>
      <c r="AW166" s="13" t="s">
        <v>35</v>
      </c>
      <c r="AX166" s="13" t="s">
        <v>76</v>
      </c>
      <c r="AY166" s="242" t="s">
        <v>141</v>
      </c>
    </row>
    <row r="167" spans="1:51" s="14" customFormat="1" ht="12">
      <c r="A167" s="14"/>
      <c r="B167" s="243"/>
      <c r="C167" s="244"/>
      <c r="D167" s="234" t="s">
        <v>153</v>
      </c>
      <c r="E167" s="245" t="s">
        <v>19</v>
      </c>
      <c r="F167" s="246" t="s">
        <v>1126</v>
      </c>
      <c r="G167" s="244"/>
      <c r="H167" s="247">
        <v>31.176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153</v>
      </c>
      <c r="AU167" s="253" t="s">
        <v>86</v>
      </c>
      <c r="AV167" s="14" t="s">
        <v>86</v>
      </c>
      <c r="AW167" s="14" t="s">
        <v>35</v>
      </c>
      <c r="AX167" s="14" t="s">
        <v>76</v>
      </c>
      <c r="AY167" s="253" t="s">
        <v>141</v>
      </c>
    </row>
    <row r="168" spans="1:51" s="15" customFormat="1" ht="12">
      <c r="A168" s="15"/>
      <c r="B168" s="254"/>
      <c r="C168" s="255"/>
      <c r="D168" s="234" t="s">
        <v>153</v>
      </c>
      <c r="E168" s="256" t="s">
        <v>19</v>
      </c>
      <c r="F168" s="257" t="s">
        <v>171</v>
      </c>
      <c r="G168" s="255"/>
      <c r="H168" s="258">
        <v>31.176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153</v>
      </c>
      <c r="AU168" s="264" t="s">
        <v>86</v>
      </c>
      <c r="AV168" s="15" t="s">
        <v>149</v>
      </c>
      <c r="AW168" s="15" t="s">
        <v>35</v>
      </c>
      <c r="AX168" s="15" t="s">
        <v>84</v>
      </c>
      <c r="AY168" s="264" t="s">
        <v>141</v>
      </c>
    </row>
    <row r="169" spans="1:65" s="2" customFormat="1" ht="16.5" customHeight="1">
      <c r="A169" s="40"/>
      <c r="B169" s="41"/>
      <c r="C169" s="265" t="s">
        <v>262</v>
      </c>
      <c r="D169" s="265" t="s">
        <v>368</v>
      </c>
      <c r="E169" s="266" t="s">
        <v>1143</v>
      </c>
      <c r="F169" s="267" t="s">
        <v>1144</v>
      </c>
      <c r="G169" s="268" t="s">
        <v>147</v>
      </c>
      <c r="H169" s="269">
        <v>34.294</v>
      </c>
      <c r="I169" s="270"/>
      <c r="J169" s="271">
        <f>ROUND(I169*H169,2)</f>
        <v>0</v>
      </c>
      <c r="K169" s="267" t="s">
        <v>19</v>
      </c>
      <c r="L169" s="272"/>
      <c r="M169" s="273" t="s">
        <v>19</v>
      </c>
      <c r="N169" s="274" t="s">
        <v>47</v>
      </c>
      <c r="O169" s="86"/>
      <c r="P169" s="223">
        <f>O169*H169</f>
        <v>0</v>
      </c>
      <c r="Q169" s="223">
        <v>0.00283</v>
      </c>
      <c r="R169" s="223">
        <f>Q169*H169</f>
        <v>0.09705201999999999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372</v>
      </c>
      <c r="AT169" s="225" t="s">
        <v>368</v>
      </c>
      <c r="AU169" s="225" t="s">
        <v>86</v>
      </c>
      <c r="AY169" s="19" t="s">
        <v>141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84</v>
      </c>
      <c r="BK169" s="226">
        <f>ROUND(I169*H169,2)</f>
        <v>0</v>
      </c>
      <c r="BL169" s="19" t="s">
        <v>311</v>
      </c>
      <c r="BM169" s="225" t="s">
        <v>1145</v>
      </c>
    </row>
    <row r="170" spans="1:51" s="13" customFormat="1" ht="12">
      <c r="A170" s="13"/>
      <c r="B170" s="232"/>
      <c r="C170" s="233"/>
      <c r="D170" s="234" t="s">
        <v>153</v>
      </c>
      <c r="E170" s="235" t="s">
        <v>19</v>
      </c>
      <c r="F170" s="236" t="s">
        <v>1125</v>
      </c>
      <c r="G170" s="233"/>
      <c r="H170" s="235" t="s">
        <v>19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153</v>
      </c>
      <c r="AU170" s="242" t="s">
        <v>86</v>
      </c>
      <c r="AV170" s="13" t="s">
        <v>84</v>
      </c>
      <c r="AW170" s="13" t="s">
        <v>35</v>
      </c>
      <c r="AX170" s="13" t="s">
        <v>76</v>
      </c>
      <c r="AY170" s="242" t="s">
        <v>141</v>
      </c>
    </row>
    <row r="171" spans="1:51" s="14" customFormat="1" ht="12">
      <c r="A171" s="14"/>
      <c r="B171" s="243"/>
      <c r="C171" s="244"/>
      <c r="D171" s="234" t="s">
        <v>153</v>
      </c>
      <c r="E171" s="245" t="s">
        <v>19</v>
      </c>
      <c r="F171" s="246" t="s">
        <v>1126</v>
      </c>
      <c r="G171" s="244"/>
      <c r="H171" s="247">
        <v>31.176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153</v>
      </c>
      <c r="AU171" s="253" t="s">
        <v>86</v>
      </c>
      <c r="AV171" s="14" t="s">
        <v>86</v>
      </c>
      <c r="AW171" s="14" t="s">
        <v>35</v>
      </c>
      <c r="AX171" s="14" t="s">
        <v>76</v>
      </c>
      <c r="AY171" s="253" t="s">
        <v>141</v>
      </c>
    </row>
    <row r="172" spans="1:51" s="15" customFormat="1" ht="12">
      <c r="A172" s="15"/>
      <c r="B172" s="254"/>
      <c r="C172" s="255"/>
      <c r="D172" s="234" t="s">
        <v>153</v>
      </c>
      <c r="E172" s="256" t="s">
        <v>19</v>
      </c>
      <c r="F172" s="257" t="s">
        <v>171</v>
      </c>
      <c r="G172" s="255"/>
      <c r="H172" s="258">
        <v>31.176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4" t="s">
        <v>153</v>
      </c>
      <c r="AU172" s="264" t="s">
        <v>86</v>
      </c>
      <c r="AV172" s="15" t="s">
        <v>149</v>
      </c>
      <c r="AW172" s="15" t="s">
        <v>35</v>
      </c>
      <c r="AX172" s="15" t="s">
        <v>84</v>
      </c>
      <c r="AY172" s="264" t="s">
        <v>141</v>
      </c>
    </row>
    <row r="173" spans="1:51" s="14" customFormat="1" ht="12">
      <c r="A173" s="14"/>
      <c r="B173" s="243"/>
      <c r="C173" s="244"/>
      <c r="D173" s="234" t="s">
        <v>153</v>
      </c>
      <c r="E173" s="244"/>
      <c r="F173" s="246" t="s">
        <v>1146</v>
      </c>
      <c r="G173" s="244"/>
      <c r="H173" s="247">
        <v>34.294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153</v>
      </c>
      <c r="AU173" s="253" t="s">
        <v>86</v>
      </c>
      <c r="AV173" s="14" t="s">
        <v>86</v>
      </c>
      <c r="AW173" s="14" t="s">
        <v>4</v>
      </c>
      <c r="AX173" s="14" t="s">
        <v>84</v>
      </c>
      <c r="AY173" s="253" t="s">
        <v>141</v>
      </c>
    </row>
    <row r="174" spans="1:65" s="2" customFormat="1" ht="16.5" customHeight="1">
      <c r="A174" s="40"/>
      <c r="B174" s="41"/>
      <c r="C174" s="214" t="s">
        <v>279</v>
      </c>
      <c r="D174" s="214" t="s">
        <v>144</v>
      </c>
      <c r="E174" s="215" t="s">
        <v>1147</v>
      </c>
      <c r="F174" s="216" t="s">
        <v>1148</v>
      </c>
      <c r="G174" s="217" t="s">
        <v>234</v>
      </c>
      <c r="H174" s="218">
        <v>47.196</v>
      </c>
      <c r="I174" s="219"/>
      <c r="J174" s="220">
        <f>ROUND(I174*H174,2)</f>
        <v>0</v>
      </c>
      <c r="K174" s="216" t="s">
        <v>148</v>
      </c>
      <c r="L174" s="46"/>
      <c r="M174" s="221" t="s">
        <v>19</v>
      </c>
      <c r="N174" s="222" t="s">
        <v>47</v>
      </c>
      <c r="O174" s="86"/>
      <c r="P174" s="223">
        <f>O174*H174</f>
        <v>0</v>
      </c>
      <c r="Q174" s="223">
        <v>2E-05</v>
      </c>
      <c r="R174" s="223">
        <f>Q174*H174</f>
        <v>0.00094392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311</v>
      </c>
      <c r="AT174" s="225" t="s">
        <v>144</v>
      </c>
      <c r="AU174" s="225" t="s">
        <v>86</v>
      </c>
      <c r="AY174" s="19" t="s">
        <v>141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84</v>
      </c>
      <c r="BK174" s="226">
        <f>ROUND(I174*H174,2)</f>
        <v>0</v>
      </c>
      <c r="BL174" s="19" t="s">
        <v>311</v>
      </c>
      <c r="BM174" s="225" t="s">
        <v>1149</v>
      </c>
    </row>
    <row r="175" spans="1:47" s="2" customFormat="1" ht="12">
      <c r="A175" s="40"/>
      <c r="B175" s="41"/>
      <c r="C175" s="42"/>
      <c r="D175" s="227" t="s">
        <v>151</v>
      </c>
      <c r="E175" s="42"/>
      <c r="F175" s="228" t="s">
        <v>1150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151</v>
      </c>
      <c r="AU175" s="19" t="s">
        <v>86</v>
      </c>
    </row>
    <row r="176" spans="1:51" s="13" customFormat="1" ht="12">
      <c r="A176" s="13"/>
      <c r="B176" s="232"/>
      <c r="C176" s="233"/>
      <c r="D176" s="234" t="s">
        <v>153</v>
      </c>
      <c r="E176" s="235" t="s">
        <v>19</v>
      </c>
      <c r="F176" s="236" t="s">
        <v>1125</v>
      </c>
      <c r="G176" s="233"/>
      <c r="H176" s="235" t="s">
        <v>19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153</v>
      </c>
      <c r="AU176" s="242" t="s">
        <v>86</v>
      </c>
      <c r="AV176" s="13" t="s">
        <v>84</v>
      </c>
      <c r="AW176" s="13" t="s">
        <v>35</v>
      </c>
      <c r="AX176" s="13" t="s">
        <v>76</v>
      </c>
      <c r="AY176" s="242" t="s">
        <v>141</v>
      </c>
    </row>
    <row r="177" spans="1:51" s="14" customFormat="1" ht="12">
      <c r="A177" s="14"/>
      <c r="B177" s="243"/>
      <c r="C177" s="244"/>
      <c r="D177" s="234" t="s">
        <v>153</v>
      </c>
      <c r="E177" s="245" t="s">
        <v>19</v>
      </c>
      <c r="F177" s="246" t="s">
        <v>1151</v>
      </c>
      <c r="G177" s="244"/>
      <c r="H177" s="247">
        <v>47.196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153</v>
      </c>
      <c r="AU177" s="253" t="s">
        <v>86</v>
      </c>
      <c r="AV177" s="14" t="s">
        <v>86</v>
      </c>
      <c r="AW177" s="14" t="s">
        <v>35</v>
      </c>
      <c r="AX177" s="14" t="s">
        <v>76</v>
      </c>
      <c r="AY177" s="253" t="s">
        <v>141</v>
      </c>
    </row>
    <row r="178" spans="1:51" s="15" customFormat="1" ht="12">
      <c r="A178" s="15"/>
      <c r="B178" s="254"/>
      <c r="C178" s="255"/>
      <c r="D178" s="234" t="s">
        <v>153</v>
      </c>
      <c r="E178" s="256" t="s">
        <v>19</v>
      </c>
      <c r="F178" s="257" t="s">
        <v>171</v>
      </c>
      <c r="G178" s="255"/>
      <c r="H178" s="258">
        <v>47.196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4" t="s">
        <v>153</v>
      </c>
      <c r="AU178" s="264" t="s">
        <v>86</v>
      </c>
      <c r="AV178" s="15" t="s">
        <v>149</v>
      </c>
      <c r="AW178" s="15" t="s">
        <v>35</v>
      </c>
      <c r="AX178" s="15" t="s">
        <v>84</v>
      </c>
      <c r="AY178" s="264" t="s">
        <v>141</v>
      </c>
    </row>
    <row r="179" spans="1:65" s="2" customFormat="1" ht="16.5" customHeight="1">
      <c r="A179" s="40"/>
      <c r="B179" s="41"/>
      <c r="C179" s="214" t="s">
        <v>8</v>
      </c>
      <c r="D179" s="214" t="s">
        <v>144</v>
      </c>
      <c r="E179" s="215" t="s">
        <v>1152</v>
      </c>
      <c r="F179" s="216" t="s">
        <v>1153</v>
      </c>
      <c r="G179" s="217" t="s">
        <v>234</v>
      </c>
      <c r="H179" s="218">
        <v>23.6</v>
      </c>
      <c r="I179" s="219"/>
      <c r="J179" s="220">
        <f>ROUND(I179*H179,2)</f>
        <v>0</v>
      </c>
      <c r="K179" s="216" t="s">
        <v>148</v>
      </c>
      <c r="L179" s="46"/>
      <c r="M179" s="221" t="s">
        <v>19</v>
      </c>
      <c r="N179" s="222" t="s">
        <v>47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0.0003</v>
      </c>
      <c r="T179" s="224">
        <f>S179*H179</f>
        <v>0.0070799999999999995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311</v>
      </c>
      <c r="AT179" s="225" t="s">
        <v>144</v>
      </c>
      <c r="AU179" s="225" t="s">
        <v>86</v>
      </c>
      <c r="AY179" s="19" t="s">
        <v>141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84</v>
      </c>
      <c r="BK179" s="226">
        <f>ROUND(I179*H179,2)</f>
        <v>0</v>
      </c>
      <c r="BL179" s="19" t="s">
        <v>311</v>
      </c>
      <c r="BM179" s="225" t="s">
        <v>1154</v>
      </c>
    </row>
    <row r="180" spans="1:47" s="2" customFormat="1" ht="12">
      <c r="A180" s="40"/>
      <c r="B180" s="41"/>
      <c r="C180" s="42"/>
      <c r="D180" s="227" t="s">
        <v>151</v>
      </c>
      <c r="E180" s="42"/>
      <c r="F180" s="228" t="s">
        <v>1155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151</v>
      </c>
      <c r="AU180" s="19" t="s">
        <v>86</v>
      </c>
    </row>
    <row r="181" spans="1:51" s="13" customFormat="1" ht="12">
      <c r="A181" s="13"/>
      <c r="B181" s="232"/>
      <c r="C181" s="233"/>
      <c r="D181" s="234" t="s">
        <v>153</v>
      </c>
      <c r="E181" s="235" t="s">
        <v>19</v>
      </c>
      <c r="F181" s="236" t="s">
        <v>207</v>
      </c>
      <c r="G181" s="233"/>
      <c r="H181" s="235" t="s">
        <v>19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153</v>
      </c>
      <c r="AU181" s="242" t="s">
        <v>86</v>
      </c>
      <c r="AV181" s="13" t="s">
        <v>84</v>
      </c>
      <c r="AW181" s="13" t="s">
        <v>35</v>
      </c>
      <c r="AX181" s="13" t="s">
        <v>76</v>
      </c>
      <c r="AY181" s="242" t="s">
        <v>141</v>
      </c>
    </row>
    <row r="182" spans="1:51" s="14" customFormat="1" ht="12">
      <c r="A182" s="14"/>
      <c r="B182" s="243"/>
      <c r="C182" s="244"/>
      <c r="D182" s="234" t="s">
        <v>153</v>
      </c>
      <c r="E182" s="245" t="s">
        <v>19</v>
      </c>
      <c r="F182" s="246" t="s">
        <v>1156</v>
      </c>
      <c r="G182" s="244"/>
      <c r="H182" s="247">
        <v>23.6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153</v>
      </c>
      <c r="AU182" s="253" t="s">
        <v>86</v>
      </c>
      <c r="AV182" s="14" t="s">
        <v>86</v>
      </c>
      <c r="AW182" s="14" t="s">
        <v>35</v>
      </c>
      <c r="AX182" s="14" t="s">
        <v>76</v>
      </c>
      <c r="AY182" s="253" t="s">
        <v>141</v>
      </c>
    </row>
    <row r="183" spans="1:51" s="15" customFormat="1" ht="12">
      <c r="A183" s="15"/>
      <c r="B183" s="254"/>
      <c r="C183" s="255"/>
      <c r="D183" s="234" t="s">
        <v>153</v>
      </c>
      <c r="E183" s="256" t="s">
        <v>19</v>
      </c>
      <c r="F183" s="257" t="s">
        <v>171</v>
      </c>
      <c r="G183" s="255"/>
      <c r="H183" s="258">
        <v>23.6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153</v>
      </c>
      <c r="AU183" s="264" t="s">
        <v>86</v>
      </c>
      <c r="AV183" s="15" t="s">
        <v>149</v>
      </c>
      <c r="AW183" s="15" t="s">
        <v>35</v>
      </c>
      <c r="AX183" s="15" t="s">
        <v>84</v>
      </c>
      <c r="AY183" s="264" t="s">
        <v>141</v>
      </c>
    </row>
    <row r="184" spans="1:65" s="2" customFormat="1" ht="16.5" customHeight="1">
      <c r="A184" s="40"/>
      <c r="B184" s="41"/>
      <c r="C184" s="214" t="s">
        <v>293</v>
      </c>
      <c r="D184" s="214" t="s">
        <v>144</v>
      </c>
      <c r="E184" s="215" t="s">
        <v>1157</v>
      </c>
      <c r="F184" s="216" t="s">
        <v>1158</v>
      </c>
      <c r="G184" s="217" t="s">
        <v>234</v>
      </c>
      <c r="H184" s="218">
        <v>31.608</v>
      </c>
      <c r="I184" s="219"/>
      <c r="J184" s="220">
        <f>ROUND(I184*H184,2)</f>
        <v>0</v>
      </c>
      <c r="K184" s="216" t="s">
        <v>148</v>
      </c>
      <c r="L184" s="46"/>
      <c r="M184" s="221" t="s">
        <v>19</v>
      </c>
      <c r="N184" s="222" t="s">
        <v>47</v>
      </c>
      <c r="O184" s="86"/>
      <c r="P184" s="223">
        <f>O184*H184</f>
        <v>0</v>
      </c>
      <c r="Q184" s="223">
        <v>1E-05</v>
      </c>
      <c r="R184" s="223">
        <f>Q184*H184</f>
        <v>0.00031608000000000005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311</v>
      </c>
      <c r="AT184" s="225" t="s">
        <v>144</v>
      </c>
      <c r="AU184" s="225" t="s">
        <v>86</v>
      </c>
      <c r="AY184" s="19" t="s">
        <v>141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84</v>
      </c>
      <c r="BK184" s="226">
        <f>ROUND(I184*H184,2)</f>
        <v>0</v>
      </c>
      <c r="BL184" s="19" t="s">
        <v>311</v>
      </c>
      <c r="BM184" s="225" t="s">
        <v>1159</v>
      </c>
    </row>
    <row r="185" spans="1:47" s="2" customFormat="1" ht="12">
      <c r="A185" s="40"/>
      <c r="B185" s="41"/>
      <c r="C185" s="42"/>
      <c r="D185" s="227" t="s">
        <v>151</v>
      </c>
      <c r="E185" s="42"/>
      <c r="F185" s="228" t="s">
        <v>1160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151</v>
      </c>
      <c r="AU185" s="19" t="s">
        <v>86</v>
      </c>
    </row>
    <row r="186" spans="1:51" s="13" customFormat="1" ht="12">
      <c r="A186" s="13"/>
      <c r="B186" s="232"/>
      <c r="C186" s="233"/>
      <c r="D186" s="234" t="s">
        <v>153</v>
      </c>
      <c r="E186" s="235" t="s">
        <v>19</v>
      </c>
      <c r="F186" s="236" t="s">
        <v>1125</v>
      </c>
      <c r="G186" s="233"/>
      <c r="H186" s="235" t="s">
        <v>19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153</v>
      </c>
      <c r="AU186" s="242" t="s">
        <v>86</v>
      </c>
      <c r="AV186" s="13" t="s">
        <v>84</v>
      </c>
      <c r="AW186" s="13" t="s">
        <v>35</v>
      </c>
      <c r="AX186" s="13" t="s">
        <v>76</v>
      </c>
      <c r="AY186" s="242" t="s">
        <v>141</v>
      </c>
    </row>
    <row r="187" spans="1:51" s="14" customFormat="1" ht="12">
      <c r="A187" s="14"/>
      <c r="B187" s="243"/>
      <c r="C187" s="244"/>
      <c r="D187" s="234" t="s">
        <v>153</v>
      </c>
      <c r="E187" s="245" t="s">
        <v>19</v>
      </c>
      <c r="F187" s="246" t="s">
        <v>1161</v>
      </c>
      <c r="G187" s="244"/>
      <c r="H187" s="247">
        <v>31.608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153</v>
      </c>
      <c r="AU187" s="253" t="s">
        <v>86</v>
      </c>
      <c r="AV187" s="14" t="s">
        <v>86</v>
      </c>
      <c r="AW187" s="14" t="s">
        <v>35</v>
      </c>
      <c r="AX187" s="14" t="s">
        <v>76</v>
      </c>
      <c r="AY187" s="253" t="s">
        <v>141</v>
      </c>
    </row>
    <row r="188" spans="1:51" s="15" customFormat="1" ht="12">
      <c r="A188" s="15"/>
      <c r="B188" s="254"/>
      <c r="C188" s="255"/>
      <c r="D188" s="234" t="s">
        <v>153</v>
      </c>
      <c r="E188" s="256" t="s">
        <v>19</v>
      </c>
      <c r="F188" s="257" t="s">
        <v>171</v>
      </c>
      <c r="G188" s="255"/>
      <c r="H188" s="258">
        <v>31.608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153</v>
      </c>
      <c r="AU188" s="264" t="s">
        <v>86</v>
      </c>
      <c r="AV188" s="15" t="s">
        <v>149</v>
      </c>
      <c r="AW188" s="15" t="s">
        <v>35</v>
      </c>
      <c r="AX188" s="15" t="s">
        <v>84</v>
      </c>
      <c r="AY188" s="264" t="s">
        <v>141</v>
      </c>
    </row>
    <row r="189" spans="1:65" s="2" customFormat="1" ht="16.5" customHeight="1">
      <c r="A189" s="40"/>
      <c r="B189" s="41"/>
      <c r="C189" s="265" t="s">
        <v>298</v>
      </c>
      <c r="D189" s="265" t="s">
        <v>368</v>
      </c>
      <c r="E189" s="266" t="s">
        <v>1162</v>
      </c>
      <c r="F189" s="267" t="s">
        <v>1163</v>
      </c>
      <c r="G189" s="268" t="s">
        <v>234</v>
      </c>
      <c r="H189" s="269">
        <v>32.24</v>
      </c>
      <c r="I189" s="270"/>
      <c r="J189" s="271">
        <f>ROUND(I189*H189,2)</f>
        <v>0</v>
      </c>
      <c r="K189" s="267" t="s">
        <v>148</v>
      </c>
      <c r="L189" s="272"/>
      <c r="M189" s="273" t="s">
        <v>19</v>
      </c>
      <c r="N189" s="274" t="s">
        <v>47</v>
      </c>
      <c r="O189" s="86"/>
      <c r="P189" s="223">
        <f>O189*H189</f>
        <v>0</v>
      </c>
      <c r="Q189" s="223">
        <v>0.00022</v>
      </c>
      <c r="R189" s="223">
        <f>Q189*H189</f>
        <v>0.007092800000000001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372</v>
      </c>
      <c r="AT189" s="225" t="s">
        <v>368</v>
      </c>
      <c r="AU189" s="225" t="s">
        <v>86</v>
      </c>
      <c r="AY189" s="19" t="s">
        <v>141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84</v>
      </c>
      <c r="BK189" s="226">
        <f>ROUND(I189*H189,2)</f>
        <v>0</v>
      </c>
      <c r="BL189" s="19" t="s">
        <v>311</v>
      </c>
      <c r="BM189" s="225" t="s">
        <v>1164</v>
      </c>
    </row>
    <row r="190" spans="1:51" s="13" customFormat="1" ht="12">
      <c r="A190" s="13"/>
      <c r="B190" s="232"/>
      <c r="C190" s="233"/>
      <c r="D190" s="234" t="s">
        <v>153</v>
      </c>
      <c r="E190" s="235" t="s">
        <v>19</v>
      </c>
      <c r="F190" s="236" t="s">
        <v>1125</v>
      </c>
      <c r="G190" s="233"/>
      <c r="H190" s="235" t="s">
        <v>19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153</v>
      </c>
      <c r="AU190" s="242" t="s">
        <v>86</v>
      </c>
      <c r="AV190" s="13" t="s">
        <v>84</v>
      </c>
      <c r="AW190" s="13" t="s">
        <v>35</v>
      </c>
      <c r="AX190" s="13" t="s">
        <v>76</v>
      </c>
      <c r="AY190" s="242" t="s">
        <v>141</v>
      </c>
    </row>
    <row r="191" spans="1:51" s="14" customFormat="1" ht="12">
      <c r="A191" s="14"/>
      <c r="B191" s="243"/>
      <c r="C191" s="244"/>
      <c r="D191" s="234" t="s">
        <v>153</v>
      </c>
      <c r="E191" s="245" t="s">
        <v>19</v>
      </c>
      <c r="F191" s="246" t="s">
        <v>1161</v>
      </c>
      <c r="G191" s="244"/>
      <c r="H191" s="247">
        <v>31.608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153</v>
      </c>
      <c r="AU191" s="253" t="s">
        <v>86</v>
      </c>
      <c r="AV191" s="14" t="s">
        <v>86</v>
      </c>
      <c r="AW191" s="14" t="s">
        <v>35</v>
      </c>
      <c r="AX191" s="14" t="s">
        <v>76</v>
      </c>
      <c r="AY191" s="253" t="s">
        <v>141</v>
      </c>
    </row>
    <row r="192" spans="1:51" s="15" customFormat="1" ht="12">
      <c r="A192" s="15"/>
      <c r="B192" s="254"/>
      <c r="C192" s="255"/>
      <c r="D192" s="234" t="s">
        <v>153</v>
      </c>
      <c r="E192" s="256" t="s">
        <v>19</v>
      </c>
      <c r="F192" s="257" t="s">
        <v>171</v>
      </c>
      <c r="G192" s="255"/>
      <c r="H192" s="258">
        <v>31.608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4" t="s">
        <v>153</v>
      </c>
      <c r="AU192" s="264" t="s">
        <v>86</v>
      </c>
      <c r="AV192" s="15" t="s">
        <v>149</v>
      </c>
      <c r="AW192" s="15" t="s">
        <v>35</v>
      </c>
      <c r="AX192" s="15" t="s">
        <v>84</v>
      </c>
      <c r="AY192" s="264" t="s">
        <v>141</v>
      </c>
    </row>
    <row r="193" spans="1:51" s="14" customFormat="1" ht="12">
      <c r="A193" s="14"/>
      <c r="B193" s="243"/>
      <c r="C193" s="244"/>
      <c r="D193" s="234" t="s">
        <v>153</v>
      </c>
      <c r="E193" s="244"/>
      <c r="F193" s="246" t="s">
        <v>1165</v>
      </c>
      <c r="G193" s="244"/>
      <c r="H193" s="247">
        <v>32.24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153</v>
      </c>
      <c r="AU193" s="253" t="s">
        <v>86</v>
      </c>
      <c r="AV193" s="14" t="s">
        <v>86</v>
      </c>
      <c r="AW193" s="14" t="s">
        <v>4</v>
      </c>
      <c r="AX193" s="14" t="s">
        <v>84</v>
      </c>
      <c r="AY193" s="253" t="s">
        <v>141</v>
      </c>
    </row>
    <row r="194" spans="1:65" s="2" customFormat="1" ht="24.15" customHeight="1">
      <c r="A194" s="40"/>
      <c r="B194" s="41"/>
      <c r="C194" s="214" t="s">
        <v>305</v>
      </c>
      <c r="D194" s="214" t="s">
        <v>144</v>
      </c>
      <c r="E194" s="215" t="s">
        <v>1166</v>
      </c>
      <c r="F194" s="216" t="s">
        <v>1167</v>
      </c>
      <c r="G194" s="217" t="s">
        <v>384</v>
      </c>
      <c r="H194" s="276"/>
      <c r="I194" s="219"/>
      <c r="J194" s="220">
        <f>ROUND(I194*H194,2)</f>
        <v>0</v>
      </c>
      <c r="K194" s="216" t="s">
        <v>148</v>
      </c>
      <c r="L194" s="46"/>
      <c r="M194" s="221" t="s">
        <v>19</v>
      </c>
      <c r="N194" s="222" t="s">
        <v>47</v>
      </c>
      <c r="O194" s="86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5" t="s">
        <v>311</v>
      </c>
      <c r="AT194" s="225" t="s">
        <v>144</v>
      </c>
      <c r="AU194" s="225" t="s">
        <v>86</v>
      </c>
      <c r="AY194" s="19" t="s">
        <v>141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9" t="s">
        <v>84</v>
      </c>
      <c r="BK194" s="226">
        <f>ROUND(I194*H194,2)</f>
        <v>0</v>
      </c>
      <c r="BL194" s="19" t="s">
        <v>311</v>
      </c>
      <c r="BM194" s="225" t="s">
        <v>1168</v>
      </c>
    </row>
    <row r="195" spans="1:47" s="2" customFormat="1" ht="12">
      <c r="A195" s="40"/>
      <c r="B195" s="41"/>
      <c r="C195" s="42"/>
      <c r="D195" s="227" t="s">
        <v>151</v>
      </c>
      <c r="E195" s="42"/>
      <c r="F195" s="228" t="s">
        <v>1169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151</v>
      </c>
      <c r="AU195" s="19" t="s">
        <v>86</v>
      </c>
    </row>
    <row r="196" spans="1:63" s="12" customFormat="1" ht="22.8" customHeight="1">
      <c r="A196" s="12"/>
      <c r="B196" s="198"/>
      <c r="C196" s="199"/>
      <c r="D196" s="200" t="s">
        <v>75</v>
      </c>
      <c r="E196" s="212" t="s">
        <v>589</v>
      </c>
      <c r="F196" s="212" t="s">
        <v>590</v>
      </c>
      <c r="G196" s="199"/>
      <c r="H196" s="199"/>
      <c r="I196" s="202"/>
      <c r="J196" s="213">
        <f>BK196</f>
        <v>0</v>
      </c>
      <c r="K196" s="199"/>
      <c r="L196" s="204"/>
      <c r="M196" s="205"/>
      <c r="N196" s="206"/>
      <c r="O196" s="206"/>
      <c r="P196" s="207">
        <f>SUM(P197:P271)</f>
        <v>0</v>
      </c>
      <c r="Q196" s="206"/>
      <c r="R196" s="207">
        <f>SUM(R197:R271)</f>
        <v>0.017014</v>
      </c>
      <c r="S196" s="206"/>
      <c r="T196" s="208">
        <f>SUM(T197:T271)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9" t="s">
        <v>86</v>
      </c>
      <c r="AT196" s="210" t="s">
        <v>75</v>
      </c>
      <c r="AU196" s="210" t="s">
        <v>84</v>
      </c>
      <c r="AY196" s="209" t="s">
        <v>141</v>
      </c>
      <c r="BK196" s="211">
        <f>SUM(BK197:BK271)</f>
        <v>0</v>
      </c>
    </row>
    <row r="197" spans="1:65" s="2" customFormat="1" ht="16.5" customHeight="1">
      <c r="A197" s="40"/>
      <c r="B197" s="41"/>
      <c r="C197" s="214" t="s">
        <v>311</v>
      </c>
      <c r="D197" s="214" t="s">
        <v>144</v>
      </c>
      <c r="E197" s="215" t="s">
        <v>1170</v>
      </c>
      <c r="F197" s="216" t="s">
        <v>1171</v>
      </c>
      <c r="G197" s="217" t="s">
        <v>147</v>
      </c>
      <c r="H197" s="218">
        <v>36.2</v>
      </c>
      <c r="I197" s="219"/>
      <c r="J197" s="220">
        <f>ROUND(I197*H197,2)</f>
        <v>0</v>
      </c>
      <c r="K197" s="216" t="s">
        <v>148</v>
      </c>
      <c r="L197" s="46"/>
      <c r="M197" s="221" t="s">
        <v>19</v>
      </c>
      <c r="N197" s="222" t="s">
        <v>47</v>
      </c>
      <c r="O197" s="86"/>
      <c r="P197" s="223">
        <f>O197*H197</f>
        <v>0</v>
      </c>
      <c r="Q197" s="223">
        <v>6E-05</v>
      </c>
      <c r="R197" s="223">
        <f>Q197*H197</f>
        <v>0.0021720000000000003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311</v>
      </c>
      <c r="AT197" s="225" t="s">
        <v>144</v>
      </c>
      <c r="AU197" s="225" t="s">
        <v>86</v>
      </c>
      <c r="AY197" s="19" t="s">
        <v>141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84</v>
      </c>
      <c r="BK197" s="226">
        <f>ROUND(I197*H197,2)</f>
        <v>0</v>
      </c>
      <c r="BL197" s="19" t="s">
        <v>311</v>
      </c>
      <c r="BM197" s="225" t="s">
        <v>1172</v>
      </c>
    </row>
    <row r="198" spans="1:47" s="2" customFormat="1" ht="12">
      <c r="A198" s="40"/>
      <c r="B198" s="41"/>
      <c r="C198" s="42"/>
      <c r="D198" s="227" t="s">
        <v>151</v>
      </c>
      <c r="E198" s="42"/>
      <c r="F198" s="228" t="s">
        <v>1173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151</v>
      </c>
      <c r="AU198" s="19" t="s">
        <v>86</v>
      </c>
    </row>
    <row r="199" spans="1:51" s="13" customFormat="1" ht="12">
      <c r="A199" s="13"/>
      <c r="B199" s="232"/>
      <c r="C199" s="233"/>
      <c r="D199" s="234" t="s">
        <v>153</v>
      </c>
      <c r="E199" s="235" t="s">
        <v>19</v>
      </c>
      <c r="F199" s="236" t="s">
        <v>1174</v>
      </c>
      <c r="G199" s="233"/>
      <c r="H199" s="235" t="s">
        <v>19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153</v>
      </c>
      <c r="AU199" s="242" t="s">
        <v>86</v>
      </c>
      <c r="AV199" s="13" t="s">
        <v>84</v>
      </c>
      <c r="AW199" s="13" t="s">
        <v>35</v>
      </c>
      <c r="AX199" s="13" t="s">
        <v>76</v>
      </c>
      <c r="AY199" s="242" t="s">
        <v>141</v>
      </c>
    </row>
    <row r="200" spans="1:51" s="14" customFormat="1" ht="12">
      <c r="A200" s="14"/>
      <c r="B200" s="243"/>
      <c r="C200" s="244"/>
      <c r="D200" s="234" t="s">
        <v>153</v>
      </c>
      <c r="E200" s="245" t="s">
        <v>19</v>
      </c>
      <c r="F200" s="246" t="s">
        <v>1175</v>
      </c>
      <c r="G200" s="244"/>
      <c r="H200" s="247">
        <v>3.5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153</v>
      </c>
      <c r="AU200" s="253" t="s">
        <v>86</v>
      </c>
      <c r="AV200" s="14" t="s">
        <v>86</v>
      </c>
      <c r="AW200" s="14" t="s">
        <v>35</v>
      </c>
      <c r="AX200" s="14" t="s">
        <v>76</v>
      </c>
      <c r="AY200" s="253" t="s">
        <v>141</v>
      </c>
    </row>
    <row r="201" spans="1:51" s="13" customFormat="1" ht="12">
      <c r="A201" s="13"/>
      <c r="B201" s="232"/>
      <c r="C201" s="233"/>
      <c r="D201" s="234" t="s">
        <v>153</v>
      </c>
      <c r="E201" s="235" t="s">
        <v>19</v>
      </c>
      <c r="F201" s="236" t="s">
        <v>1176</v>
      </c>
      <c r="G201" s="233"/>
      <c r="H201" s="235" t="s">
        <v>19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153</v>
      </c>
      <c r="AU201" s="242" t="s">
        <v>86</v>
      </c>
      <c r="AV201" s="13" t="s">
        <v>84</v>
      </c>
      <c r="AW201" s="13" t="s">
        <v>35</v>
      </c>
      <c r="AX201" s="13" t="s">
        <v>76</v>
      </c>
      <c r="AY201" s="242" t="s">
        <v>141</v>
      </c>
    </row>
    <row r="202" spans="1:51" s="14" customFormat="1" ht="12">
      <c r="A202" s="14"/>
      <c r="B202" s="243"/>
      <c r="C202" s="244"/>
      <c r="D202" s="234" t="s">
        <v>153</v>
      </c>
      <c r="E202" s="245" t="s">
        <v>19</v>
      </c>
      <c r="F202" s="246" t="s">
        <v>1175</v>
      </c>
      <c r="G202" s="244"/>
      <c r="H202" s="247">
        <v>3.5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153</v>
      </c>
      <c r="AU202" s="253" t="s">
        <v>86</v>
      </c>
      <c r="AV202" s="14" t="s">
        <v>86</v>
      </c>
      <c r="AW202" s="14" t="s">
        <v>35</v>
      </c>
      <c r="AX202" s="14" t="s">
        <v>76</v>
      </c>
      <c r="AY202" s="253" t="s">
        <v>141</v>
      </c>
    </row>
    <row r="203" spans="1:51" s="13" customFormat="1" ht="12">
      <c r="A203" s="13"/>
      <c r="B203" s="232"/>
      <c r="C203" s="233"/>
      <c r="D203" s="234" t="s">
        <v>153</v>
      </c>
      <c r="E203" s="235" t="s">
        <v>19</v>
      </c>
      <c r="F203" s="236" t="s">
        <v>1177</v>
      </c>
      <c r="G203" s="233"/>
      <c r="H203" s="235" t="s">
        <v>19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153</v>
      </c>
      <c r="AU203" s="242" t="s">
        <v>86</v>
      </c>
      <c r="AV203" s="13" t="s">
        <v>84</v>
      </c>
      <c r="AW203" s="13" t="s">
        <v>35</v>
      </c>
      <c r="AX203" s="13" t="s">
        <v>76</v>
      </c>
      <c r="AY203" s="242" t="s">
        <v>141</v>
      </c>
    </row>
    <row r="204" spans="1:51" s="14" customFormat="1" ht="12">
      <c r="A204" s="14"/>
      <c r="B204" s="243"/>
      <c r="C204" s="244"/>
      <c r="D204" s="234" t="s">
        <v>153</v>
      </c>
      <c r="E204" s="245" t="s">
        <v>19</v>
      </c>
      <c r="F204" s="246" t="s">
        <v>1175</v>
      </c>
      <c r="G204" s="244"/>
      <c r="H204" s="247">
        <v>3.5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153</v>
      </c>
      <c r="AU204" s="253" t="s">
        <v>86</v>
      </c>
      <c r="AV204" s="14" t="s">
        <v>86</v>
      </c>
      <c r="AW204" s="14" t="s">
        <v>35</v>
      </c>
      <c r="AX204" s="14" t="s">
        <v>76</v>
      </c>
      <c r="AY204" s="253" t="s">
        <v>141</v>
      </c>
    </row>
    <row r="205" spans="1:51" s="13" customFormat="1" ht="12">
      <c r="A205" s="13"/>
      <c r="B205" s="232"/>
      <c r="C205" s="233"/>
      <c r="D205" s="234" t="s">
        <v>153</v>
      </c>
      <c r="E205" s="235" t="s">
        <v>19</v>
      </c>
      <c r="F205" s="236" t="s">
        <v>1178</v>
      </c>
      <c r="G205" s="233"/>
      <c r="H205" s="235" t="s">
        <v>19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153</v>
      </c>
      <c r="AU205" s="242" t="s">
        <v>86</v>
      </c>
      <c r="AV205" s="13" t="s">
        <v>84</v>
      </c>
      <c r="AW205" s="13" t="s">
        <v>35</v>
      </c>
      <c r="AX205" s="13" t="s">
        <v>76</v>
      </c>
      <c r="AY205" s="242" t="s">
        <v>141</v>
      </c>
    </row>
    <row r="206" spans="1:51" s="14" customFormat="1" ht="12">
      <c r="A206" s="14"/>
      <c r="B206" s="243"/>
      <c r="C206" s="244"/>
      <c r="D206" s="234" t="s">
        <v>153</v>
      </c>
      <c r="E206" s="245" t="s">
        <v>19</v>
      </c>
      <c r="F206" s="246" t="s">
        <v>1175</v>
      </c>
      <c r="G206" s="244"/>
      <c r="H206" s="247">
        <v>3.5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153</v>
      </c>
      <c r="AU206" s="253" t="s">
        <v>86</v>
      </c>
      <c r="AV206" s="14" t="s">
        <v>86</v>
      </c>
      <c r="AW206" s="14" t="s">
        <v>35</v>
      </c>
      <c r="AX206" s="14" t="s">
        <v>76</v>
      </c>
      <c r="AY206" s="253" t="s">
        <v>141</v>
      </c>
    </row>
    <row r="207" spans="1:51" s="13" customFormat="1" ht="12">
      <c r="A207" s="13"/>
      <c r="B207" s="232"/>
      <c r="C207" s="233"/>
      <c r="D207" s="234" t="s">
        <v>153</v>
      </c>
      <c r="E207" s="235" t="s">
        <v>19</v>
      </c>
      <c r="F207" s="236" t="s">
        <v>1179</v>
      </c>
      <c r="G207" s="233"/>
      <c r="H207" s="235" t="s">
        <v>19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153</v>
      </c>
      <c r="AU207" s="242" t="s">
        <v>86</v>
      </c>
      <c r="AV207" s="13" t="s">
        <v>84</v>
      </c>
      <c r="AW207" s="13" t="s">
        <v>35</v>
      </c>
      <c r="AX207" s="13" t="s">
        <v>76</v>
      </c>
      <c r="AY207" s="242" t="s">
        <v>141</v>
      </c>
    </row>
    <row r="208" spans="1:51" s="14" customFormat="1" ht="12">
      <c r="A208" s="14"/>
      <c r="B208" s="243"/>
      <c r="C208" s="244"/>
      <c r="D208" s="234" t="s">
        <v>153</v>
      </c>
      <c r="E208" s="245" t="s">
        <v>19</v>
      </c>
      <c r="F208" s="246" t="s">
        <v>1175</v>
      </c>
      <c r="G208" s="244"/>
      <c r="H208" s="247">
        <v>3.5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153</v>
      </c>
      <c r="AU208" s="253" t="s">
        <v>86</v>
      </c>
      <c r="AV208" s="14" t="s">
        <v>86</v>
      </c>
      <c r="AW208" s="14" t="s">
        <v>35</v>
      </c>
      <c r="AX208" s="14" t="s">
        <v>76</v>
      </c>
      <c r="AY208" s="253" t="s">
        <v>141</v>
      </c>
    </row>
    <row r="209" spans="1:51" s="13" customFormat="1" ht="12">
      <c r="A209" s="13"/>
      <c r="B209" s="232"/>
      <c r="C209" s="233"/>
      <c r="D209" s="234" t="s">
        <v>153</v>
      </c>
      <c r="E209" s="235" t="s">
        <v>19</v>
      </c>
      <c r="F209" s="236" t="s">
        <v>1180</v>
      </c>
      <c r="G209" s="233"/>
      <c r="H209" s="235" t="s">
        <v>19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2" t="s">
        <v>153</v>
      </c>
      <c r="AU209" s="242" t="s">
        <v>86</v>
      </c>
      <c r="AV209" s="13" t="s">
        <v>84</v>
      </c>
      <c r="AW209" s="13" t="s">
        <v>35</v>
      </c>
      <c r="AX209" s="13" t="s">
        <v>76</v>
      </c>
      <c r="AY209" s="242" t="s">
        <v>141</v>
      </c>
    </row>
    <row r="210" spans="1:51" s="14" customFormat="1" ht="12">
      <c r="A210" s="14"/>
      <c r="B210" s="243"/>
      <c r="C210" s="244"/>
      <c r="D210" s="234" t="s">
        <v>153</v>
      </c>
      <c r="E210" s="245" t="s">
        <v>19</v>
      </c>
      <c r="F210" s="246" t="s">
        <v>1175</v>
      </c>
      <c r="G210" s="244"/>
      <c r="H210" s="247">
        <v>3.5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153</v>
      </c>
      <c r="AU210" s="253" t="s">
        <v>86</v>
      </c>
      <c r="AV210" s="14" t="s">
        <v>86</v>
      </c>
      <c r="AW210" s="14" t="s">
        <v>35</v>
      </c>
      <c r="AX210" s="14" t="s">
        <v>76</v>
      </c>
      <c r="AY210" s="253" t="s">
        <v>141</v>
      </c>
    </row>
    <row r="211" spans="1:51" s="13" customFormat="1" ht="12">
      <c r="A211" s="13"/>
      <c r="B211" s="232"/>
      <c r="C211" s="233"/>
      <c r="D211" s="234" t="s">
        <v>153</v>
      </c>
      <c r="E211" s="235" t="s">
        <v>19</v>
      </c>
      <c r="F211" s="236" t="s">
        <v>1181</v>
      </c>
      <c r="G211" s="233"/>
      <c r="H211" s="235" t="s">
        <v>19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153</v>
      </c>
      <c r="AU211" s="242" t="s">
        <v>86</v>
      </c>
      <c r="AV211" s="13" t="s">
        <v>84</v>
      </c>
      <c r="AW211" s="13" t="s">
        <v>35</v>
      </c>
      <c r="AX211" s="13" t="s">
        <v>76</v>
      </c>
      <c r="AY211" s="242" t="s">
        <v>141</v>
      </c>
    </row>
    <row r="212" spans="1:51" s="14" customFormat="1" ht="12">
      <c r="A212" s="14"/>
      <c r="B212" s="243"/>
      <c r="C212" s="244"/>
      <c r="D212" s="234" t="s">
        <v>153</v>
      </c>
      <c r="E212" s="245" t="s">
        <v>19</v>
      </c>
      <c r="F212" s="246" t="s">
        <v>1175</v>
      </c>
      <c r="G212" s="244"/>
      <c r="H212" s="247">
        <v>3.5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153</v>
      </c>
      <c r="AU212" s="253" t="s">
        <v>86</v>
      </c>
      <c r="AV212" s="14" t="s">
        <v>86</v>
      </c>
      <c r="AW212" s="14" t="s">
        <v>35</v>
      </c>
      <c r="AX212" s="14" t="s">
        <v>76</v>
      </c>
      <c r="AY212" s="253" t="s">
        <v>141</v>
      </c>
    </row>
    <row r="213" spans="1:51" s="13" customFormat="1" ht="12">
      <c r="A213" s="13"/>
      <c r="B213" s="232"/>
      <c r="C213" s="233"/>
      <c r="D213" s="234" t="s">
        <v>153</v>
      </c>
      <c r="E213" s="235" t="s">
        <v>19</v>
      </c>
      <c r="F213" s="236" t="s">
        <v>1182</v>
      </c>
      <c r="G213" s="233"/>
      <c r="H213" s="235" t="s">
        <v>19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153</v>
      </c>
      <c r="AU213" s="242" t="s">
        <v>86</v>
      </c>
      <c r="AV213" s="13" t="s">
        <v>84</v>
      </c>
      <c r="AW213" s="13" t="s">
        <v>35</v>
      </c>
      <c r="AX213" s="13" t="s">
        <v>76</v>
      </c>
      <c r="AY213" s="242" t="s">
        <v>141</v>
      </c>
    </row>
    <row r="214" spans="1:51" s="14" customFormat="1" ht="12">
      <c r="A214" s="14"/>
      <c r="B214" s="243"/>
      <c r="C214" s="244"/>
      <c r="D214" s="234" t="s">
        <v>153</v>
      </c>
      <c r="E214" s="245" t="s">
        <v>19</v>
      </c>
      <c r="F214" s="246" t="s">
        <v>1175</v>
      </c>
      <c r="G214" s="244"/>
      <c r="H214" s="247">
        <v>3.5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153</v>
      </c>
      <c r="AU214" s="253" t="s">
        <v>86</v>
      </c>
      <c r="AV214" s="14" t="s">
        <v>86</v>
      </c>
      <c r="AW214" s="14" t="s">
        <v>35</v>
      </c>
      <c r="AX214" s="14" t="s">
        <v>76</v>
      </c>
      <c r="AY214" s="253" t="s">
        <v>141</v>
      </c>
    </row>
    <row r="215" spans="1:51" s="13" customFormat="1" ht="12">
      <c r="A215" s="13"/>
      <c r="B215" s="232"/>
      <c r="C215" s="233"/>
      <c r="D215" s="234" t="s">
        <v>153</v>
      </c>
      <c r="E215" s="235" t="s">
        <v>19</v>
      </c>
      <c r="F215" s="236" t="s">
        <v>1183</v>
      </c>
      <c r="G215" s="233"/>
      <c r="H215" s="235" t="s">
        <v>19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153</v>
      </c>
      <c r="AU215" s="242" t="s">
        <v>86</v>
      </c>
      <c r="AV215" s="13" t="s">
        <v>84</v>
      </c>
      <c r="AW215" s="13" t="s">
        <v>35</v>
      </c>
      <c r="AX215" s="13" t="s">
        <v>76</v>
      </c>
      <c r="AY215" s="242" t="s">
        <v>141</v>
      </c>
    </row>
    <row r="216" spans="1:51" s="14" customFormat="1" ht="12">
      <c r="A216" s="14"/>
      <c r="B216" s="243"/>
      <c r="C216" s="244"/>
      <c r="D216" s="234" t="s">
        <v>153</v>
      </c>
      <c r="E216" s="245" t="s">
        <v>19</v>
      </c>
      <c r="F216" s="246" t="s">
        <v>1184</v>
      </c>
      <c r="G216" s="244"/>
      <c r="H216" s="247">
        <v>1.4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153</v>
      </c>
      <c r="AU216" s="253" t="s">
        <v>86</v>
      </c>
      <c r="AV216" s="14" t="s">
        <v>86</v>
      </c>
      <c r="AW216" s="14" t="s">
        <v>35</v>
      </c>
      <c r="AX216" s="14" t="s">
        <v>76</v>
      </c>
      <c r="AY216" s="253" t="s">
        <v>141</v>
      </c>
    </row>
    <row r="217" spans="1:51" s="13" customFormat="1" ht="12">
      <c r="A217" s="13"/>
      <c r="B217" s="232"/>
      <c r="C217" s="233"/>
      <c r="D217" s="234" t="s">
        <v>153</v>
      </c>
      <c r="E217" s="235" t="s">
        <v>19</v>
      </c>
      <c r="F217" s="236" t="s">
        <v>1185</v>
      </c>
      <c r="G217" s="233"/>
      <c r="H217" s="235" t="s">
        <v>19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153</v>
      </c>
      <c r="AU217" s="242" t="s">
        <v>86</v>
      </c>
      <c r="AV217" s="13" t="s">
        <v>84</v>
      </c>
      <c r="AW217" s="13" t="s">
        <v>35</v>
      </c>
      <c r="AX217" s="13" t="s">
        <v>76</v>
      </c>
      <c r="AY217" s="242" t="s">
        <v>141</v>
      </c>
    </row>
    <row r="218" spans="1:51" s="14" customFormat="1" ht="12">
      <c r="A218" s="14"/>
      <c r="B218" s="243"/>
      <c r="C218" s="244"/>
      <c r="D218" s="234" t="s">
        <v>153</v>
      </c>
      <c r="E218" s="245" t="s">
        <v>19</v>
      </c>
      <c r="F218" s="246" t="s">
        <v>1186</v>
      </c>
      <c r="G218" s="244"/>
      <c r="H218" s="247">
        <v>3.3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153</v>
      </c>
      <c r="AU218" s="253" t="s">
        <v>86</v>
      </c>
      <c r="AV218" s="14" t="s">
        <v>86</v>
      </c>
      <c r="AW218" s="14" t="s">
        <v>35</v>
      </c>
      <c r="AX218" s="14" t="s">
        <v>76</v>
      </c>
      <c r="AY218" s="253" t="s">
        <v>141</v>
      </c>
    </row>
    <row r="219" spans="1:51" s="13" customFormat="1" ht="12">
      <c r="A219" s="13"/>
      <c r="B219" s="232"/>
      <c r="C219" s="233"/>
      <c r="D219" s="234" t="s">
        <v>153</v>
      </c>
      <c r="E219" s="235" t="s">
        <v>19</v>
      </c>
      <c r="F219" s="236" t="s">
        <v>1187</v>
      </c>
      <c r="G219" s="233"/>
      <c r="H219" s="235" t="s">
        <v>19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153</v>
      </c>
      <c r="AU219" s="242" t="s">
        <v>86</v>
      </c>
      <c r="AV219" s="13" t="s">
        <v>84</v>
      </c>
      <c r="AW219" s="13" t="s">
        <v>35</v>
      </c>
      <c r="AX219" s="13" t="s">
        <v>76</v>
      </c>
      <c r="AY219" s="242" t="s">
        <v>141</v>
      </c>
    </row>
    <row r="220" spans="1:51" s="14" customFormat="1" ht="12">
      <c r="A220" s="14"/>
      <c r="B220" s="243"/>
      <c r="C220" s="244"/>
      <c r="D220" s="234" t="s">
        <v>153</v>
      </c>
      <c r="E220" s="245" t="s">
        <v>19</v>
      </c>
      <c r="F220" s="246" t="s">
        <v>1175</v>
      </c>
      <c r="G220" s="244"/>
      <c r="H220" s="247">
        <v>3.5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153</v>
      </c>
      <c r="AU220" s="253" t="s">
        <v>86</v>
      </c>
      <c r="AV220" s="14" t="s">
        <v>86</v>
      </c>
      <c r="AW220" s="14" t="s">
        <v>35</v>
      </c>
      <c r="AX220" s="14" t="s">
        <v>76</v>
      </c>
      <c r="AY220" s="253" t="s">
        <v>141</v>
      </c>
    </row>
    <row r="221" spans="1:51" s="15" customFormat="1" ht="12">
      <c r="A221" s="15"/>
      <c r="B221" s="254"/>
      <c r="C221" s="255"/>
      <c r="D221" s="234" t="s">
        <v>153</v>
      </c>
      <c r="E221" s="256" t="s">
        <v>19</v>
      </c>
      <c r="F221" s="257" t="s">
        <v>171</v>
      </c>
      <c r="G221" s="255"/>
      <c r="H221" s="258">
        <v>36.2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4" t="s">
        <v>153</v>
      </c>
      <c r="AU221" s="264" t="s">
        <v>86</v>
      </c>
      <c r="AV221" s="15" t="s">
        <v>149</v>
      </c>
      <c r="AW221" s="15" t="s">
        <v>35</v>
      </c>
      <c r="AX221" s="15" t="s">
        <v>84</v>
      </c>
      <c r="AY221" s="264" t="s">
        <v>141</v>
      </c>
    </row>
    <row r="222" spans="1:65" s="2" customFormat="1" ht="16.5" customHeight="1">
      <c r="A222" s="40"/>
      <c r="B222" s="41"/>
      <c r="C222" s="214" t="s">
        <v>316</v>
      </c>
      <c r="D222" s="214" t="s">
        <v>144</v>
      </c>
      <c r="E222" s="215" t="s">
        <v>1188</v>
      </c>
      <c r="F222" s="216" t="s">
        <v>1189</v>
      </c>
      <c r="G222" s="217" t="s">
        <v>147</v>
      </c>
      <c r="H222" s="218">
        <v>36.2</v>
      </c>
      <c r="I222" s="219"/>
      <c r="J222" s="220">
        <f>ROUND(I222*H222,2)</f>
        <v>0</v>
      </c>
      <c r="K222" s="216" t="s">
        <v>148</v>
      </c>
      <c r="L222" s="46"/>
      <c r="M222" s="221" t="s">
        <v>19</v>
      </c>
      <c r="N222" s="222" t="s">
        <v>47</v>
      </c>
      <c r="O222" s="86"/>
      <c r="P222" s="223">
        <f>O222*H222</f>
        <v>0</v>
      </c>
      <c r="Q222" s="223">
        <v>0.00017</v>
      </c>
      <c r="R222" s="223">
        <f>Q222*H222</f>
        <v>0.006154000000000001</v>
      </c>
      <c r="S222" s="223">
        <v>0</v>
      </c>
      <c r="T222" s="224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5" t="s">
        <v>311</v>
      </c>
      <c r="AT222" s="225" t="s">
        <v>144</v>
      </c>
      <c r="AU222" s="225" t="s">
        <v>86</v>
      </c>
      <c r="AY222" s="19" t="s">
        <v>141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9" t="s">
        <v>84</v>
      </c>
      <c r="BK222" s="226">
        <f>ROUND(I222*H222,2)</f>
        <v>0</v>
      </c>
      <c r="BL222" s="19" t="s">
        <v>311</v>
      </c>
      <c r="BM222" s="225" t="s">
        <v>1190</v>
      </c>
    </row>
    <row r="223" spans="1:47" s="2" customFormat="1" ht="12">
      <c r="A223" s="40"/>
      <c r="B223" s="41"/>
      <c r="C223" s="42"/>
      <c r="D223" s="227" t="s">
        <v>151</v>
      </c>
      <c r="E223" s="42"/>
      <c r="F223" s="228" t="s">
        <v>1191</v>
      </c>
      <c r="G223" s="42"/>
      <c r="H223" s="42"/>
      <c r="I223" s="229"/>
      <c r="J223" s="42"/>
      <c r="K223" s="42"/>
      <c r="L223" s="46"/>
      <c r="M223" s="230"/>
      <c r="N223" s="231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151</v>
      </c>
      <c r="AU223" s="19" t="s">
        <v>86</v>
      </c>
    </row>
    <row r="224" spans="1:51" s="13" customFormat="1" ht="12">
      <c r="A224" s="13"/>
      <c r="B224" s="232"/>
      <c r="C224" s="233"/>
      <c r="D224" s="234" t="s">
        <v>153</v>
      </c>
      <c r="E224" s="235" t="s">
        <v>19</v>
      </c>
      <c r="F224" s="236" t="s">
        <v>1174</v>
      </c>
      <c r="G224" s="233"/>
      <c r="H224" s="235" t="s">
        <v>19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153</v>
      </c>
      <c r="AU224" s="242" t="s">
        <v>86</v>
      </c>
      <c r="AV224" s="13" t="s">
        <v>84</v>
      </c>
      <c r="AW224" s="13" t="s">
        <v>35</v>
      </c>
      <c r="AX224" s="13" t="s">
        <v>76</v>
      </c>
      <c r="AY224" s="242" t="s">
        <v>141</v>
      </c>
    </row>
    <row r="225" spans="1:51" s="14" customFormat="1" ht="12">
      <c r="A225" s="14"/>
      <c r="B225" s="243"/>
      <c r="C225" s="244"/>
      <c r="D225" s="234" t="s">
        <v>153</v>
      </c>
      <c r="E225" s="245" t="s">
        <v>19</v>
      </c>
      <c r="F225" s="246" t="s">
        <v>1175</v>
      </c>
      <c r="G225" s="244"/>
      <c r="H225" s="247">
        <v>3.5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153</v>
      </c>
      <c r="AU225" s="253" t="s">
        <v>86</v>
      </c>
      <c r="AV225" s="14" t="s">
        <v>86</v>
      </c>
      <c r="AW225" s="14" t="s">
        <v>35</v>
      </c>
      <c r="AX225" s="14" t="s">
        <v>76</v>
      </c>
      <c r="AY225" s="253" t="s">
        <v>141</v>
      </c>
    </row>
    <row r="226" spans="1:51" s="13" customFormat="1" ht="12">
      <c r="A226" s="13"/>
      <c r="B226" s="232"/>
      <c r="C226" s="233"/>
      <c r="D226" s="234" t="s">
        <v>153</v>
      </c>
      <c r="E226" s="235" t="s">
        <v>19</v>
      </c>
      <c r="F226" s="236" t="s">
        <v>1176</v>
      </c>
      <c r="G226" s="233"/>
      <c r="H226" s="235" t="s">
        <v>19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153</v>
      </c>
      <c r="AU226" s="242" t="s">
        <v>86</v>
      </c>
      <c r="AV226" s="13" t="s">
        <v>84</v>
      </c>
      <c r="AW226" s="13" t="s">
        <v>35</v>
      </c>
      <c r="AX226" s="13" t="s">
        <v>76</v>
      </c>
      <c r="AY226" s="242" t="s">
        <v>141</v>
      </c>
    </row>
    <row r="227" spans="1:51" s="14" customFormat="1" ht="12">
      <c r="A227" s="14"/>
      <c r="B227" s="243"/>
      <c r="C227" s="244"/>
      <c r="D227" s="234" t="s">
        <v>153</v>
      </c>
      <c r="E227" s="245" t="s">
        <v>19</v>
      </c>
      <c r="F227" s="246" t="s">
        <v>1175</v>
      </c>
      <c r="G227" s="244"/>
      <c r="H227" s="247">
        <v>3.5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153</v>
      </c>
      <c r="AU227" s="253" t="s">
        <v>86</v>
      </c>
      <c r="AV227" s="14" t="s">
        <v>86</v>
      </c>
      <c r="AW227" s="14" t="s">
        <v>35</v>
      </c>
      <c r="AX227" s="14" t="s">
        <v>76</v>
      </c>
      <c r="AY227" s="253" t="s">
        <v>141</v>
      </c>
    </row>
    <row r="228" spans="1:51" s="13" customFormat="1" ht="12">
      <c r="A228" s="13"/>
      <c r="B228" s="232"/>
      <c r="C228" s="233"/>
      <c r="D228" s="234" t="s">
        <v>153</v>
      </c>
      <c r="E228" s="235" t="s">
        <v>19</v>
      </c>
      <c r="F228" s="236" t="s">
        <v>1177</v>
      </c>
      <c r="G228" s="233"/>
      <c r="H228" s="235" t="s">
        <v>19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153</v>
      </c>
      <c r="AU228" s="242" t="s">
        <v>86</v>
      </c>
      <c r="AV228" s="13" t="s">
        <v>84</v>
      </c>
      <c r="AW228" s="13" t="s">
        <v>35</v>
      </c>
      <c r="AX228" s="13" t="s">
        <v>76</v>
      </c>
      <c r="AY228" s="242" t="s">
        <v>141</v>
      </c>
    </row>
    <row r="229" spans="1:51" s="14" customFormat="1" ht="12">
      <c r="A229" s="14"/>
      <c r="B229" s="243"/>
      <c r="C229" s="244"/>
      <c r="D229" s="234" t="s">
        <v>153</v>
      </c>
      <c r="E229" s="245" t="s">
        <v>19</v>
      </c>
      <c r="F229" s="246" t="s">
        <v>1175</v>
      </c>
      <c r="G229" s="244"/>
      <c r="H229" s="247">
        <v>3.5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153</v>
      </c>
      <c r="AU229" s="253" t="s">
        <v>86</v>
      </c>
      <c r="AV229" s="14" t="s">
        <v>86</v>
      </c>
      <c r="AW229" s="14" t="s">
        <v>35</v>
      </c>
      <c r="AX229" s="14" t="s">
        <v>76</v>
      </c>
      <c r="AY229" s="253" t="s">
        <v>141</v>
      </c>
    </row>
    <row r="230" spans="1:51" s="13" customFormat="1" ht="12">
      <c r="A230" s="13"/>
      <c r="B230" s="232"/>
      <c r="C230" s="233"/>
      <c r="D230" s="234" t="s">
        <v>153</v>
      </c>
      <c r="E230" s="235" t="s">
        <v>19</v>
      </c>
      <c r="F230" s="236" t="s">
        <v>1178</v>
      </c>
      <c r="G230" s="233"/>
      <c r="H230" s="235" t="s">
        <v>19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153</v>
      </c>
      <c r="AU230" s="242" t="s">
        <v>86</v>
      </c>
      <c r="AV230" s="13" t="s">
        <v>84</v>
      </c>
      <c r="AW230" s="13" t="s">
        <v>35</v>
      </c>
      <c r="AX230" s="13" t="s">
        <v>76</v>
      </c>
      <c r="AY230" s="242" t="s">
        <v>141</v>
      </c>
    </row>
    <row r="231" spans="1:51" s="14" customFormat="1" ht="12">
      <c r="A231" s="14"/>
      <c r="B231" s="243"/>
      <c r="C231" s="244"/>
      <c r="D231" s="234" t="s">
        <v>153</v>
      </c>
      <c r="E231" s="245" t="s">
        <v>19</v>
      </c>
      <c r="F231" s="246" t="s">
        <v>1175</v>
      </c>
      <c r="G231" s="244"/>
      <c r="H231" s="247">
        <v>3.5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153</v>
      </c>
      <c r="AU231" s="253" t="s">
        <v>86</v>
      </c>
      <c r="AV231" s="14" t="s">
        <v>86</v>
      </c>
      <c r="AW231" s="14" t="s">
        <v>35</v>
      </c>
      <c r="AX231" s="14" t="s">
        <v>76</v>
      </c>
      <c r="AY231" s="253" t="s">
        <v>141</v>
      </c>
    </row>
    <row r="232" spans="1:51" s="13" customFormat="1" ht="12">
      <c r="A232" s="13"/>
      <c r="B232" s="232"/>
      <c r="C232" s="233"/>
      <c r="D232" s="234" t="s">
        <v>153</v>
      </c>
      <c r="E232" s="235" t="s">
        <v>19</v>
      </c>
      <c r="F232" s="236" t="s">
        <v>1179</v>
      </c>
      <c r="G232" s="233"/>
      <c r="H232" s="235" t="s">
        <v>19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153</v>
      </c>
      <c r="AU232" s="242" t="s">
        <v>86</v>
      </c>
      <c r="AV232" s="13" t="s">
        <v>84</v>
      </c>
      <c r="AW232" s="13" t="s">
        <v>35</v>
      </c>
      <c r="AX232" s="13" t="s">
        <v>76</v>
      </c>
      <c r="AY232" s="242" t="s">
        <v>141</v>
      </c>
    </row>
    <row r="233" spans="1:51" s="14" customFormat="1" ht="12">
      <c r="A233" s="14"/>
      <c r="B233" s="243"/>
      <c r="C233" s="244"/>
      <c r="D233" s="234" t="s">
        <v>153</v>
      </c>
      <c r="E233" s="245" t="s">
        <v>19</v>
      </c>
      <c r="F233" s="246" t="s">
        <v>1175</v>
      </c>
      <c r="G233" s="244"/>
      <c r="H233" s="247">
        <v>3.5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153</v>
      </c>
      <c r="AU233" s="253" t="s">
        <v>86</v>
      </c>
      <c r="AV233" s="14" t="s">
        <v>86</v>
      </c>
      <c r="AW233" s="14" t="s">
        <v>35</v>
      </c>
      <c r="AX233" s="14" t="s">
        <v>76</v>
      </c>
      <c r="AY233" s="253" t="s">
        <v>141</v>
      </c>
    </row>
    <row r="234" spans="1:51" s="13" customFormat="1" ht="12">
      <c r="A234" s="13"/>
      <c r="B234" s="232"/>
      <c r="C234" s="233"/>
      <c r="D234" s="234" t="s">
        <v>153</v>
      </c>
      <c r="E234" s="235" t="s">
        <v>19</v>
      </c>
      <c r="F234" s="236" t="s">
        <v>1180</v>
      </c>
      <c r="G234" s="233"/>
      <c r="H234" s="235" t="s">
        <v>19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153</v>
      </c>
      <c r="AU234" s="242" t="s">
        <v>86</v>
      </c>
      <c r="AV234" s="13" t="s">
        <v>84</v>
      </c>
      <c r="AW234" s="13" t="s">
        <v>35</v>
      </c>
      <c r="AX234" s="13" t="s">
        <v>76</v>
      </c>
      <c r="AY234" s="242" t="s">
        <v>141</v>
      </c>
    </row>
    <row r="235" spans="1:51" s="14" customFormat="1" ht="12">
      <c r="A235" s="14"/>
      <c r="B235" s="243"/>
      <c r="C235" s="244"/>
      <c r="D235" s="234" t="s">
        <v>153</v>
      </c>
      <c r="E235" s="245" t="s">
        <v>19</v>
      </c>
      <c r="F235" s="246" t="s">
        <v>1175</v>
      </c>
      <c r="G235" s="244"/>
      <c r="H235" s="247">
        <v>3.5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153</v>
      </c>
      <c r="AU235" s="253" t="s">
        <v>86</v>
      </c>
      <c r="AV235" s="14" t="s">
        <v>86</v>
      </c>
      <c r="AW235" s="14" t="s">
        <v>35</v>
      </c>
      <c r="AX235" s="14" t="s">
        <v>76</v>
      </c>
      <c r="AY235" s="253" t="s">
        <v>141</v>
      </c>
    </row>
    <row r="236" spans="1:51" s="13" customFormat="1" ht="12">
      <c r="A236" s="13"/>
      <c r="B236" s="232"/>
      <c r="C236" s="233"/>
      <c r="D236" s="234" t="s">
        <v>153</v>
      </c>
      <c r="E236" s="235" t="s">
        <v>19</v>
      </c>
      <c r="F236" s="236" t="s">
        <v>1181</v>
      </c>
      <c r="G236" s="233"/>
      <c r="H236" s="235" t="s">
        <v>19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153</v>
      </c>
      <c r="AU236" s="242" t="s">
        <v>86</v>
      </c>
      <c r="AV236" s="13" t="s">
        <v>84</v>
      </c>
      <c r="AW236" s="13" t="s">
        <v>35</v>
      </c>
      <c r="AX236" s="13" t="s">
        <v>76</v>
      </c>
      <c r="AY236" s="242" t="s">
        <v>141</v>
      </c>
    </row>
    <row r="237" spans="1:51" s="14" customFormat="1" ht="12">
      <c r="A237" s="14"/>
      <c r="B237" s="243"/>
      <c r="C237" s="244"/>
      <c r="D237" s="234" t="s">
        <v>153</v>
      </c>
      <c r="E237" s="245" t="s">
        <v>19</v>
      </c>
      <c r="F237" s="246" t="s">
        <v>1175</v>
      </c>
      <c r="G237" s="244"/>
      <c r="H237" s="247">
        <v>3.5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153</v>
      </c>
      <c r="AU237" s="253" t="s">
        <v>86</v>
      </c>
      <c r="AV237" s="14" t="s">
        <v>86</v>
      </c>
      <c r="AW237" s="14" t="s">
        <v>35</v>
      </c>
      <c r="AX237" s="14" t="s">
        <v>76</v>
      </c>
      <c r="AY237" s="253" t="s">
        <v>141</v>
      </c>
    </row>
    <row r="238" spans="1:51" s="13" customFormat="1" ht="12">
      <c r="A238" s="13"/>
      <c r="B238" s="232"/>
      <c r="C238" s="233"/>
      <c r="D238" s="234" t="s">
        <v>153</v>
      </c>
      <c r="E238" s="235" t="s">
        <v>19</v>
      </c>
      <c r="F238" s="236" t="s">
        <v>1182</v>
      </c>
      <c r="G238" s="233"/>
      <c r="H238" s="235" t="s">
        <v>19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153</v>
      </c>
      <c r="AU238" s="242" t="s">
        <v>86</v>
      </c>
      <c r="AV238" s="13" t="s">
        <v>84</v>
      </c>
      <c r="AW238" s="13" t="s">
        <v>35</v>
      </c>
      <c r="AX238" s="13" t="s">
        <v>76</v>
      </c>
      <c r="AY238" s="242" t="s">
        <v>141</v>
      </c>
    </row>
    <row r="239" spans="1:51" s="14" customFormat="1" ht="12">
      <c r="A239" s="14"/>
      <c r="B239" s="243"/>
      <c r="C239" s="244"/>
      <c r="D239" s="234" t="s">
        <v>153</v>
      </c>
      <c r="E239" s="245" t="s">
        <v>19</v>
      </c>
      <c r="F239" s="246" t="s">
        <v>1175</v>
      </c>
      <c r="G239" s="244"/>
      <c r="H239" s="247">
        <v>3.5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153</v>
      </c>
      <c r="AU239" s="253" t="s">
        <v>86</v>
      </c>
      <c r="AV239" s="14" t="s">
        <v>86</v>
      </c>
      <c r="AW239" s="14" t="s">
        <v>35</v>
      </c>
      <c r="AX239" s="14" t="s">
        <v>76</v>
      </c>
      <c r="AY239" s="253" t="s">
        <v>141</v>
      </c>
    </row>
    <row r="240" spans="1:51" s="13" customFormat="1" ht="12">
      <c r="A240" s="13"/>
      <c r="B240" s="232"/>
      <c r="C240" s="233"/>
      <c r="D240" s="234" t="s">
        <v>153</v>
      </c>
      <c r="E240" s="235" t="s">
        <v>19</v>
      </c>
      <c r="F240" s="236" t="s">
        <v>1183</v>
      </c>
      <c r="G240" s="233"/>
      <c r="H240" s="235" t="s">
        <v>19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153</v>
      </c>
      <c r="AU240" s="242" t="s">
        <v>86</v>
      </c>
      <c r="AV240" s="13" t="s">
        <v>84</v>
      </c>
      <c r="AW240" s="13" t="s">
        <v>35</v>
      </c>
      <c r="AX240" s="13" t="s">
        <v>76</v>
      </c>
      <c r="AY240" s="242" t="s">
        <v>141</v>
      </c>
    </row>
    <row r="241" spans="1:51" s="14" customFormat="1" ht="12">
      <c r="A241" s="14"/>
      <c r="B241" s="243"/>
      <c r="C241" s="244"/>
      <c r="D241" s="234" t="s">
        <v>153</v>
      </c>
      <c r="E241" s="245" t="s">
        <v>19</v>
      </c>
      <c r="F241" s="246" t="s">
        <v>1184</v>
      </c>
      <c r="G241" s="244"/>
      <c r="H241" s="247">
        <v>1.4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153</v>
      </c>
      <c r="AU241" s="253" t="s">
        <v>86</v>
      </c>
      <c r="AV241" s="14" t="s">
        <v>86</v>
      </c>
      <c r="AW241" s="14" t="s">
        <v>35</v>
      </c>
      <c r="AX241" s="14" t="s">
        <v>76</v>
      </c>
      <c r="AY241" s="253" t="s">
        <v>141</v>
      </c>
    </row>
    <row r="242" spans="1:51" s="13" customFormat="1" ht="12">
      <c r="A242" s="13"/>
      <c r="B242" s="232"/>
      <c r="C242" s="233"/>
      <c r="D242" s="234" t="s">
        <v>153</v>
      </c>
      <c r="E242" s="235" t="s">
        <v>19</v>
      </c>
      <c r="F242" s="236" t="s">
        <v>1185</v>
      </c>
      <c r="G242" s="233"/>
      <c r="H242" s="235" t="s">
        <v>19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153</v>
      </c>
      <c r="AU242" s="242" t="s">
        <v>86</v>
      </c>
      <c r="AV242" s="13" t="s">
        <v>84</v>
      </c>
      <c r="AW242" s="13" t="s">
        <v>35</v>
      </c>
      <c r="AX242" s="13" t="s">
        <v>76</v>
      </c>
      <c r="AY242" s="242" t="s">
        <v>141</v>
      </c>
    </row>
    <row r="243" spans="1:51" s="14" customFormat="1" ht="12">
      <c r="A243" s="14"/>
      <c r="B243" s="243"/>
      <c r="C243" s="244"/>
      <c r="D243" s="234" t="s">
        <v>153</v>
      </c>
      <c r="E243" s="245" t="s">
        <v>19</v>
      </c>
      <c r="F243" s="246" t="s">
        <v>1186</v>
      </c>
      <c r="G243" s="244"/>
      <c r="H243" s="247">
        <v>3.3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153</v>
      </c>
      <c r="AU243" s="253" t="s">
        <v>86</v>
      </c>
      <c r="AV243" s="14" t="s">
        <v>86</v>
      </c>
      <c r="AW243" s="14" t="s">
        <v>35</v>
      </c>
      <c r="AX243" s="14" t="s">
        <v>76</v>
      </c>
      <c r="AY243" s="253" t="s">
        <v>141</v>
      </c>
    </row>
    <row r="244" spans="1:51" s="13" customFormat="1" ht="12">
      <c r="A244" s="13"/>
      <c r="B244" s="232"/>
      <c r="C244" s="233"/>
      <c r="D244" s="234" t="s">
        <v>153</v>
      </c>
      <c r="E244" s="235" t="s">
        <v>19</v>
      </c>
      <c r="F244" s="236" t="s">
        <v>1187</v>
      </c>
      <c r="G244" s="233"/>
      <c r="H244" s="235" t="s">
        <v>19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153</v>
      </c>
      <c r="AU244" s="242" t="s">
        <v>86</v>
      </c>
      <c r="AV244" s="13" t="s">
        <v>84</v>
      </c>
      <c r="AW244" s="13" t="s">
        <v>35</v>
      </c>
      <c r="AX244" s="13" t="s">
        <v>76</v>
      </c>
      <c r="AY244" s="242" t="s">
        <v>141</v>
      </c>
    </row>
    <row r="245" spans="1:51" s="14" customFormat="1" ht="12">
      <c r="A245" s="14"/>
      <c r="B245" s="243"/>
      <c r="C245" s="244"/>
      <c r="D245" s="234" t="s">
        <v>153</v>
      </c>
      <c r="E245" s="245" t="s">
        <v>19</v>
      </c>
      <c r="F245" s="246" t="s">
        <v>1175</v>
      </c>
      <c r="G245" s="244"/>
      <c r="H245" s="247">
        <v>3.5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153</v>
      </c>
      <c r="AU245" s="253" t="s">
        <v>86</v>
      </c>
      <c r="AV245" s="14" t="s">
        <v>86</v>
      </c>
      <c r="AW245" s="14" t="s">
        <v>35</v>
      </c>
      <c r="AX245" s="14" t="s">
        <v>76</v>
      </c>
      <c r="AY245" s="253" t="s">
        <v>141</v>
      </c>
    </row>
    <row r="246" spans="1:51" s="15" customFormat="1" ht="12">
      <c r="A246" s="15"/>
      <c r="B246" s="254"/>
      <c r="C246" s="255"/>
      <c r="D246" s="234" t="s">
        <v>153</v>
      </c>
      <c r="E246" s="256" t="s">
        <v>19</v>
      </c>
      <c r="F246" s="257" t="s">
        <v>171</v>
      </c>
      <c r="G246" s="255"/>
      <c r="H246" s="258">
        <v>36.2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4" t="s">
        <v>153</v>
      </c>
      <c r="AU246" s="264" t="s">
        <v>86</v>
      </c>
      <c r="AV246" s="15" t="s">
        <v>149</v>
      </c>
      <c r="AW246" s="15" t="s">
        <v>35</v>
      </c>
      <c r="AX246" s="15" t="s">
        <v>84</v>
      </c>
      <c r="AY246" s="264" t="s">
        <v>141</v>
      </c>
    </row>
    <row r="247" spans="1:65" s="2" customFormat="1" ht="16.5" customHeight="1">
      <c r="A247" s="40"/>
      <c r="B247" s="41"/>
      <c r="C247" s="214" t="s">
        <v>322</v>
      </c>
      <c r="D247" s="214" t="s">
        <v>144</v>
      </c>
      <c r="E247" s="215" t="s">
        <v>1192</v>
      </c>
      <c r="F247" s="216" t="s">
        <v>1193</v>
      </c>
      <c r="G247" s="217" t="s">
        <v>147</v>
      </c>
      <c r="H247" s="218">
        <v>72.4</v>
      </c>
      <c r="I247" s="219"/>
      <c r="J247" s="220">
        <f>ROUND(I247*H247,2)</f>
        <v>0</v>
      </c>
      <c r="K247" s="216" t="s">
        <v>148</v>
      </c>
      <c r="L247" s="46"/>
      <c r="M247" s="221" t="s">
        <v>19</v>
      </c>
      <c r="N247" s="222" t="s">
        <v>47</v>
      </c>
      <c r="O247" s="86"/>
      <c r="P247" s="223">
        <f>O247*H247</f>
        <v>0</v>
      </c>
      <c r="Q247" s="223">
        <v>0.00012</v>
      </c>
      <c r="R247" s="223">
        <f>Q247*H247</f>
        <v>0.008688000000000001</v>
      </c>
      <c r="S247" s="223">
        <v>0</v>
      </c>
      <c r="T247" s="22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5" t="s">
        <v>311</v>
      </c>
      <c r="AT247" s="225" t="s">
        <v>144</v>
      </c>
      <c r="AU247" s="225" t="s">
        <v>86</v>
      </c>
      <c r="AY247" s="19" t="s">
        <v>141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9" t="s">
        <v>84</v>
      </c>
      <c r="BK247" s="226">
        <f>ROUND(I247*H247,2)</f>
        <v>0</v>
      </c>
      <c r="BL247" s="19" t="s">
        <v>311</v>
      </c>
      <c r="BM247" s="225" t="s">
        <v>1194</v>
      </c>
    </row>
    <row r="248" spans="1:47" s="2" customFormat="1" ht="12">
      <c r="A248" s="40"/>
      <c r="B248" s="41"/>
      <c r="C248" s="42"/>
      <c r="D248" s="227" t="s">
        <v>151</v>
      </c>
      <c r="E248" s="42"/>
      <c r="F248" s="228" t="s">
        <v>1195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151</v>
      </c>
      <c r="AU248" s="19" t="s">
        <v>86</v>
      </c>
    </row>
    <row r="249" spans="1:51" s="13" customFormat="1" ht="12">
      <c r="A249" s="13"/>
      <c r="B249" s="232"/>
      <c r="C249" s="233"/>
      <c r="D249" s="234" t="s">
        <v>153</v>
      </c>
      <c r="E249" s="235" t="s">
        <v>19</v>
      </c>
      <c r="F249" s="236" t="s">
        <v>1196</v>
      </c>
      <c r="G249" s="233"/>
      <c r="H249" s="235" t="s">
        <v>19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153</v>
      </c>
      <c r="AU249" s="242" t="s">
        <v>86</v>
      </c>
      <c r="AV249" s="13" t="s">
        <v>84</v>
      </c>
      <c r="AW249" s="13" t="s">
        <v>35</v>
      </c>
      <c r="AX249" s="13" t="s">
        <v>76</v>
      </c>
      <c r="AY249" s="242" t="s">
        <v>141</v>
      </c>
    </row>
    <row r="250" spans="1:51" s="14" customFormat="1" ht="12">
      <c r="A250" s="14"/>
      <c r="B250" s="243"/>
      <c r="C250" s="244"/>
      <c r="D250" s="234" t="s">
        <v>153</v>
      </c>
      <c r="E250" s="245" t="s">
        <v>19</v>
      </c>
      <c r="F250" s="246" t="s">
        <v>1197</v>
      </c>
      <c r="G250" s="244"/>
      <c r="H250" s="247">
        <v>7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153</v>
      </c>
      <c r="AU250" s="253" t="s">
        <v>86</v>
      </c>
      <c r="AV250" s="14" t="s">
        <v>86</v>
      </c>
      <c r="AW250" s="14" t="s">
        <v>35</v>
      </c>
      <c r="AX250" s="14" t="s">
        <v>76</v>
      </c>
      <c r="AY250" s="253" t="s">
        <v>141</v>
      </c>
    </row>
    <row r="251" spans="1:51" s="13" customFormat="1" ht="12">
      <c r="A251" s="13"/>
      <c r="B251" s="232"/>
      <c r="C251" s="233"/>
      <c r="D251" s="234" t="s">
        <v>153</v>
      </c>
      <c r="E251" s="235" t="s">
        <v>19</v>
      </c>
      <c r="F251" s="236" t="s">
        <v>1198</v>
      </c>
      <c r="G251" s="233"/>
      <c r="H251" s="235" t="s">
        <v>19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153</v>
      </c>
      <c r="AU251" s="242" t="s">
        <v>86</v>
      </c>
      <c r="AV251" s="13" t="s">
        <v>84</v>
      </c>
      <c r="AW251" s="13" t="s">
        <v>35</v>
      </c>
      <c r="AX251" s="13" t="s">
        <v>76</v>
      </c>
      <c r="AY251" s="242" t="s">
        <v>141</v>
      </c>
    </row>
    <row r="252" spans="1:51" s="14" customFormat="1" ht="12">
      <c r="A252" s="14"/>
      <c r="B252" s="243"/>
      <c r="C252" s="244"/>
      <c r="D252" s="234" t="s">
        <v>153</v>
      </c>
      <c r="E252" s="245" t="s">
        <v>19</v>
      </c>
      <c r="F252" s="246" t="s">
        <v>1197</v>
      </c>
      <c r="G252" s="244"/>
      <c r="H252" s="247">
        <v>7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153</v>
      </c>
      <c r="AU252" s="253" t="s">
        <v>86</v>
      </c>
      <c r="AV252" s="14" t="s">
        <v>86</v>
      </c>
      <c r="AW252" s="14" t="s">
        <v>35</v>
      </c>
      <c r="AX252" s="14" t="s">
        <v>76</v>
      </c>
      <c r="AY252" s="253" t="s">
        <v>141</v>
      </c>
    </row>
    <row r="253" spans="1:51" s="13" customFormat="1" ht="12">
      <c r="A253" s="13"/>
      <c r="B253" s="232"/>
      <c r="C253" s="233"/>
      <c r="D253" s="234" t="s">
        <v>153</v>
      </c>
      <c r="E253" s="235" t="s">
        <v>19</v>
      </c>
      <c r="F253" s="236" t="s">
        <v>1199</v>
      </c>
      <c r="G253" s="233"/>
      <c r="H253" s="235" t="s">
        <v>19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153</v>
      </c>
      <c r="AU253" s="242" t="s">
        <v>86</v>
      </c>
      <c r="AV253" s="13" t="s">
        <v>84</v>
      </c>
      <c r="AW253" s="13" t="s">
        <v>35</v>
      </c>
      <c r="AX253" s="13" t="s">
        <v>76</v>
      </c>
      <c r="AY253" s="242" t="s">
        <v>141</v>
      </c>
    </row>
    <row r="254" spans="1:51" s="14" customFormat="1" ht="12">
      <c r="A254" s="14"/>
      <c r="B254" s="243"/>
      <c r="C254" s="244"/>
      <c r="D254" s="234" t="s">
        <v>153</v>
      </c>
      <c r="E254" s="245" t="s">
        <v>19</v>
      </c>
      <c r="F254" s="246" t="s">
        <v>1197</v>
      </c>
      <c r="G254" s="244"/>
      <c r="H254" s="247">
        <v>7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153</v>
      </c>
      <c r="AU254" s="253" t="s">
        <v>86</v>
      </c>
      <c r="AV254" s="14" t="s">
        <v>86</v>
      </c>
      <c r="AW254" s="14" t="s">
        <v>35</v>
      </c>
      <c r="AX254" s="14" t="s">
        <v>76</v>
      </c>
      <c r="AY254" s="253" t="s">
        <v>141</v>
      </c>
    </row>
    <row r="255" spans="1:51" s="13" customFormat="1" ht="12">
      <c r="A255" s="13"/>
      <c r="B255" s="232"/>
      <c r="C255" s="233"/>
      <c r="D255" s="234" t="s">
        <v>153</v>
      </c>
      <c r="E255" s="235" t="s">
        <v>19</v>
      </c>
      <c r="F255" s="236" t="s">
        <v>1200</v>
      </c>
      <c r="G255" s="233"/>
      <c r="H255" s="235" t="s">
        <v>19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153</v>
      </c>
      <c r="AU255" s="242" t="s">
        <v>86</v>
      </c>
      <c r="AV255" s="13" t="s">
        <v>84</v>
      </c>
      <c r="AW255" s="13" t="s">
        <v>35</v>
      </c>
      <c r="AX255" s="13" t="s">
        <v>76</v>
      </c>
      <c r="AY255" s="242" t="s">
        <v>141</v>
      </c>
    </row>
    <row r="256" spans="1:51" s="14" customFormat="1" ht="12">
      <c r="A256" s="14"/>
      <c r="B256" s="243"/>
      <c r="C256" s="244"/>
      <c r="D256" s="234" t="s">
        <v>153</v>
      </c>
      <c r="E256" s="245" t="s">
        <v>19</v>
      </c>
      <c r="F256" s="246" t="s">
        <v>1197</v>
      </c>
      <c r="G256" s="244"/>
      <c r="H256" s="247">
        <v>7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153</v>
      </c>
      <c r="AU256" s="253" t="s">
        <v>86</v>
      </c>
      <c r="AV256" s="14" t="s">
        <v>86</v>
      </c>
      <c r="AW256" s="14" t="s">
        <v>35</v>
      </c>
      <c r="AX256" s="14" t="s">
        <v>76</v>
      </c>
      <c r="AY256" s="253" t="s">
        <v>141</v>
      </c>
    </row>
    <row r="257" spans="1:51" s="13" customFormat="1" ht="12">
      <c r="A257" s="13"/>
      <c r="B257" s="232"/>
      <c r="C257" s="233"/>
      <c r="D257" s="234" t="s">
        <v>153</v>
      </c>
      <c r="E257" s="235" t="s">
        <v>19</v>
      </c>
      <c r="F257" s="236" t="s">
        <v>1201</v>
      </c>
      <c r="G257" s="233"/>
      <c r="H257" s="235" t="s">
        <v>19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153</v>
      </c>
      <c r="AU257" s="242" t="s">
        <v>86</v>
      </c>
      <c r="AV257" s="13" t="s">
        <v>84</v>
      </c>
      <c r="AW257" s="13" t="s">
        <v>35</v>
      </c>
      <c r="AX257" s="13" t="s">
        <v>76</v>
      </c>
      <c r="AY257" s="242" t="s">
        <v>141</v>
      </c>
    </row>
    <row r="258" spans="1:51" s="14" customFormat="1" ht="12">
      <c r="A258" s="14"/>
      <c r="B258" s="243"/>
      <c r="C258" s="244"/>
      <c r="D258" s="234" t="s">
        <v>153</v>
      </c>
      <c r="E258" s="245" t="s">
        <v>19</v>
      </c>
      <c r="F258" s="246" t="s">
        <v>1197</v>
      </c>
      <c r="G258" s="244"/>
      <c r="H258" s="247">
        <v>7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153</v>
      </c>
      <c r="AU258" s="253" t="s">
        <v>86</v>
      </c>
      <c r="AV258" s="14" t="s">
        <v>86</v>
      </c>
      <c r="AW258" s="14" t="s">
        <v>35</v>
      </c>
      <c r="AX258" s="14" t="s">
        <v>76</v>
      </c>
      <c r="AY258" s="253" t="s">
        <v>141</v>
      </c>
    </row>
    <row r="259" spans="1:51" s="13" customFormat="1" ht="12">
      <c r="A259" s="13"/>
      <c r="B259" s="232"/>
      <c r="C259" s="233"/>
      <c r="D259" s="234" t="s">
        <v>153</v>
      </c>
      <c r="E259" s="235" t="s">
        <v>19</v>
      </c>
      <c r="F259" s="236" t="s">
        <v>1202</v>
      </c>
      <c r="G259" s="233"/>
      <c r="H259" s="235" t="s">
        <v>19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153</v>
      </c>
      <c r="AU259" s="242" t="s">
        <v>86</v>
      </c>
      <c r="AV259" s="13" t="s">
        <v>84</v>
      </c>
      <c r="AW259" s="13" t="s">
        <v>35</v>
      </c>
      <c r="AX259" s="13" t="s">
        <v>76</v>
      </c>
      <c r="AY259" s="242" t="s">
        <v>141</v>
      </c>
    </row>
    <row r="260" spans="1:51" s="14" customFormat="1" ht="12">
      <c r="A260" s="14"/>
      <c r="B260" s="243"/>
      <c r="C260" s="244"/>
      <c r="D260" s="234" t="s">
        <v>153</v>
      </c>
      <c r="E260" s="245" t="s">
        <v>19</v>
      </c>
      <c r="F260" s="246" t="s">
        <v>1197</v>
      </c>
      <c r="G260" s="244"/>
      <c r="H260" s="247">
        <v>7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153</v>
      </c>
      <c r="AU260" s="253" t="s">
        <v>86</v>
      </c>
      <c r="AV260" s="14" t="s">
        <v>86</v>
      </c>
      <c r="AW260" s="14" t="s">
        <v>35</v>
      </c>
      <c r="AX260" s="14" t="s">
        <v>76</v>
      </c>
      <c r="AY260" s="253" t="s">
        <v>141</v>
      </c>
    </row>
    <row r="261" spans="1:51" s="13" customFormat="1" ht="12">
      <c r="A261" s="13"/>
      <c r="B261" s="232"/>
      <c r="C261" s="233"/>
      <c r="D261" s="234" t="s">
        <v>153</v>
      </c>
      <c r="E261" s="235" t="s">
        <v>19</v>
      </c>
      <c r="F261" s="236" t="s">
        <v>1203</v>
      </c>
      <c r="G261" s="233"/>
      <c r="H261" s="235" t="s">
        <v>19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153</v>
      </c>
      <c r="AU261" s="242" t="s">
        <v>86</v>
      </c>
      <c r="AV261" s="13" t="s">
        <v>84</v>
      </c>
      <c r="AW261" s="13" t="s">
        <v>35</v>
      </c>
      <c r="AX261" s="13" t="s">
        <v>76</v>
      </c>
      <c r="AY261" s="242" t="s">
        <v>141</v>
      </c>
    </row>
    <row r="262" spans="1:51" s="14" customFormat="1" ht="12">
      <c r="A262" s="14"/>
      <c r="B262" s="243"/>
      <c r="C262" s="244"/>
      <c r="D262" s="234" t="s">
        <v>153</v>
      </c>
      <c r="E262" s="245" t="s">
        <v>19</v>
      </c>
      <c r="F262" s="246" t="s">
        <v>1197</v>
      </c>
      <c r="G262" s="244"/>
      <c r="H262" s="247">
        <v>7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153</v>
      </c>
      <c r="AU262" s="253" t="s">
        <v>86</v>
      </c>
      <c r="AV262" s="14" t="s">
        <v>86</v>
      </c>
      <c r="AW262" s="14" t="s">
        <v>35</v>
      </c>
      <c r="AX262" s="14" t="s">
        <v>76</v>
      </c>
      <c r="AY262" s="253" t="s">
        <v>141</v>
      </c>
    </row>
    <row r="263" spans="1:51" s="13" customFormat="1" ht="12">
      <c r="A263" s="13"/>
      <c r="B263" s="232"/>
      <c r="C263" s="233"/>
      <c r="D263" s="234" t="s">
        <v>153</v>
      </c>
      <c r="E263" s="235" t="s">
        <v>19</v>
      </c>
      <c r="F263" s="236" t="s">
        <v>1204</v>
      </c>
      <c r="G263" s="233"/>
      <c r="H263" s="235" t="s">
        <v>19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153</v>
      </c>
      <c r="AU263" s="242" t="s">
        <v>86</v>
      </c>
      <c r="AV263" s="13" t="s">
        <v>84</v>
      </c>
      <c r="AW263" s="13" t="s">
        <v>35</v>
      </c>
      <c r="AX263" s="13" t="s">
        <v>76</v>
      </c>
      <c r="AY263" s="242" t="s">
        <v>141</v>
      </c>
    </row>
    <row r="264" spans="1:51" s="14" customFormat="1" ht="12">
      <c r="A264" s="14"/>
      <c r="B264" s="243"/>
      <c r="C264" s="244"/>
      <c r="D264" s="234" t="s">
        <v>153</v>
      </c>
      <c r="E264" s="245" t="s">
        <v>19</v>
      </c>
      <c r="F264" s="246" t="s">
        <v>1197</v>
      </c>
      <c r="G264" s="244"/>
      <c r="H264" s="247">
        <v>7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153</v>
      </c>
      <c r="AU264" s="253" t="s">
        <v>86</v>
      </c>
      <c r="AV264" s="14" t="s">
        <v>86</v>
      </c>
      <c r="AW264" s="14" t="s">
        <v>35</v>
      </c>
      <c r="AX264" s="14" t="s">
        <v>76</v>
      </c>
      <c r="AY264" s="253" t="s">
        <v>141</v>
      </c>
    </row>
    <row r="265" spans="1:51" s="13" customFormat="1" ht="12">
      <c r="A265" s="13"/>
      <c r="B265" s="232"/>
      <c r="C265" s="233"/>
      <c r="D265" s="234" t="s">
        <v>153</v>
      </c>
      <c r="E265" s="235" t="s">
        <v>19</v>
      </c>
      <c r="F265" s="236" t="s">
        <v>1205</v>
      </c>
      <c r="G265" s="233"/>
      <c r="H265" s="235" t="s">
        <v>19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153</v>
      </c>
      <c r="AU265" s="242" t="s">
        <v>86</v>
      </c>
      <c r="AV265" s="13" t="s">
        <v>84</v>
      </c>
      <c r="AW265" s="13" t="s">
        <v>35</v>
      </c>
      <c r="AX265" s="13" t="s">
        <v>76</v>
      </c>
      <c r="AY265" s="242" t="s">
        <v>141</v>
      </c>
    </row>
    <row r="266" spans="1:51" s="14" customFormat="1" ht="12">
      <c r="A266" s="14"/>
      <c r="B266" s="243"/>
      <c r="C266" s="244"/>
      <c r="D266" s="234" t="s">
        <v>153</v>
      </c>
      <c r="E266" s="245" t="s">
        <v>19</v>
      </c>
      <c r="F266" s="246" t="s">
        <v>1206</v>
      </c>
      <c r="G266" s="244"/>
      <c r="H266" s="247">
        <v>2.8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153</v>
      </c>
      <c r="AU266" s="253" t="s">
        <v>86</v>
      </c>
      <c r="AV266" s="14" t="s">
        <v>86</v>
      </c>
      <c r="AW266" s="14" t="s">
        <v>35</v>
      </c>
      <c r="AX266" s="14" t="s">
        <v>76</v>
      </c>
      <c r="AY266" s="253" t="s">
        <v>141</v>
      </c>
    </row>
    <row r="267" spans="1:51" s="13" customFormat="1" ht="12">
      <c r="A267" s="13"/>
      <c r="B267" s="232"/>
      <c r="C267" s="233"/>
      <c r="D267" s="234" t="s">
        <v>153</v>
      </c>
      <c r="E267" s="235" t="s">
        <v>19</v>
      </c>
      <c r="F267" s="236" t="s">
        <v>1207</v>
      </c>
      <c r="G267" s="233"/>
      <c r="H267" s="235" t="s">
        <v>19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153</v>
      </c>
      <c r="AU267" s="242" t="s">
        <v>86</v>
      </c>
      <c r="AV267" s="13" t="s">
        <v>84</v>
      </c>
      <c r="AW267" s="13" t="s">
        <v>35</v>
      </c>
      <c r="AX267" s="13" t="s">
        <v>76</v>
      </c>
      <c r="AY267" s="242" t="s">
        <v>141</v>
      </c>
    </row>
    <row r="268" spans="1:51" s="14" customFormat="1" ht="12">
      <c r="A268" s="14"/>
      <c r="B268" s="243"/>
      <c r="C268" s="244"/>
      <c r="D268" s="234" t="s">
        <v>153</v>
      </c>
      <c r="E268" s="245" t="s">
        <v>19</v>
      </c>
      <c r="F268" s="246" t="s">
        <v>1208</v>
      </c>
      <c r="G268" s="244"/>
      <c r="H268" s="247">
        <v>6.6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153</v>
      </c>
      <c r="AU268" s="253" t="s">
        <v>86</v>
      </c>
      <c r="AV268" s="14" t="s">
        <v>86</v>
      </c>
      <c r="AW268" s="14" t="s">
        <v>35</v>
      </c>
      <c r="AX268" s="14" t="s">
        <v>76</v>
      </c>
      <c r="AY268" s="253" t="s">
        <v>141</v>
      </c>
    </row>
    <row r="269" spans="1:51" s="13" customFormat="1" ht="12">
      <c r="A269" s="13"/>
      <c r="B269" s="232"/>
      <c r="C269" s="233"/>
      <c r="D269" s="234" t="s">
        <v>153</v>
      </c>
      <c r="E269" s="235" t="s">
        <v>19</v>
      </c>
      <c r="F269" s="236" t="s">
        <v>1209</v>
      </c>
      <c r="G269" s="233"/>
      <c r="H269" s="235" t="s">
        <v>19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153</v>
      </c>
      <c r="AU269" s="242" t="s">
        <v>86</v>
      </c>
      <c r="AV269" s="13" t="s">
        <v>84</v>
      </c>
      <c r="AW269" s="13" t="s">
        <v>35</v>
      </c>
      <c r="AX269" s="13" t="s">
        <v>76</v>
      </c>
      <c r="AY269" s="242" t="s">
        <v>141</v>
      </c>
    </row>
    <row r="270" spans="1:51" s="14" customFormat="1" ht="12">
      <c r="A270" s="14"/>
      <c r="B270" s="243"/>
      <c r="C270" s="244"/>
      <c r="D270" s="234" t="s">
        <v>153</v>
      </c>
      <c r="E270" s="245" t="s">
        <v>19</v>
      </c>
      <c r="F270" s="246" t="s">
        <v>1197</v>
      </c>
      <c r="G270" s="244"/>
      <c r="H270" s="247">
        <v>7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153</v>
      </c>
      <c r="AU270" s="253" t="s">
        <v>86</v>
      </c>
      <c r="AV270" s="14" t="s">
        <v>86</v>
      </c>
      <c r="AW270" s="14" t="s">
        <v>35</v>
      </c>
      <c r="AX270" s="14" t="s">
        <v>76</v>
      </c>
      <c r="AY270" s="253" t="s">
        <v>141</v>
      </c>
    </row>
    <row r="271" spans="1:51" s="15" customFormat="1" ht="12">
      <c r="A271" s="15"/>
      <c r="B271" s="254"/>
      <c r="C271" s="255"/>
      <c r="D271" s="234" t="s">
        <v>153</v>
      </c>
      <c r="E271" s="256" t="s">
        <v>19</v>
      </c>
      <c r="F271" s="257" t="s">
        <v>171</v>
      </c>
      <c r="G271" s="255"/>
      <c r="H271" s="258">
        <v>72.4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4" t="s">
        <v>153</v>
      </c>
      <c r="AU271" s="264" t="s">
        <v>86</v>
      </c>
      <c r="AV271" s="15" t="s">
        <v>149</v>
      </c>
      <c r="AW271" s="15" t="s">
        <v>35</v>
      </c>
      <c r="AX271" s="15" t="s">
        <v>84</v>
      </c>
      <c r="AY271" s="264" t="s">
        <v>141</v>
      </c>
    </row>
    <row r="272" spans="1:63" s="12" customFormat="1" ht="22.8" customHeight="1">
      <c r="A272" s="12"/>
      <c r="B272" s="198"/>
      <c r="C272" s="199"/>
      <c r="D272" s="200" t="s">
        <v>75</v>
      </c>
      <c r="E272" s="212" t="s">
        <v>1210</v>
      </c>
      <c r="F272" s="212" t="s">
        <v>1211</v>
      </c>
      <c r="G272" s="199"/>
      <c r="H272" s="199"/>
      <c r="I272" s="202"/>
      <c r="J272" s="213">
        <f>BK272</f>
        <v>0</v>
      </c>
      <c r="K272" s="199"/>
      <c r="L272" s="204"/>
      <c r="M272" s="205"/>
      <c r="N272" s="206"/>
      <c r="O272" s="206"/>
      <c r="P272" s="207">
        <f>SUM(P273:P504)</f>
        <v>0</v>
      </c>
      <c r="Q272" s="206"/>
      <c r="R272" s="207">
        <f>SUM(R273:R504)</f>
        <v>2.37465734</v>
      </c>
      <c r="S272" s="206"/>
      <c r="T272" s="208">
        <f>SUM(T273:T504)</f>
        <v>0.47840998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9" t="s">
        <v>86</v>
      </c>
      <c r="AT272" s="210" t="s">
        <v>75</v>
      </c>
      <c r="AU272" s="210" t="s">
        <v>84</v>
      </c>
      <c r="AY272" s="209" t="s">
        <v>141</v>
      </c>
      <c r="BK272" s="211">
        <f>SUM(BK273:BK504)</f>
        <v>0</v>
      </c>
    </row>
    <row r="273" spans="1:65" s="2" customFormat="1" ht="16.5" customHeight="1">
      <c r="A273" s="40"/>
      <c r="B273" s="41"/>
      <c r="C273" s="214" t="s">
        <v>329</v>
      </c>
      <c r="D273" s="214" t="s">
        <v>144</v>
      </c>
      <c r="E273" s="215" t="s">
        <v>1212</v>
      </c>
      <c r="F273" s="216" t="s">
        <v>1213</v>
      </c>
      <c r="G273" s="217" t="s">
        <v>147</v>
      </c>
      <c r="H273" s="218">
        <v>1543.258</v>
      </c>
      <c r="I273" s="219"/>
      <c r="J273" s="220">
        <f>ROUND(I273*H273,2)</f>
        <v>0</v>
      </c>
      <c r="K273" s="216" t="s">
        <v>148</v>
      </c>
      <c r="L273" s="46"/>
      <c r="M273" s="221" t="s">
        <v>19</v>
      </c>
      <c r="N273" s="222" t="s">
        <v>47</v>
      </c>
      <c r="O273" s="86"/>
      <c r="P273" s="223">
        <f>O273*H273</f>
        <v>0</v>
      </c>
      <c r="Q273" s="223">
        <v>0.001</v>
      </c>
      <c r="R273" s="223">
        <f>Q273*H273</f>
        <v>1.543258</v>
      </c>
      <c r="S273" s="223">
        <v>0.00031</v>
      </c>
      <c r="T273" s="224">
        <f>S273*H273</f>
        <v>0.47840998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5" t="s">
        <v>311</v>
      </c>
      <c r="AT273" s="225" t="s">
        <v>144</v>
      </c>
      <c r="AU273" s="225" t="s">
        <v>86</v>
      </c>
      <c r="AY273" s="19" t="s">
        <v>141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9" t="s">
        <v>84</v>
      </c>
      <c r="BK273" s="226">
        <f>ROUND(I273*H273,2)</f>
        <v>0</v>
      </c>
      <c r="BL273" s="19" t="s">
        <v>311</v>
      </c>
      <c r="BM273" s="225" t="s">
        <v>1214</v>
      </c>
    </row>
    <row r="274" spans="1:47" s="2" customFormat="1" ht="12">
      <c r="A274" s="40"/>
      <c r="B274" s="41"/>
      <c r="C274" s="42"/>
      <c r="D274" s="227" t="s">
        <v>151</v>
      </c>
      <c r="E274" s="42"/>
      <c r="F274" s="228" t="s">
        <v>1215</v>
      </c>
      <c r="G274" s="42"/>
      <c r="H274" s="42"/>
      <c r="I274" s="229"/>
      <c r="J274" s="42"/>
      <c r="K274" s="42"/>
      <c r="L274" s="46"/>
      <c r="M274" s="230"/>
      <c r="N274" s="231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151</v>
      </c>
      <c r="AU274" s="19" t="s">
        <v>86</v>
      </c>
    </row>
    <row r="275" spans="1:51" s="13" customFormat="1" ht="12">
      <c r="A275" s="13"/>
      <c r="B275" s="232"/>
      <c r="C275" s="233"/>
      <c r="D275" s="234" t="s">
        <v>153</v>
      </c>
      <c r="E275" s="235" t="s">
        <v>19</v>
      </c>
      <c r="F275" s="236" t="s">
        <v>1216</v>
      </c>
      <c r="G275" s="233"/>
      <c r="H275" s="235" t="s">
        <v>19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153</v>
      </c>
      <c r="AU275" s="242" t="s">
        <v>86</v>
      </c>
      <c r="AV275" s="13" t="s">
        <v>84</v>
      </c>
      <c r="AW275" s="13" t="s">
        <v>35</v>
      </c>
      <c r="AX275" s="13" t="s">
        <v>76</v>
      </c>
      <c r="AY275" s="242" t="s">
        <v>141</v>
      </c>
    </row>
    <row r="276" spans="1:51" s="14" customFormat="1" ht="12">
      <c r="A276" s="14"/>
      <c r="B276" s="243"/>
      <c r="C276" s="244"/>
      <c r="D276" s="234" t="s">
        <v>153</v>
      </c>
      <c r="E276" s="245" t="s">
        <v>19</v>
      </c>
      <c r="F276" s="246" t="s">
        <v>1217</v>
      </c>
      <c r="G276" s="244"/>
      <c r="H276" s="247">
        <v>88.348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153</v>
      </c>
      <c r="AU276" s="253" t="s">
        <v>86</v>
      </c>
      <c r="AV276" s="14" t="s">
        <v>86</v>
      </c>
      <c r="AW276" s="14" t="s">
        <v>35</v>
      </c>
      <c r="AX276" s="14" t="s">
        <v>76</v>
      </c>
      <c r="AY276" s="253" t="s">
        <v>141</v>
      </c>
    </row>
    <row r="277" spans="1:51" s="13" customFormat="1" ht="12">
      <c r="A277" s="13"/>
      <c r="B277" s="232"/>
      <c r="C277" s="233"/>
      <c r="D277" s="234" t="s">
        <v>153</v>
      </c>
      <c r="E277" s="235" t="s">
        <v>19</v>
      </c>
      <c r="F277" s="236" t="s">
        <v>189</v>
      </c>
      <c r="G277" s="233"/>
      <c r="H277" s="235" t="s">
        <v>19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153</v>
      </c>
      <c r="AU277" s="242" t="s">
        <v>86</v>
      </c>
      <c r="AV277" s="13" t="s">
        <v>84</v>
      </c>
      <c r="AW277" s="13" t="s">
        <v>35</v>
      </c>
      <c r="AX277" s="13" t="s">
        <v>76</v>
      </c>
      <c r="AY277" s="242" t="s">
        <v>141</v>
      </c>
    </row>
    <row r="278" spans="1:51" s="14" customFormat="1" ht="12">
      <c r="A278" s="14"/>
      <c r="B278" s="243"/>
      <c r="C278" s="244"/>
      <c r="D278" s="234" t="s">
        <v>153</v>
      </c>
      <c r="E278" s="245" t="s">
        <v>19</v>
      </c>
      <c r="F278" s="246" t="s">
        <v>1218</v>
      </c>
      <c r="G278" s="244"/>
      <c r="H278" s="247">
        <v>71.4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153</v>
      </c>
      <c r="AU278" s="253" t="s">
        <v>86</v>
      </c>
      <c r="AV278" s="14" t="s">
        <v>86</v>
      </c>
      <c r="AW278" s="14" t="s">
        <v>35</v>
      </c>
      <c r="AX278" s="14" t="s">
        <v>76</v>
      </c>
      <c r="AY278" s="253" t="s">
        <v>141</v>
      </c>
    </row>
    <row r="279" spans="1:51" s="13" customFormat="1" ht="12">
      <c r="A279" s="13"/>
      <c r="B279" s="232"/>
      <c r="C279" s="233"/>
      <c r="D279" s="234" t="s">
        <v>153</v>
      </c>
      <c r="E279" s="235" t="s">
        <v>19</v>
      </c>
      <c r="F279" s="236" t="s">
        <v>155</v>
      </c>
      <c r="G279" s="233"/>
      <c r="H279" s="235" t="s">
        <v>19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153</v>
      </c>
      <c r="AU279" s="242" t="s">
        <v>86</v>
      </c>
      <c r="AV279" s="13" t="s">
        <v>84</v>
      </c>
      <c r="AW279" s="13" t="s">
        <v>35</v>
      </c>
      <c r="AX279" s="13" t="s">
        <v>76</v>
      </c>
      <c r="AY279" s="242" t="s">
        <v>141</v>
      </c>
    </row>
    <row r="280" spans="1:51" s="14" customFormat="1" ht="12">
      <c r="A280" s="14"/>
      <c r="B280" s="243"/>
      <c r="C280" s="244"/>
      <c r="D280" s="234" t="s">
        <v>153</v>
      </c>
      <c r="E280" s="245" t="s">
        <v>19</v>
      </c>
      <c r="F280" s="246" t="s">
        <v>217</v>
      </c>
      <c r="G280" s="244"/>
      <c r="H280" s="247">
        <v>49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153</v>
      </c>
      <c r="AU280" s="253" t="s">
        <v>86</v>
      </c>
      <c r="AV280" s="14" t="s">
        <v>86</v>
      </c>
      <c r="AW280" s="14" t="s">
        <v>35</v>
      </c>
      <c r="AX280" s="14" t="s">
        <v>76</v>
      </c>
      <c r="AY280" s="253" t="s">
        <v>141</v>
      </c>
    </row>
    <row r="281" spans="1:51" s="13" customFormat="1" ht="12">
      <c r="A281" s="13"/>
      <c r="B281" s="232"/>
      <c r="C281" s="233"/>
      <c r="D281" s="234" t="s">
        <v>153</v>
      </c>
      <c r="E281" s="235" t="s">
        <v>19</v>
      </c>
      <c r="F281" s="236" t="s">
        <v>191</v>
      </c>
      <c r="G281" s="233"/>
      <c r="H281" s="235" t="s">
        <v>19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153</v>
      </c>
      <c r="AU281" s="242" t="s">
        <v>86</v>
      </c>
      <c r="AV281" s="13" t="s">
        <v>84</v>
      </c>
      <c r="AW281" s="13" t="s">
        <v>35</v>
      </c>
      <c r="AX281" s="13" t="s">
        <v>76</v>
      </c>
      <c r="AY281" s="242" t="s">
        <v>141</v>
      </c>
    </row>
    <row r="282" spans="1:51" s="14" customFormat="1" ht="12">
      <c r="A282" s="14"/>
      <c r="B282" s="243"/>
      <c r="C282" s="244"/>
      <c r="D282" s="234" t="s">
        <v>153</v>
      </c>
      <c r="E282" s="245" t="s">
        <v>19</v>
      </c>
      <c r="F282" s="246" t="s">
        <v>1219</v>
      </c>
      <c r="G282" s="244"/>
      <c r="H282" s="247">
        <v>78.22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153</v>
      </c>
      <c r="AU282" s="253" t="s">
        <v>86</v>
      </c>
      <c r="AV282" s="14" t="s">
        <v>86</v>
      </c>
      <c r="AW282" s="14" t="s">
        <v>35</v>
      </c>
      <c r="AX282" s="14" t="s">
        <v>76</v>
      </c>
      <c r="AY282" s="253" t="s">
        <v>141</v>
      </c>
    </row>
    <row r="283" spans="1:51" s="13" customFormat="1" ht="12">
      <c r="A283" s="13"/>
      <c r="B283" s="232"/>
      <c r="C283" s="233"/>
      <c r="D283" s="234" t="s">
        <v>153</v>
      </c>
      <c r="E283" s="235" t="s">
        <v>19</v>
      </c>
      <c r="F283" s="236" t="s">
        <v>157</v>
      </c>
      <c r="G283" s="233"/>
      <c r="H283" s="235" t="s">
        <v>19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153</v>
      </c>
      <c r="AU283" s="242" t="s">
        <v>86</v>
      </c>
      <c r="AV283" s="13" t="s">
        <v>84</v>
      </c>
      <c r="AW283" s="13" t="s">
        <v>35</v>
      </c>
      <c r="AX283" s="13" t="s">
        <v>76</v>
      </c>
      <c r="AY283" s="242" t="s">
        <v>141</v>
      </c>
    </row>
    <row r="284" spans="1:51" s="14" customFormat="1" ht="12">
      <c r="A284" s="14"/>
      <c r="B284" s="243"/>
      <c r="C284" s="244"/>
      <c r="D284" s="234" t="s">
        <v>153</v>
      </c>
      <c r="E284" s="245" t="s">
        <v>19</v>
      </c>
      <c r="F284" s="246" t="s">
        <v>217</v>
      </c>
      <c r="G284" s="244"/>
      <c r="H284" s="247">
        <v>49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153</v>
      </c>
      <c r="AU284" s="253" t="s">
        <v>86</v>
      </c>
      <c r="AV284" s="14" t="s">
        <v>86</v>
      </c>
      <c r="AW284" s="14" t="s">
        <v>35</v>
      </c>
      <c r="AX284" s="14" t="s">
        <v>76</v>
      </c>
      <c r="AY284" s="253" t="s">
        <v>141</v>
      </c>
    </row>
    <row r="285" spans="1:51" s="13" customFormat="1" ht="12">
      <c r="A285" s="13"/>
      <c r="B285" s="232"/>
      <c r="C285" s="233"/>
      <c r="D285" s="234" t="s">
        <v>153</v>
      </c>
      <c r="E285" s="235" t="s">
        <v>19</v>
      </c>
      <c r="F285" s="236" t="s">
        <v>158</v>
      </c>
      <c r="G285" s="233"/>
      <c r="H285" s="235" t="s">
        <v>19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153</v>
      </c>
      <c r="AU285" s="242" t="s">
        <v>86</v>
      </c>
      <c r="AV285" s="13" t="s">
        <v>84</v>
      </c>
      <c r="AW285" s="13" t="s">
        <v>35</v>
      </c>
      <c r="AX285" s="13" t="s">
        <v>76</v>
      </c>
      <c r="AY285" s="242" t="s">
        <v>141</v>
      </c>
    </row>
    <row r="286" spans="1:51" s="14" customFormat="1" ht="12">
      <c r="A286" s="14"/>
      <c r="B286" s="243"/>
      <c r="C286" s="244"/>
      <c r="D286" s="234" t="s">
        <v>153</v>
      </c>
      <c r="E286" s="245" t="s">
        <v>19</v>
      </c>
      <c r="F286" s="246" t="s">
        <v>217</v>
      </c>
      <c r="G286" s="244"/>
      <c r="H286" s="247">
        <v>49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153</v>
      </c>
      <c r="AU286" s="253" t="s">
        <v>86</v>
      </c>
      <c r="AV286" s="14" t="s">
        <v>86</v>
      </c>
      <c r="AW286" s="14" t="s">
        <v>35</v>
      </c>
      <c r="AX286" s="14" t="s">
        <v>76</v>
      </c>
      <c r="AY286" s="253" t="s">
        <v>141</v>
      </c>
    </row>
    <row r="287" spans="1:51" s="13" customFormat="1" ht="12">
      <c r="A287" s="13"/>
      <c r="B287" s="232"/>
      <c r="C287" s="233"/>
      <c r="D287" s="234" t="s">
        <v>153</v>
      </c>
      <c r="E287" s="235" t="s">
        <v>19</v>
      </c>
      <c r="F287" s="236" t="s">
        <v>193</v>
      </c>
      <c r="G287" s="233"/>
      <c r="H287" s="235" t="s">
        <v>19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153</v>
      </c>
      <c r="AU287" s="242" t="s">
        <v>86</v>
      </c>
      <c r="AV287" s="13" t="s">
        <v>84</v>
      </c>
      <c r="AW287" s="13" t="s">
        <v>35</v>
      </c>
      <c r="AX287" s="13" t="s">
        <v>76</v>
      </c>
      <c r="AY287" s="242" t="s">
        <v>141</v>
      </c>
    </row>
    <row r="288" spans="1:51" s="14" customFormat="1" ht="12">
      <c r="A288" s="14"/>
      <c r="B288" s="243"/>
      <c r="C288" s="244"/>
      <c r="D288" s="234" t="s">
        <v>153</v>
      </c>
      <c r="E288" s="245" t="s">
        <v>19</v>
      </c>
      <c r="F288" s="246" t="s">
        <v>1220</v>
      </c>
      <c r="G288" s="244"/>
      <c r="H288" s="247">
        <v>75.12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153</v>
      </c>
      <c r="AU288" s="253" t="s">
        <v>86</v>
      </c>
      <c r="AV288" s="14" t="s">
        <v>86</v>
      </c>
      <c r="AW288" s="14" t="s">
        <v>35</v>
      </c>
      <c r="AX288" s="14" t="s">
        <v>76</v>
      </c>
      <c r="AY288" s="253" t="s">
        <v>141</v>
      </c>
    </row>
    <row r="289" spans="1:51" s="13" customFormat="1" ht="12">
      <c r="A289" s="13"/>
      <c r="B289" s="232"/>
      <c r="C289" s="233"/>
      <c r="D289" s="234" t="s">
        <v>153</v>
      </c>
      <c r="E289" s="235" t="s">
        <v>19</v>
      </c>
      <c r="F289" s="236" t="s">
        <v>159</v>
      </c>
      <c r="G289" s="233"/>
      <c r="H289" s="235" t="s">
        <v>19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153</v>
      </c>
      <c r="AU289" s="242" t="s">
        <v>86</v>
      </c>
      <c r="AV289" s="13" t="s">
        <v>84</v>
      </c>
      <c r="AW289" s="13" t="s">
        <v>35</v>
      </c>
      <c r="AX289" s="13" t="s">
        <v>76</v>
      </c>
      <c r="AY289" s="242" t="s">
        <v>141</v>
      </c>
    </row>
    <row r="290" spans="1:51" s="14" customFormat="1" ht="12">
      <c r="A290" s="14"/>
      <c r="B290" s="243"/>
      <c r="C290" s="244"/>
      <c r="D290" s="234" t="s">
        <v>153</v>
      </c>
      <c r="E290" s="245" t="s">
        <v>19</v>
      </c>
      <c r="F290" s="246" t="s">
        <v>217</v>
      </c>
      <c r="G290" s="244"/>
      <c r="H290" s="247">
        <v>49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153</v>
      </c>
      <c r="AU290" s="253" t="s">
        <v>86</v>
      </c>
      <c r="AV290" s="14" t="s">
        <v>86</v>
      </c>
      <c r="AW290" s="14" t="s">
        <v>35</v>
      </c>
      <c r="AX290" s="14" t="s">
        <v>76</v>
      </c>
      <c r="AY290" s="253" t="s">
        <v>141</v>
      </c>
    </row>
    <row r="291" spans="1:51" s="13" customFormat="1" ht="12">
      <c r="A291" s="13"/>
      <c r="B291" s="232"/>
      <c r="C291" s="233"/>
      <c r="D291" s="234" t="s">
        <v>153</v>
      </c>
      <c r="E291" s="235" t="s">
        <v>19</v>
      </c>
      <c r="F291" s="236" t="s">
        <v>195</v>
      </c>
      <c r="G291" s="233"/>
      <c r="H291" s="235" t="s">
        <v>19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153</v>
      </c>
      <c r="AU291" s="242" t="s">
        <v>86</v>
      </c>
      <c r="AV291" s="13" t="s">
        <v>84</v>
      </c>
      <c r="AW291" s="13" t="s">
        <v>35</v>
      </c>
      <c r="AX291" s="13" t="s">
        <v>76</v>
      </c>
      <c r="AY291" s="242" t="s">
        <v>141</v>
      </c>
    </row>
    <row r="292" spans="1:51" s="14" customFormat="1" ht="12">
      <c r="A292" s="14"/>
      <c r="B292" s="243"/>
      <c r="C292" s="244"/>
      <c r="D292" s="234" t="s">
        <v>153</v>
      </c>
      <c r="E292" s="245" t="s">
        <v>19</v>
      </c>
      <c r="F292" s="246" t="s">
        <v>1220</v>
      </c>
      <c r="G292" s="244"/>
      <c r="H292" s="247">
        <v>75.12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153</v>
      </c>
      <c r="AU292" s="253" t="s">
        <v>86</v>
      </c>
      <c r="AV292" s="14" t="s">
        <v>86</v>
      </c>
      <c r="AW292" s="14" t="s">
        <v>35</v>
      </c>
      <c r="AX292" s="14" t="s">
        <v>76</v>
      </c>
      <c r="AY292" s="253" t="s">
        <v>141</v>
      </c>
    </row>
    <row r="293" spans="1:51" s="13" customFormat="1" ht="12">
      <c r="A293" s="13"/>
      <c r="B293" s="232"/>
      <c r="C293" s="233"/>
      <c r="D293" s="234" t="s">
        <v>153</v>
      </c>
      <c r="E293" s="235" t="s">
        <v>19</v>
      </c>
      <c r="F293" s="236" t="s">
        <v>160</v>
      </c>
      <c r="G293" s="233"/>
      <c r="H293" s="235" t="s">
        <v>19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153</v>
      </c>
      <c r="AU293" s="242" t="s">
        <v>86</v>
      </c>
      <c r="AV293" s="13" t="s">
        <v>84</v>
      </c>
      <c r="AW293" s="13" t="s">
        <v>35</v>
      </c>
      <c r="AX293" s="13" t="s">
        <v>76</v>
      </c>
      <c r="AY293" s="242" t="s">
        <v>141</v>
      </c>
    </row>
    <row r="294" spans="1:51" s="14" customFormat="1" ht="12">
      <c r="A294" s="14"/>
      <c r="B294" s="243"/>
      <c r="C294" s="244"/>
      <c r="D294" s="234" t="s">
        <v>153</v>
      </c>
      <c r="E294" s="245" t="s">
        <v>19</v>
      </c>
      <c r="F294" s="246" t="s">
        <v>217</v>
      </c>
      <c r="G294" s="244"/>
      <c r="H294" s="247">
        <v>49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153</v>
      </c>
      <c r="AU294" s="253" t="s">
        <v>86</v>
      </c>
      <c r="AV294" s="14" t="s">
        <v>86</v>
      </c>
      <c r="AW294" s="14" t="s">
        <v>35</v>
      </c>
      <c r="AX294" s="14" t="s">
        <v>76</v>
      </c>
      <c r="AY294" s="253" t="s">
        <v>141</v>
      </c>
    </row>
    <row r="295" spans="1:51" s="13" customFormat="1" ht="12">
      <c r="A295" s="13"/>
      <c r="B295" s="232"/>
      <c r="C295" s="233"/>
      <c r="D295" s="234" t="s">
        <v>153</v>
      </c>
      <c r="E295" s="235" t="s">
        <v>19</v>
      </c>
      <c r="F295" s="236" t="s">
        <v>196</v>
      </c>
      <c r="G295" s="233"/>
      <c r="H295" s="235" t="s">
        <v>19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153</v>
      </c>
      <c r="AU295" s="242" t="s">
        <v>86</v>
      </c>
      <c r="AV295" s="13" t="s">
        <v>84</v>
      </c>
      <c r="AW295" s="13" t="s">
        <v>35</v>
      </c>
      <c r="AX295" s="13" t="s">
        <v>76</v>
      </c>
      <c r="AY295" s="242" t="s">
        <v>141</v>
      </c>
    </row>
    <row r="296" spans="1:51" s="14" customFormat="1" ht="12">
      <c r="A296" s="14"/>
      <c r="B296" s="243"/>
      <c r="C296" s="244"/>
      <c r="D296" s="234" t="s">
        <v>153</v>
      </c>
      <c r="E296" s="245" t="s">
        <v>19</v>
      </c>
      <c r="F296" s="246" t="s">
        <v>1221</v>
      </c>
      <c r="G296" s="244"/>
      <c r="H296" s="247">
        <v>75.12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153</v>
      </c>
      <c r="AU296" s="253" t="s">
        <v>86</v>
      </c>
      <c r="AV296" s="14" t="s">
        <v>86</v>
      </c>
      <c r="AW296" s="14" t="s">
        <v>35</v>
      </c>
      <c r="AX296" s="14" t="s">
        <v>76</v>
      </c>
      <c r="AY296" s="253" t="s">
        <v>141</v>
      </c>
    </row>
    <row r="297" spans="1:51" s="13" customFormat="1" ht="12">
      <c r="A297" s="13"/>
      <c r="B297" s="232"/>
      <c r="C297" s="233"/>
      <c r="D297" s="234" t="s">
        <v>153</v>
      </c>
      <c r="E297" s="235" t="s">
        <v>19</v>
      </c>
      <c r="F297" s="236" t="s">
        <v>161</v>
      </c>
      <c r="G297" s="233"/>
      <c r="H297" s="235" t="s">
        <v>19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153</v>
      </c>
      <c r="AU297" s="242" t="s">
        <v>86</v>
      </c>
      <c r="AV297" s="13" t="s">
        <v>84</v>
      </c>
      <c r="AW297" s="13" t="s">
        <v>35</v>
      </c>
      <c r="AX297" s="13" t="s">
        <v>76</v>
      </c>
      <c r="AY297" s="242" t="s">
        <v>141</v>
      </c>
    </row>
    <row r="298" spans="1:51" s="14" customFormat="1" ht="12">
      <c r="A298" s="14"/>
      <c r="B298" s="243"/>
      <c r="C298" s="244"/>
      <c r="D298" s="234" t="s">
        <v>153</v>
      </c>
      <c r="E298" s="245" t="s">
        <v>19</v>
      </c>
      <c r="F298" s="246" t="s">
        <v>217</v>
      </c>
      <c r="G298" s="244"/>
      <c r="H298" s="247">
        <v>49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153</v>
      </c>
      <c r="AU298" s="253" t="s">
        <v>86</v>
      </c>
      <c r="AV298" s="14" t="s">
        <v>86</v>
      </c>
      <c r="AW298" s="14" t="s">
        <v>35</v>
      </c>
      <c r="AX298" s="14" t="s">
        <v>76</v>
      </c>
      <c r="AY298" s="253" t="s">
        <v>141</v>
      </c>
    </row>
    <row r="299" spans="1:51" s="13" customFormat="1" ht="12">
      <c r="A299" s="13"/>
      <c r="B299" s="232"/>
      <c r="C299" s="233"/>
      <c r="D299" s="234" t="s">
        <v>153</v>
      </c>
      <c r="E299" s="235" t="s">
        <v>19</v>
      </c>
      <c r="F299" s="236" t="s">
        <v>198</v>
      </c>
      <c r="G299" s="233"/>
      <c r="H299" s="235" t="s">
        <v>19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153</v>
      </c>
      <c r="AU299" s="242" t="s">
        <v>86</v>
      </c>
      <c r="AV299" s="13" t="s">
        <v>84</v>
      </c>
      <c r="AW299" s="13" t="s">
        <v>35</v>
      </c>
      <c r="AX299" s="13" t="s">
        <v>76</v>
      </c>
      <c r="AY299" s="242" t="s">
        <v>141</v>
      </c>
    </row>
    <row r="300" spans="1:51" s="14" customFormat="1" ht="12">
      <c r="A300" s="14"/>
      <c r="B300" s="243"/>
      <c r="C300" s="244"/>
      <c r="D300" s="234" t="s">
        <v>153</v>
      </c>
      <c r="E300" s="245" t="s">
        <v>19</v>
      </c>
      <c r="F300" s="246" t="s">
        <v>1218</v>
      </c>
      <c r="G300" s="244"/>
      <c r="H300" s="247">
        <v>71.4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153</v>
      </c>
      <c r="AU300" s="253" t="s">
        <v>86</v>
      </c>
      <c r="AV300" s="14" t="s">
        <v>86</v>
      </c>
      <c r="AW300" s="14" t="s">
        <v>35</v>
      </c>
      <c r="AX300" s="14" t="s">
        <v>76</v>
      </c>
      <c r="AY300" s="253" t="s">
        <v>141</v>
      </c>
    </row>
    <row r="301" spans="1:51" s="13" customFormat="1" ht="12">
      <c r="A301" s="13"/>
      <c r="B301" s="232"/>
      <c r="C301" s="233"/>
      <c r="D301" s="234" t="s">
        <v>153</v>
      </c>
      <c r="E301" s="235" t="s">
        <v>19</v>
      </c>
      <c r="F301" s="236" t="s">
        <v>162</v>
      </c>
      <c r="G301" s="233"/>
      <c r="H301" s="235" t="s">
        <v>19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153</v>
      </c>
      <c r="AU301" s="242" t="s">
        <v>86</v>
      </c>
      <c r="AV301" s="13" t="s">
        <v>84</v>
      </c>
      <c r="AW301" s="13" t="s">
        <v>35</v>
      </c>
      <c r="AX301" s="13" t="s">
        <v>76</v>
      </c>
      <c r="AY301" s="242" t="s">
        <v>141</v>
      </c>
    </row>
    <row r="302" spans="1:51" s="14" customFormat="1" ht="12">
      <c r="A302" s="14"/>
      <c r="B302" s="243"/>
      <c r="C302" s="244"/>
      <c r="D302" s="234" t="s">
        <v>153</v>
      </c>
      <c r="E302" s="245" t="s">
        <v>19</v>
      </c>
      <c r="F302" s="246" t="s">
        <v>224</v>
      </c>
      <c r="G302" s="244"/>
      <c r="H302" s="247">
        <v>53.9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153</v>
      </c>
      <c r="AU302" s="253" t="s">
        <v>86</v>
      </c>
      <c r="AV302" s="14" t="s">
        <v>86</v>
      </c>
      <c r="AW302" s="14" t="s">
        <v>35</v>
      </c>
      <c r="AX302" s="14" t="s">
        <v>76</v>
      </c>
      <c r="AY302" s="253" t="s">
        <v>141</v>
      </c>
    </row>
    <row r="303" spans="1:51" s="13" customFormat="1" ht="12">
      <c r="A303" s="13"/>
      <c r="B303" s="232"/>
      <c r="C303" s="233"/>
      <c r="D303" s="234" t="s">
        <v>153</v>
      </c>
      <c r="E303" s="235" t="s">
        <v>19</v>
      </c>
      <c r="F303" s="236" t="s">
        <v>199</v>
      </c>
      <c r="G303" s="233"/>
      <c r="H303" s="235" t="s">
        <v>19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153</v>
      </c>
      <c r="AU303" s="242" t="s">
        <v>86</v>
      </c>
      <c r="AV303" s="13" t="s">
        <v>84</v>
      </c>
      <c r="AW303" s="13" t="s">
        <v>35</v>
      </c>
      <c r="AX303" s="13" t="s">
        <v>76</v>
      </c>
      <c r="AY303" s="242" t="s">
        <v>141</v>
      </c>
    </row>
    <row r="304" spans="1:51" s="14" customFormat="1" ht="12">
      <c r="A304" s="14"/>
      <c r="B304" s="243"/>
      <c r="C304" s="244"/>
      <c r="D304" s="234" t="s">
        <v>153</v>
      </c>
      <c r="E304" s="245" t="s">
        <v>19</v>
      </c>
      <c r="F304" s="246" t="s">
        <v>1222</v>
      </c>
      <c r="G304" s="244"/>
      <c r="H304" s="247">
        <v>79.46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153</v>
      </c>
      <c r="AU304" s="253" t="s">
        <v>86</v>
      </c>
      <c r="AV304" s="14" t="s">
        <v>86</v>
      </c>
      <c r="AW304" s="14" t="s">
        <v>35</v>
      </c>
      <c r="AX304" s="14" t="s">
        <v>76</v>
      </c>
      <c r="AY304" s="253" t="s">
        <v>141</v>
      </c>
    </row>
    <row r="305" spans="1:51" s="13" customFormat="1" ht="12">
      <c r="A305" s="13"/>
      <c r="B305" s="232"/>
      <c r="C305" s="233"/>
      <c r="D305" s="234" t="s">
        <v>153</v>
      </c>
      <c r="E305" s="235" t="s">
        <v>19</v>
      </c>
      <c r="F305" s="236" t="s">
        <v>164</v>
      </c>
      <c r="G305" s="233"/>
      <c r="H305" s="235" t="s">
        <v>19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153</v>
      </c>
      <c r="AU305" s="242" t="s">
        <v>86</v>
      </c>
      <c r="AV305" s="13" t="s">
        <v>84</v>
      </c>
      <c r="AW305" s="13" t="s">
        <v>35</v>
      </c>
      <c r="AX305" s="13" t="s">
        <v>76</v>
      </c>
      <c r="AY305" s="242" t="s">
        <v>141</v>
      </c>
    </row>
    <row r="306" spans="1:51" s="14" customFormat="1" ht="12">
      <c r="A306" s="14"/>
      <c r="B306" s="243"/>
      <c r="C306" s="244"/>
      <c r="D306" s="234" t="s">
        <v>153</v>
      </c>
      <c r="E306" s="245" t="s">
        <v>19</v>
      </c>
      <c r="F306" s="246" t="s">
        <v>224</v>
      </c>
      <c r="G306" s="244"/>
      <c r="H306" s="247">
        <v>53.9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153</v>
      </c>
      <c r="AU306" s="253" t="s">
        <v>86</v>
      </c>
      <c r="AV306" s="14" t="s">
        <v>86</v>
      </c>
      <c r="AW306" s="14" t="s">
        <v>35</v>
      </c>
      <c r="AX306" s="14" t="s">
        <v>76</v>
      </c>
      <c r="AY306" s="253" t="s">
        <v>141</v>
      </c>
    </row>
    <row r="307" spans="1:51" s="13" customFormat="1" ht="12">
      <c r="A307" s="13"/>
      <c r="B307" s="232"/>
      <c r="C307" s="233"/>
      <c r="D307" s="234" t="s">
        <v>153</v>
      </c>
      <c r="E307" s="235" t="s">
        <v>19</v>
      </c>
      <c r="F307" s="236" t="s">
        <v>201</v>
      </c>
      <c r="G307" s="233"/>
      <c r="H307" s="235" t="s">
        <v>19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153</v>
      </c>
      <c r="AU307" s="242" t="s">
        <v>86</v>
      </c>
      <c r="AV307" s="13" t="s">
        <v>84</v>
      </c>
      <c r="AW307" s="13" t="s">
        <v>35</v>
      </c>
      <c r="AX307" s="13" t="s">
        <v>76</v>
      </c>
      <c r="AY307" s="242" t="s">
        <v>141</v>
      </c>
    </row>
    <row r="308" spans="1:51" s="14" customFormat="1" ht="12">
      <c r="A308" s="14"/>
      <c r="B308" s="243"/>
      <c r="C308" s="244"/>
      <c r="D308" s="234" t="s">
        <v>153</v>
      </c>
      <c r="E308" s="245" t="s">
        <v>19</v>
      </c>
      <c r="F308" s="246" t="s">
        <v>1222</v>
      </c>
      <c r="G308" s="244"/>
      <c r="H308" s="247">
        <v>79.46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153</v>
      </c>
      <c r="AU308" s="253" t="s">
        <v>86</v>
      </c>
      <c r="AV308" s="14" t="s">
        <v>86</v>
      </c>
      <c r="AW308" s="14" t="s">
        <v>35</v>
      </c>
      <c r="AX308" s="14" t="s">
        <v>76</v>
      </c>
      <c r="AY308" s="253" t="s">
        <v>141</v>
      </c>
    </row>
    <row r="309" spans="1:51" s="13" customFormat="1" ht="12">
      <c r="A309" s="13"/>
      <c r="B309" s="232"/>
      <c r="C309" s="233"/>
      <c r="D309" s="234" t="s">
        <v>153</v>
      </c>
      <c r="E309" s="235" t="s">
        <v>19</v>
      </c>
      <c r="F309" s="236" t="s">
        <v>165</v>
      </c>
      <c r="G309" s="233"/>
      <c r="H309" s="235" t="s">
        <v>19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153</v>
      </c>
      <c r="AU309" s="242" t="s">
        <v>86</v>
      </c>
      <c r="AV309" s="13" t="s">
        <v>84</v>
      </c>
      <c r="AW309" s="13" t="s">
        <v>35</v>
      </c>
      <c r="AX309" s="13" t="s">
        <v>76</v>
      </c>
      <c r="AY309" s="242" t="s">
        <v>141</v>
      </c>
    </row>
    <row r="310" spans="1:51" s="14" customFormat="1" ht="12">
      <c r="A310" s="14"/>
      <c r="B310" s="243"/>
      <c r="C310" s="244"/>
      <c r="D310" s="234" t="s">
        <v>153</v>
      </c>
      <c r="E310" s="245" t="s">
        <v>19</v>
      </c>
      <c r="F310" s="246" t="s">
        <v>227</v>
      </c>
      <c r="G310" s="244"/>
      <c r="H310" s="247">
        <v>21.56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153</v>
      </c>
      <c r="AU310" s="253" t="s">
        <v>86</v>
      </c>
      <c r="AV310" s="14" t="s">
        <v>86</v>
      </c>
      <c r="AW310" s="14" t="s">
        <v>35</v>
      </c>
      <c r="AX310" s="14" t="s">
        <v>76</v>
      </c>
      <c r="AY310" s="253" t="s">
        <v>141</v>
      </c>
    </row>
    <row r="311" spans="1:51" s="13" customFormat="1" ht="12">
      <c r="A311" s="13"/>
      <c r="B311" s="232"/>
      <c r="C311" s="233"/>
      <c r="D311" s="234" t="s">
        <v>153</v>
      </c>
      <c r="E311" s="235" t="s">
        <v>19</v>
      </c>
      <c r="F311" s="236" t="s">
        <v>202</v>
      </c>
      <c r="G311" s="233"/>
      <c r="H311" s="235" t="s">
        <v>19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153</v>
      </c>
      <c r="AU311" s="242" t="s">
        <v>86</v>
      </c>
      <c r="AV311" s="13" t="s">
        <v>84</v>
      </c>
      <c r="AW311" s="13" t="s">
        <v>35</v>
      </c>
      <c r="AX311" s="13" t="s">
        <v>76</v>
      </c>
      <c r="AY311" s="242" t="s">
        <v>141</v>
      </c>
    </row>
    <row r="312" spans="1:51" s="14" customFormat="1" ht="12">
      <c r="A312" s="14"/>
      <c r="B312" s="243"/>
      <c r="C312" s="244"/>
      <c r="D312" s="234" t="s">
        <v>153</v>
      </c>
      <c r="E312" s="245" t="s">
        <v>19</v>
      </c>
      <c r="F312" s="246" t="s">
        <v>1223</v>
      </c>
      <c r="G312" s="244"/>
      <c r="H312" s="247">
        <v>58.94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3" t="s">
        <v>153</v>
      </c>
      <c r="AU312" s="253" t="s">
        <v>86</v>
      </c>
      <c r="AV312" s="14" t="s">
        <v>86</v>
      </c>
      <c r="AW312" s="14" t="s">
        <v>35</v>
      </c>
      <c r="AX312" s="14" t="s">
        <v>76</v>
      </c>
      <c r="AY312" s="253" t="s">
        <v>141</v>
      </c>
    </row>
    <row r="313" spans="1:51" s="13" customFormat="1" ht="12">
      <c r="A313" s="13"/>
      <c r="B313" s="232"/>
      <c r="C313" s="233"/>
      <c r="D313" s="234" t="s">
        <v>153</v>
      </c>
      <c r="E313" s="235" t="s">
        <v>19</v>
      </c>
      <c r="F313" s="236" t="s">
        <v>167</v>
      </c>
      <c r="G313" s="233"/>
      <c r="H313" s="235" t="s">
        <v>19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153</v>
      </c>
      <c r="AU313" s="242" t="s">
        <v>86</v>
      </c>
      <c r="AV313" s="13" t="s">
        <v>84</v>
      </c>
      <c r="AW313" s="13" t="s">
        <v>35</v>
      </c>
      <c r="AX313" s="13" t="s">
        <v>76</v>
      </c>
      <c r="AY313" s="242" t="s">
        <v>141</v>
      </c>
    </row>
    <row r="314" spans="1:51" s="14" customFormat="1" ht="12">
      <c r="A314" s="14"/>
      <c r="B314" s="243"/>
      <c r="C314" s="244"/>
      <c r="D314" s="234" t="s">
        <v>153</v>
      </c>
      <c r="E314" s="245" t="s">
        <v>19</v>
      </c>
      <c r="F314" s="246" t="s">
        <v>224</v>
      </c>
      <c r="G314" s="244"/>
      <c r="H314" s="247">
        <v>53.9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153</v>
      </c>
      <c r="AU314" s="253" t="s">
        <v>86</v>
      </c>
      <c r="AV314" s="14" t="s">
        <v>86</v>
      </c>
      <c r="AW314" s="14" t="s">
        <v>35</v>
      </c>
      <c r="AX314" s="14" t="s">
        <v>76</v>
      </c>
      <c r="AY314" s="253" t="s">
        <v>141</v>
      </c>
    </row>
    <row r="315" spans="1:51" s="13" customFormat="1" ht="12">
      <c r="A315" s="13"/>
      <c r="B315" s="232"/>
      <c r="C315" s="233"/>
      <c r="D315" s="234" t="s">
        <v>153</v>
      </c>
      <c r="E315" s="235" t="s">
        <v>19</v>
      </c>
      <c r="F315" s="236" t="s">
        <v>204</v>
      </c>
      <c r="G315" s="233"/>
      <c r="H315" s="235" t="s">
        <v>19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153</v>
      </c>
      <c r="AU315" s="242" t="s">
        <v>86</v>
      </c>
      <c r="AV315" s="13" t="s">
        <v>84</v>
      </c>
      <c r="AW315" s="13" t="s">
        <v>35</v>
      </c>
      <c r="AX315" s="13" t="s">
        <v>76</v>
      </c>
      <c r="AY315" s="242" t="s">
        <v>141</v>
      </c>
    </row>
    <row r="316" spans="1:51" s="14" customFormat="1" ht="12">
      <c r="A316" s="14"/>
      <c r="B316" s="243"/>
      <c r="C316" s="244"/>
      <c r="D316" s="234" t="s">
        <v>153</v>
      </c>
      <c r="E316" s="245" t="s">
        <v>19</v>
      </c>
      <c r="F316" s="246" t="s">
        <v>1224</v>
      </c>
      <c r="G316" s="244"/>
      <c r="H316" s="247">
        <v>80.34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153</v>
      </c>
      <c r="AU316" s="253" t="s">
        <v>86</v>
      </c>
      <c r="AV316" s="14" t="s">
        <v>86</v>
      </c>
      <c r="AW316" s="14" t="s">
        <v>35</v>
      </c>
      <c r="AX316" s="14" t="s">
        <v>76</v>
      </c>
      <c r="AY316" s="253" t="s">
        <v>141</v>
      </c>
    </row>
    <row r="317" spans="1:51" s="13" customFormat="1" ht="12">
      <c r="A317" s="13"/>
      <c r="B317" s="232"/>
      <c r="C317" s="233"/>
      <c r="D317" s="234" t="s">
        <v>153</v>
      </c>
      <c r="E317" s="235" t="s">
        <v>19</v>
      </c>
      <c r="F317" s="236" t="s">
        <v>168</v>
      </c>
      <c r="G317" s="233"/>
      <c r="H317" s="235" t="s">
        <v>19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153</v>
      </c>
      <c r="AU317" s="242" t="s">
        <v>86</v>
      </c>
      <c r="AV317" s="13" t="s">
        <v>84</v>
      </c>
      <c r="AW317" s="13" t="s">
        <v>35</v>
      </c>
      <c r="AX317" s="13" t="s">
        <v>76</v>
      </c>
      <c r="AY317" s="242" t="s">
        <v>141</v>
      </c>
    </row>
    <row r="318" spans="1:51" s="14" customFormat="1" ht="12">
      <c r="A318" s="14"/>
      <c r="B318" s="243"/>
      <c r="C318" s="244"/>
      <c r="D318" s="234" t="s">
        <v>153</v>
      </c>
      <c r="E318" s="245" t="s">
        <v>19</v>
      </c>
      <c r="F318" s="246" t="s">
        <v>224</v>
      </c>
      <c r="G318" s="244"/>
      <c r="H318" s="247">
        <v>53.9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3" t="s">
        <v>153</v>
      </c>
      <c r="AU318" s="253" t="s">
        <v>86</v>
      </c>
      <c r="AV318" s="14" t="s">
        <v>86</v>
      </c>
      <c r="AW318" s="14" t="s">
        <v>35</v>
      </c>
      <c r="AX318" s="14" t="s">
        <v>76</v>
      </c>
      <c r="AY318" s="253" t="s">
        <v>141</v>
      </c>
    </row>
    <row r="319" spans="1:51" s="13" customFormat="1" ht="12">
      <c r="A319" s="13"/>
      <c r="B319" s="232"/>
      <c r="C319" s="233"/>
      <c r="D319" s="234" t="s">
        <v>153</v>
      </c>
      <c r="E319" s="235" t="s">
        <v>19</v>
      </c>
      <c r="F319" s="236" t="s">
        <v>206</v>
      </c>
      <c r="G319" s="233"/>
      <c r="H319" s="235" t="s">
        <v>19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153</v>
      </c>
      <c r="AU319" s="242" t="s">
        <v>86</v>
      </c>
      <c r="AV319" s="13" t="s">
        <v>84</v>
      </c>
      <c r="AW319" s="13" t="s">
        <v>35</v>
      </c>
      <c r="AX319" s="13" t="s">
        <v>76</v>
      </c>
      <c r="AY319" s="242" t="s">
        <v>141</v>
      </c>
    </row>
    <row r="320" spans="1:51" s="14" customFormat="1" ht="12">
      <c r="A320" s="14"/>
      <c r="B320" s="243"/>
      <c r="C320" s="244"/>
      <c r="D320" s="234" t="s">
        <v>153</v>
      </c>
      <c r="E320" s="245" t="s">
        <v>19</v>
      </c>
      <c r="F320" s="246" t="s">
        <v>1222</v>
      </c>
      <c r="G320" s="244"/>
      <c r="H320" s="247">
        <v>79.46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153</v>
      </c>
      <c r="AU320" s="253" t="s">
        <v>86</v>
      </c>
      <c r="AV320" s="14" t="s">
        <v>86</v>
      </c>
      <c r="AW320" s="14" t="s">
        <v>35</v>
      </c>
      <c r="AX320" s="14" t="s">
        <v>76</v>
      </c>
      <c r="AY320" s="253" t="s">
        <v>141</v>
      </c>
    </row>
    <row r="321" spans="1:51" s="13" customFormat="1" ht="12">
      <c r="A321" s="13"/>
      <c r="B321" s="232"/>
      <c r="C321" s="233"/>
      <c r="D321" s="234" t="s">
        <v>153</v>
      </c>
      <c r="E321" s="235" t="s">
        <v>19</v>
      </c>
      <c r="F321" s="236" t="s">
        <v>1225</v>
      </c>
      <c r="G321" s="233"/>
      <c r="H321" s="235" t="s">
        <v>19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153</v>
      </c>
      <c r="AU321" s="242" t="s">
        <v>86</v>
      </c>
      <c r="AV321" s="13" t="s">
        <v>84</v>
      </c>
      <c r="AW321" s="13" t="s">
        <v>35</v>
      </c>
      <c r="AX321" s="13" t="s">
        <v>76</v>
      </c>
      <c r="AY321" s="242" t="s">
        <v>141</v>
      </c>
    </row>
    <row r="322" spans="1:51" s="14" customFormat="1" ht="12">
      <c r="A322" s="14"/>
      <c r="B322" s="243"/>
      <c r="C322" s="244"/>
      <c r="D322" s="234" t="s">
        <v>153</v>
      </c>
      <c r="E322" s="245" t="s">
        <v>19</v>
      </c>
      <c r="F322" s="246" t="s">
        <v>86</v>
      </c>
      <c r="G322" s="244"/>
      <c r="H322" s="247">
        <v>2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153</v>
      </c>
      <c r="AU322" s="253" t="s">
        <v>86</v>
      </c>
      <c r="AV322" s="14" t="s">
        <v>86</v>
      </c>
      <c r="AW322" s="14" t="s">
        <v>35</v>
      </c>
      <c r="AX322" s="14" t="s">
        <v>76</v>
      </c>
      <c r="AY322" s="253" t="s">
        <v>141</v>
      </c>
    </row>
    <row r="323" spans="1:51" s="13" customFormat="1" ht="12">
      <c r="A323" s="13"/>
      <c r="B323" s="232"/>
      <c r="C323" s="233"/>
      <c r="D323" s="234" t="s">
        <v>153</v>
      </c>
      <c r="E323" s="235" t="s">
        <v>19</v>
      </c>
      <c r="F323" s="236" t="s">
        <v>1226</v>
      </c>
      <c r="G323" s="233"/>
      <c r="H323" s="235" t="s">
        <v>19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2" t="s">
        <v>153</v>
      </c>
      <c r="AU323" s="242" t="s">
        <v>86</v>
      </c>
      <c r="AV323" s="13" t="s">
        <v>84</v>
      </c>
      <c r="AW323" s="13" t="s">
        <v>35</v>
      </c>
      <c r="AX323" s="13" t="s">
        <v>76</v>
      </c>
      <c r="AY323" s="242" t="s">
        <v>141</v>
      </c>
    </row>
    <row r="324" spans="1:51" s="14" customFormat="1" ht="12">
      <c r="A324" s="14"/>
      <c r="B324" s="243"/>
      <c r="C324" s="244"/>
      <c r="D324" s="234" t="s">
        <v>153</v>
      </c>
      <c r="E324" s="245" t="s">
        <v>19</v>
      </c>
      <c r="F324" s="246" t="s">
        <v>86</v>
      </c>
      <c r="G324" s="244"/>
      <c r="H324" s="247">
        <v>2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153</v>
      </c>
      <c r="AU324" s="253" t="s">
        <v>86</v>
      </c>
      <c r="AV324" s="14" t="s">
        <v>86</v>
      </c>
      <c r="AW324" s="14" t="s">
        <v>35</v>
      </c>
      <c r="AX324" s="14" t="s">
        <v>76</v>
      </c>
      <c r="AY324" s="253" t="s">
        <v>141</v>
      </c>
    </row>
    <row r="325" spans="1:51" s="13" customFormat="1" ht="12">
      <c r="A325" s="13"/>
      <c r="B325" s="232"/>
      <c r="C325" s="233"/>
      <c r="D325" s="234" t="s">
        <v>153</v>
      </c>
      <c r="E325" s="235" t="s">
        <v>19</v>
      </c>
      <c r="F325" s="236" t="s">
        <v>169</v>
      </c>
      <c r="G325" s="233"/>
      <c r="H325" s="235" t="s">
        <v>19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153</v>
      </c>
      <c r="AU325" s="242" t="s">
        <v>86</v>
      </c>
      <c r="AV325" s="13" t="s">
        <v>84</v>
      </c>
      <c r="AW325" s="13" t="s">
        <v>35</v>
      </c>
      <c r="AX325" s="13" t="s">
        <v>76</v>
      </c>
      <c r="AY325" s="242" t="s">
        <v>141</v>
      </c>
    </row>
    <row r="326" spans="1:51" s="14" customFormat="1" ht="12">
      <c r="A326" s="14"/>
      <c r="B326" s="243"/>
      <c r="C326" s="244"/>
      <c r="D326" s="234" t="s">
        <v>153</v>
      </c>
      <c r="E326" s="245" t="s">
        <v>19</v>
      </c>
      <c r="F326" s="246" t="s">
        <v>231</v>
      </c>
      <c r="G326" s="244"/>
      <c r="H326" s="247">
        <v>31.57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153</v>
      </c>
      <c r="AU326" s="253" t="s">
        <v>86</v>
      </c>
      <c r="AV326" s="14" t="s">
        <v>86</v>
      </c>
      <c r="AW326" s="14" t="s">
        <v>35</v>
      </c>
      <c r="AX326" s="14" t="s">
        <v>76</v>
      </c>
      <c r="AY326" s="253" t="s">
        <v>141</v>
      </c>
    </row>
    <row r="327" spans="1:51" s="13" customFormat="1" ht="12">
      <c r="A327" s="13"/>
      <c r="B327" s="232"/>
      <c r="C327" s="233"/>
      <c r="D327" s="234" t="s">
        <v>153</v>
      </c>
      <c r="E327" s="235" t="s">
        <v>19</v>
      </c>
      <c r="F327" s="236" t="s">
        <v>207</v>
      </c>
      <c r="G327" s="233"/>
      <c r="H327" s="235" t="s">
        <v>19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153</v>
      </c>
      <c r="AU327" s="242" t="s">
        <v>86</v>
      </c>
      <c r="AV327" s="13" t="s">
        <v>84</v>
      </c>
      <c r="AW327" s="13" t="s">
        <v>35</v>
      </c>
      <c r="AX327" s="13" t="s">
        <v>76</v>
      </c>
      <c r="AY327" s="242" t="s">
        <v>141</v>
      </c>
    </row>
    <row r="328" spans="1:51" s="14" customFormat="1" ht="12">
      <c r="A328" s="14"/>
      <c r="B328" s="243"/>
      <c r="C328" s="244"/>
      <c r="D328" s="234" t="s">
        <v>153</v>
      </c>
      <c r="E328" s="245" t="s">
        <v>19</v>
      </c>
      <c r="F328" s="246" t="s">
        <v>1227</v>
      </c>
      <c r="G328" s="244"/>
      <c r="H328" s="247">
        <v>64.14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153</v>
      </c>
      <c r="AU328" s="253" t="s">
        <v>86</v>
      </c>
      <c r="AV328" s="14" t="s">
        <v>86</v>
      </c>
      <c r="AW328" s="14" t="s">
        <v>35</v>
      </c>
      <c r="AX328" s="14" t="s">
        <v>76</v>
      </c>
      <c r="AY328" s="253" t="s">
        <v>141</v>
      </c>
    </row>
    <row r="329" spans="1:51" s="15" customFormat="1" ht="12">
      <c r="A329" s="15"/>
      <c r="B329" s="254"/>
      <c r="C329" s="255"/>
      <c r="D329" s="234" t="s">
        <v>153</v>
      </c>
      <c r="E329" s="256" t="s">
        <v>19</v>
      </c>
      <c r="F329" s="257" t="s">
        <v>171</v>
      </c>
      <c r="G329" s="255"/>
      <c r="H329" s="258">
        <v>1543.258</v>
      </c>
      <c r="I329" s="259"/>
      <c r="J329" s="255"/>
      <c r="K329" s="255"/>
      <c r="L329" s="260"/>
      <c r="M329" s="261"/>
      <c r="N329" s="262"/>
      <c r="O329" s="262"/>
      <c r="P329" s="262"/>
      <c r="Q329" s="262"/>
      <c r="R329" s="262"/>
      <c r="S329" s="262"/>
      <c r="T329" s="263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4" t="s">
        <v>153</v>
      </c>
      <c r="AU329" s="264" t="s">
        <v>86</v>
      </c>
      <c r="AV329" s="15" t="s">
        <v>149</v>
      </c>
      <c r="AW329" s="15" t="s">
        <v>35</v>
      </c>
      <c r="AX329" s="15" t="s">
        <v>84</v>
      </c>
      <c r="AY329" s="264" t="s">
        <v>141</v>
      </c>
    </row>
    <row r="330" spans="1:65" s="2" customFormat="1" ht="16.5" customHeight="1">
      <c r="A330" s="40"/>
      <c r="B330" s="41"/>
      <c r="C330" s="214" t="s">
        <v>338</v>
      </c>
      <c r="D330" s="214" t="s">
        <v>144</v>
      </c>
      <c r="E330" s="215" t="s">
        <v>1228</v>
      </c>
      <c r="F330" s="216" t="s">
        <v>1229</v>
      </c>
      <c r="G330" s="217" t="s">
        <v>147</v>
      </c>
      <c r="H330" s="218">
        <v>1543.258</v>
      </c>
      <c r="I330" s="219"/>
      <c r="J330" s="220">
        <f>ROUND(I330*H330,2)</f>
        <v>0</v>
      </c>
      <c r="K330" s="216" t="s">
        <v>148</v>
      </c>
      <c r="L330" s="46"/>
      <c r="M330" s="221" t="s">
        <v>19</v>
      </c>
      <c r="N330" s="222" t="s">
        <v>47</v>
      </c>
      <c r="O330" s="86"/>
      <c r="P330" s="223">
        <f>O330*H330</f>
        <v>0</v>
      </c>
      <c r="Q330" s="223">
        <v>0</v>
      </c>
      <c r="R330" s="223">
        <f>Q330*H330</f>
        <v>0</v>
      </c>
      <c r="S330" s="223">
        <v>0</v>
      </c>
      <c r="T330" s="22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5" t="s">
        <v>311</v>
      </c>
      <c r="AT330" s="225" t="s">
        <v>144</v>
      </c>
      <c r="AU330" s="225" t="s">
        <v>86</v>
      </c>
      <c r="AY330" s="19" t="s">
        <v>141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9" t="s">
        <v>84</v>
      </c>
      <c r="BK330" s="226">
        <f>ROUND(I330*H330,2)</f>
        <v>0</v>
      </c>
      <c r="BL330" s="19" t="s">
        <v>311</v>
      </c>
      <c r="BM330" s="225" t="s">
        <v>1230</v>
      </c>
    </row>
    <row r="331" spans="1:47" s="2" customFormat="1" ht="12">
      <c r="A331" s="40"/>
      <c r="B331" s="41"/>
      <c r="C331" s="42"/>
      <c r="D331" s="227" t="s">
        <v>151</v>
      </c>
      <c r="E331" s="42"/>
      <c r="F331" s="228" t="s">
        <v>1231</v>
      </c>
      <c r="G331" s="42"/>
      <c r="H331" s="42"/>
      <c r="I331" s="229"/>
      <c r="J331" s="42"/>
      <c r="K331" s="42"/>
      <c r="L331" s="46"/>
      <c r="M331" s="230"/>
      <c r="N331" s="231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151</v>
      </c>
      <c r="AU331" s="19" t="s">
        <v>86</v>
      </c>
    </row>
    <row r="332" spans="1:51" s="13" customFormat="1" ht="12">
      <c r="A332" s="13"/>
      <c r="B332" s="232"/>
      <c r="C332" s="233"/>
      <c r="D332" s="234" t="s">
        <v>153</v>
      </c>
      <c r="E332" s="235" t="s">
        <v>19</v>
      </c>
      <c r="F332" s="236" t="s">
        <v>1216</v>
      </c>
      <c r="G332" s="233"/>
      <c r="H332" s="235" t="s">
        <v>19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2" t="s">
        <v>153</v>
      </c>
      <c r="AU332" s="242" t="s">
        <v>86</v>
      </c>
      <c r="AV332" s="13" t="s">
        <v>84</v>
      </c>
      <c r="AW332" s="13" t="s">
        <v>35</v>
      </c>
      <c r="AX332" s="13" t="s">
        <v>76</v>
      </c>
      <c r="AY332" s="242" t="s">
        <v>141</v>
      </c>
    </row>
    <row r="333" spans="1:51" s="14" customFormat="1" ht="12">
      <c r="A333" s="14"/>
      <c r="B333" s="243"/>
      <c r="C333" s="244"/>
      <c r="D333" s="234" t="s">
        <v>153</v>
      </c>
      <c r="E333" s="245" t="s">
        <v>19</v>
      </c>
      <c r="F333" s="246" t="s">
        <v>1217</v>
      </c>
      <c r="G333" s="244"/>
      <c r="H333" s="247">
        <v>88.348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153</v>
      </c>
      <c r="AU333" s="253" t="s">
        <v>86</v>
      </c>
      <c r="AV333" s="14" t="s">
        <v>86</v>
      </c>
      <c r="AW333" s="14" t="s">
        <v>35</v>
      </c>
      <c r="AX333" s="14" t="s">
        <v>76</v>
      </c>
      <c r="AY333" s="253" t="s">
        <v>141</v>
      </c>
    </row>
    <row r="334" spans="1:51" s="13" customFormat="1" ht="12">
      <c r="A334" s="13"/>
      <c r="B334" s="232"/>
      <c r="C334" s="233"/>
      <c r="D334" s="234" t="s">
        <v>153</v>
      </c>
      <c r="E334" s="235" t="s">
        <v>19</v>
      </c>
      <c r="F334" s="236" t="s">
        <v>189</v>
      </c>
      <c r="G334" s="233"/>
      <c r="H334" s="235" t="s">
        <v>19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153</v>
      </c>
      <c r="AU334" s="242" t="s">
        <v>86</v>
      </c>
      <c r="AV334" s="13" t="s">
        <v>84</v>
      </c>
      <c r="AW334" s="13" t="s">
        <v>35</v>
      </c>
      <c r="AX334" s="13" t="s">
        <v>76</v>
      </c>
      <c r="AY334" s="242" t="s">
        <v>141</v>
      </c>
    </row>
    <row r="335" spans="1:51" s="14" customFormat="1" ht="12">
      <c r="A335" s="14"/>
      <c r="B335" s="243"/>
      <c r="C335" s="244"/>
      <c r="D335" s="234" t="s">
        <v>153</v>
      </c>
      <c r="E335" s="245" t="s">
        <v>19</v>
      </c>
      <c r="F335" s="246" t="s">
        <v>1218</v>
      </c>
      <c r="G335" s="244"/>
      <c r="H335" s="247">
        <v>71.4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153</v>
      </c>
      <c r="AU335" s="253" t="s">
        <v>86</v>
      </c>
      <c r="AV335" s="14" t="s">
        <v>86</v>
      </c>
      <c r="AW335" s="14" t="s">
        <v>35</v>
      </c>
      <c r="AX335" s="14" t="s">
        <v>76</v>
      </c>
      <c r="AY335" s="253" t="s">
        <v>141</v>
      </c>
    </row>
    <row r="336" spans="1:51" s="13" customFormat="1" ht="12">
      <c r="A336" s="13"/>
      <c r="B336" s="232"/>
      <c r="C336" s="233"/>
      <c r="D336" s="234" t="s">
        <v>153</v>
      </c>
      <c r="E336" s="235" t="s">
        <v>19</v>
      </c>
      <c r="F336" s="236" t="s">
        <v>155</v>
      </c>
      <c r="G336" s="233"/>
      <c r="H336" s="235" t="s">
        <v>19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2" t="s">
        <v>153</v>
      </c>
      <c r="AU336" s="242" t="s">
        <v>86</v>
      </c>
      <c r="AV336" s="13" t="s">
        <v>84</v>
      </c>
      <c r="AW336" s="13" t="s">
        <v>35</v>
      </c>
      <c r="AX336" s="13" t="s">
        <v>76</v>
      </c>
      <c r="AY336" s="242" t="s">
        <v>141</v>
      </c>
    </row>
    <row r="337" spans="1:51" s="14" customFormat="1" ht="12">
      <c r="A337" s="14"/>
      <c r="B337" s="243"/>
      <c r="C337" s="244"/>
      <c r="D337" s="234" t="s">
        <v>153</v>
      </c>
      <c r="E337" s="245" t="s">
        <v>19</v>
      </c>
      <c r="F337" s="246" t="s">
        <v>217</v>
      </c>
      <c r="G337" s="244"/>
      <c r="H337" s="247">
        <v>49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3" t="s">
        <v>153</v>
      </c>
      <c r="AU337" s="253" t="s">
        <v>86</v>
      </c>
      <c r="AV337" s="14" t="s">
        <v>86</v>
      </c>
      <c r="AW337" s="14" t="s">
        <v>35</v>
      </c>
      <c r="AX337" s="14" t="s">
        <v>76</v>
      </c>
      <c r="AY337" s="253" t="s">
        <v>141</v>
      </c>
    </row>
    <row r="338" spans="1:51" s="13" customFormat="1" ht="12">
      <c r="A338" s="13"/>
      <c r="B338" s="232"/>
      <c r="C338" s="233"/>
      <c r="D338" s="234" t="s">
        <v>153</v>
      </c>
      <c r="E338" s="235" t="s">
        <v>19</v>
      </c>
      <c r="F338" s="236" t="s">
        <v>191</v>
      </c>
      <c r="G338" s="233"/>
      <c r="H338" s="235" t="s">
        <v>19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153</v>
      </c>
      <c r="AU338" s="242" t="s">
        <v>86</v>
      </c>
      <c r="AV338" s="13" t="s">
        <v>84</v>
      </c>
      <c r="AW338" s="13" t="s">
        <v>35</v>
      </c>
      <c r="AX338" s="13" t="s">
        <v>76</v>
      </c>
      <c r="AY338" s="242" t="s">
        <v>141</v>
      </c>
    </row>
    <row r="339" spans="1:51" s="14" customFormat="1" ht="12">
      <c r="A339" s="14"/>
      <c r="B339" s="243"/>
      <c r="C339" s="244"/>
      <c r="D339" s="234" t="s">
        <v>153</v>
      </c>
      <c r="E339" s="245" t="s">
        <v>19</v>
      </c>
      <c r="F339" s="246" t="s">
        <v>1219</v>
      </c>
      <c r="G339" s="244"/>
      <c r="H339" s="247">
        <v>78.22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153</v>
      </c>
      <c r="AU339" s="253" t="s">
        <v>86</v>
      </c>
      <c r="AV339" s="14" t="s">
        <v>86</v>
      </c>
      <c r="AW339" s="14" t="s">
        <v>35</v>
      </c>
      <c r="AX339" s="14" t="s">
        <v>76</v>
      </c>
      <c r="AY339" s="253" t="s">
        <v>141</v>
      </c>
    </row>
    <row r="340" spans="1:51" s="13" customFormat="1" ht="12">
      <c r="A340" s="13"/>
      <c r="B340" s="232"/>
      <c r="C340" s="233"/>
      <c r="D340" s="234" t="s">
        <v>153</v>
      </c>
      <c r="E340" s="235" t="s">
        <v>19</v>
      </c>
      <c r="F340" s="236" t="s">
        <v>157</v>
      </c>
      <c r="G340" s="233"/>
      <c r="H340" s="235" t="s">
        <v>19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153</v>
      </c>
      <c r="AU340" s="242" t="s">
        <v>86</v>
      </c>
      <c r="AV340" s="13" t="s">
        <v>84</v>
      </c>
      <c r="AW340" s="13" t="s">
        <v>35</v>
      </c>
      <c r="AX340" s="13" t="s">
        <v>76</v>
      </c>
      <c r="AY340" s="242" t="s">
        <v>141</v>
      </c>
    </row>
    <row r="341" spans="1:51" s="14" customFormat="1" ht="12">
      <c r="A341" s="14"/>
      <c r="B341" s="243"/>
      <c r="C341" s="244"/>
      <c r="D341" s="234" t="s">
        <v>153</v>
      </c>
      <c r="E341" s="245" t="s">
        <v>19</v>
      </c>
      <c r="F341" s="246" t="s">
        <v>217</v>
      </c>
      <c r="G341" s="244"/>
      <c r="H341" s="247">
        <v>49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153</v>
      </c>
      <c r="AU341" s="253" t="s">
        <v>86</v>
      </c>
      <c r="AV341" s="14" t="s">
        <v>86</v>
      </c>
      <c r="AW341" s="14" t="s">
        <v>35</v>
      </c>
      <c r="AX341" s="14" t="s">
        <v>76</v>
      </c>
      <c r="AY341" s="253" t="s">
        <v>141</v>
      </c>
    </row>
    <row r="342" spans="1:51" s="13" customFormat="1" ht="12">
      <c r="A342" s="13"/>
      <c r="B342" s="232"/>
      <c r="C342" s="233"/>
      <c r="D342" s="234" t="s">
        <v>153</v>
      </c>
      <c r="E342" s="235" t="s">
        <v>19</v>
      </c>
      <c r="F342" s="236" t="s">
        <v>158</v>
      </c>
      <c r="G342" s="233"/>
      <c r="H342" s="235" t="s">
        <v>19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153</v>
      </c>
      <c r="AU342" s="242" t="s">
        <v>86</v>
      </c>
      <c r="AV342" s="13" t="s">
        <v>84</v>
      </c>
      <c r="AW342" s="13" t="s">
        <v>35</v>
      </c>
      <c r="AX342" s="13" t="s">
        <v>76</v>
      </c>
      <c r="AY342" s="242" t="s">
        <v>141</v>
      </c>
    </row>
    <row r="343" spans="1:51" s="14" customFormat="1" ht="12">
      <c r="A343" s="14"/>
      <c r="B343" s="243"/>
      <c r="C343" s="244"/>
      <c r="D343" s="234" t="s">
        <v>153</v>
      </c>
      <c r="E343" s="245" t="s">
        <v>19</v>
      </c>
      <c r="F343" s="246" t="s">
        <v>217</v>
      </c>
      <c r="G343" s="244"/>
      <c r="H343" s="247">
        <v>49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153</v>
      </c>
      <c r="AU343" s="253" t="s">
        <v>86</v>
      </c>
      <c r="AV343" s="14" t="s">
        <v>86</v>
      </c>
      <c r="AW343" s="14" t="s">
        <v>35</v>
      </c>
      <c r="AX343" s="14" t="s">
        <v>76</v>
      </c>
      <c r="AY343" s="253" t="s">
        <v>141</v>
      </c>
    </row>
    <row r="344" spans="1:51" s="13" customFormat="1" ht="12">
      <c r="A344" s="13"/>
      <c r="B344" s="232"/>
      <c r="C344" s="233"/>
      <c r="D344" s="234" t="s">
        <v>153</v>
      </c>
      <c r="E344" s="235" t="s">
        <v>19</v>
      </c>
      <c r="F344" s="236" t="s">
        <v>193</v>
      </c>
      <c r="G344" s="233"/>
      <c r="H344" s="235" t="s">
        <v>19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153</v>
      </c>
      <c r="AU344" s="242" t="s">
        <v>86</v>
      </c>
      <c r="AV344" s="13" t="s">
        <v>84</v>
      </c>
      <c r="AW344" s="13" t="s">
        <v>35</v>
      </c>
      <c r="AX344" s="13" t="s">
        <v>76</v>
      </c>
      <c r="AY344" s="242" t="s">
        <v>141</v>
      </c>
    </row>
    <row r="345" spans="1:51" s="14" customFormat="1" ht="12">
      <c r="A345" s="14"/>
      <c r="B345" s="243"/>
      <c r="C345" s="244"/>
      <c r="D345" s="234" t="s">
        <v>153</v>
      </c>
      <c r="E345" s="245" t="s">
        <v>19</v>
      </c>
      <c r="F345" s="246" t="s">
        <v>1220</v>
      </c>
      <c r="G345" s="244"/>
      <c r="H345" s="247">
        <v>75.12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153</v>
      </c>
      <c r="AU345" s="253" t="s">
        <v>86</v>
      </c>
      <c r="AV345" s="14" t="s">
        <v>86</v>
      </c>
      <c r="AW345" s="14" t="s">
        <v>35</v>
      </c>
      <c r="AX345" s="14" t="s">
        <v>76</v>
      </c>
      <c r="AY345" s="253" t="s">
        <v>141</v>
      </c>
    </row>
    <row r="346" spans="1:51" s="13" customFormat="1" ht="12">
      <c r="A346" s="13"/>
      <c r="B346" s="232"/>
      <c r="C346" s="233"/>
      <c r="D346" s="234" t="s">
        <v>153</v>
      </c>
      <c r="E346" s="235" t="s">
        <v>19</v>
      </c>
      <c r="F346" s="236" t="s">
        <v>159</v>
      </c>
      <c r="G346" s="233"/>
      <c r="H346" s="235" t="s">
        <v>19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153</v>
      </c>
      <c r="AU346" s="242" t="s">
        <v>86</v>
      </c>
      <c r="AV346" s="13" t="s">
        <v>84</v>
      </c>
      <c r="AW346" s="13" t="s">
        <v>35</v>
      </c>
      <c r="AX346" s="13" t="s">
        <v>76</v>
      </c>
      <c r="AY346" s="242" t="s">
        <v>141</v>
      </c>
    </row>
    <row r="347" spans="1:51" s="14" customFormat="1" ht="12">
      <c r="A347" s="14"/>
      <c r="B347" s="243"/>
      <c r="C347" s="244"/>
      <c r="D347" s="234" t="s">
        <v>153</v>
      </c>
      <c r="E347" s="245" t="s">
        <v>19</v>
      </c>
      <c r="F347" s="246" t="s">
        <v>217</v>
      </c>
      <c r="G347" s="244"/>
      <c r="H347" s="247">
        <v>49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153</v>
      </c>
      <c r="AU347" s="253" t="s">
        <v>86</v>
      </c>
      <c r="AV347" s="14" t="s">
        <v>86</v>
      </c>
      <c r="AW347" s="14" t="s">
        <v>35</v>
      </c>
      <c r="AX347" s="14" t="s">
        <v>76</v>
      </c>
      <c r="AY347" s="253" t="s">
        <v>141</v>
      </c>
    </row>
    <row r="348" spans="1:51" s="13" customFormat="1" ht="12">
      <c r="A348" s="13"/>
      <c r="B348" s="232"/>
      <c r="C348" s="233"/>
      <c r="D348" s="234" t="s">
        <v>153</v>
      </c>
      <c r="E348" s="235" t="s">
        <v>19</v>
      </c>
      <c r="F348" s="236" t="s">
        <v>195</v>
      </c>
      <c r="G348" s="233"/>
      <c r="H348" s="235" t="s">
        <v>19</v>
      </c>
      <c r="I348" s="237"/>
      <c r="J348" s="233"/>
      <c r="K348" s="233"/>
      <c r="L348" s="238"/>
      <c r="M348" s="239"/>
      <c r="N348" s="240"/>
      <c r="O348" s="240"/>
      <c r="P348" s="240"/>
      <c r="Q348" s="240"/>
      <c r="R348" s="240"/>
      <c r="S348" s="240"/>
      <c r="T348" s="24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153</v>
      </c>
      <c r="AU348" s="242" t="s">
        <v>86</v>
      </c>
      <c r="AV348" s="13" t="s">
        <v>84</v>
      </c>
      <c r="AW348" s="13" t="s">
        <v>35</v>
      </c>
      <c r="AX348" s="13" t="s">
        <v>76</v>
      </c>
      <c r="AY348" s="242" t="s">
        <v>141</v>
      </c>
    </row>
    <row r="349" spans="1:51" s="14" customFormat="1" ht="12">
      <c r="A349" s="14"/>
      <c r="B349" s="243"/>
      <c r="C349" s="244"/>
      <c r="D349" s="234" t="s">
        <v>153</v>
      </c>
      <c r="E349" s="245" t="s">
        <v>19</v>
      </c>
      <c r="F349" s="246" t="s">
        <v>1220</v>
      </c>
      <c r="G349" s="244"/>
      <c r="H349" s="247">
        <v>75.12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153</v>
      </c>
      <c r="AU349" s="253" t="s">
        <v>86</v>
      </c>
      <c r="AV349" s="14" t="s">
        <v>86</v>
      </c>
      <c r="AW349" s="14" t="s">
        <v>35</v>
      </c>
      <c r="AX349" s="14" t="s">
        <v>76</v>
      </c>
      <c r="AY349" s="253" t="s">
        <v>141</v>
      </c>
    </row>
    <row r="350" spans="1:51" s="13" customFormat="1" ht="12">
      <c r="A350" s="13"/>
      <c r="B350" s="232"/>
      <c r="C350" s="233"/>
      <c r="D350" s="234" t="s">
        <v>153</v>
      </c>
      <c r="E350" s="235" t="s">
        <v>19</v>
      </c>
      <c r="F350" s="236" t="s">
        <v>160</v>
      </c>
      <c r="G350" s="233"/>
      <c r="H350" s="235" t="s">
        <v>19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153</v>
      </c>
      <c r="AU350" s="242" t="s">
        <v>86</v>
      </c>
      <c r="AV350" s="13" t="s">
        <v>84</v>
      </c>
      <c r="AW350" s="13" t="s">
        <v>35</v>
      </c>
      <c r="AX350" s="13" t="s">
        <v>76</v>
      </c>
      <c r="AY350" s="242" t="s">
        <v>141</v>
      </c>
    </row>
    <row r="351" spans="1:51" s="14" customFormat="1" ht="12">
      <c r="A351" s="14"/>
      <c r="B351" s="243"/>
      <c r="C351" s="244"/>
      <c r="D351" s="234" t="s">
        <v>153</v>
      </c>
      <c r="E351" s="245" t="s">
        <v>19</v>
      </c>
      <c r="F351" s="246" t="s">
        <v>217</v>
      </c>
      <c r="G351" s="244"/>
      <c r="H351" s="247">
        <v>49</v>
      </c>
      <c r="I351" s="248"/>
      <c r="J351" s="244"/>
      <c r="K351" s="244"/>
      <c r="L351" s="249"/>
      <c r="M351" s="250"/>
      <c r="N351" s="251"/>
      <c r="O351" s="251"/>
      <c r="P351" s="251"/>
      <c r="Q351" s="251"/>
      <c r="R351" s="251"/>
      <c r="S351" s="251"/>
      <c r="T351" s="25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3" t="s">
        <v>153</v>
      </c>
      <c r="AU351" s="253" t="s">
        <v>86</v>
      </c>
      <c r="AV351" s="14" t="s">
        <v>86</v>
      </c>
      <c r="AW351" s="14" t="s">
        <v>35</v>
      </c>
      <c r="AX351" s="14" t="s">
        <v>76</v>
      </c>
      <c r="AY351" s="253" t="s">
        <v>141</v>
      </c>
    </row>
    <row r="352" spans="1:51" s="13" customFormat="1" ht="12">
      <c r="A352" s="13"/>
      <c r="B352" s="232"/>
      <c r="C352" s="233"/>
      <c r="D352" s="234" t="s">
        <v>153</v>
      </c>
      <c r="E352" s="235" t="s">
        <v>19</v>
      </c>
      <c r="F352" s="236" t="s">
        <v>196</v>
      </c>
      <c r="G352" s="233"/>
      <c r="H352" s="235" t="s">
        <v>19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153</v>
      </c>
      <c r="AU352" s="242" t="s">
        <v>86</v>
      </c>
      <c r="AV352" s="13" t="s">
        <v>84</v>
      </c>
      <c r="AW352" s="13" t="s">
        <v>35</v>
      </c>
      <c r="AX352" s="13" t="s">
        <v>76</v>
      </c>
      <c r="AY352" s="242" t="s">
        <v>141</v>
      </c>
    </row>
    <row r="353" spans="1:51" s="14" customFormat="1" ht="12">
      <c r="A353" s="14"/>
      <c r="B353" s="243"/>
      <c r="C353" s="244"/>
      <c r="D353" s="234" t="s">
        <v>153</v>
      </c>
      <c r="E353" s="245" t="s">
        <v>19</v>
      </c>
      <c r="F353" s="246" t="s">
        <v>1221</v>
      </c>
      <c r="G353" s="244"/>
      <c r="H353" s="247">
        <v>75.12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153</v>
      </c>
      <c r="AU353" s="253" t="s">
        <v>86</v>
      </c>
      <c r="AV353" s="14" t="s">
        <v>86</v>
      </c>
      <c r="AW353" s="14" t="s">
        <v>35</v>
      </c>
      <c r="AX353" s="14" t="s">
        <v>76</v>
      </c>
      <c r="AY353" s="253" t="s">
        <v>141</v>
      </c>
    </row>
    <row r="354" spans="1:51" s="13" customFormat="1" ht="12">
      <c r="A354" s="13"/>
      <c r="B354" s="232"/>
      <c r="C354" s="233"/>
      <c r="D354" s="234" t="s">
        <v>153</v>
      </c>
      <c r="E354" s="235" t="s">
        <v>19</v>
      </c>
      <c r="F354" s="236" t="s">
        <v>161</v>
      </c>
      <c r="G354" s="233"/>
      <c r="H354" s="235" t="s">
        <v>19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153</v>
      </c>
      <c r="AU354" s="242" t="s">
        <v>86</v>
      </c>
      <c r="AV354" s="13" t="s">
        <v>84</v>
      </c>
      <c r="AW354" s="13" t="s">
        <v>35</v>
      </c>
      <c r="AX354" s="13" t="s">
        <v>76</v>
      </c>
      <c r="AY354" s="242" t="s">
        <v>141</v>
      </c>
    </row>
    <row r="355" spans="1:51" s="14" customFormat="1" ht="12">
      <c r="A355" s="14"/>
      <c r="B355" s="243"/>
      <c r="C355" s="244"/>
      <c r="D355" s="234" t="s">
        <v>153</v>
      </c>
      <c r="E355" s="245" t="s">
        <v>19</v>
      </c>
      <c r="F355" s="246" t="s">
        <v>217</v>
      </c>
      <c r="G355" s="244"/>
      <c r="H355" s="247">
        <v>49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153</v>
      </c>
      <c r="AU355" s="253" t="s">
        <v>86</v>
      </c>
      <c r="AV355" s="14" t="s">
        <v>86</v>
      </c>
      <c r="AW355" s="14" t="s">
        <v>35</v>
      </c>
      <c r="AX355" s="14" t="s">
        <v>76</v>
      </c>
      <c r="AY355" s="253" t="s">
        <v>141</v>
      </c>
    </row>
    <row r="356" spans="1:51" s="13" customFormat="1" ht="12">
      <c r="A356" s="13"/>
      <c r="B356" s="232"/>
      <c r="C356" s="233"/>
      <c r="D356" s="234" t="s">
        <v>153</v>
      </c>
      <c r="E356" s="235" t="s">
        <v>19</v>
      </c>
      <c r="F356" s="236" t="s">
        <v>198</v>
      </c>
      <c r="G356" s="233"/>
      <c r="H356" s="235" t="s">
        <v>19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153</v>
      </c>
      <c r="AU356" s="242" t="s">
        <v>86</v>
      </c>
      <c r="AV356" s="13" t="s">
        <v>84</v>
      </c>
      <c r="AW356" s="13" t="s">
        <v>35</v>
      </c>
      <c r="AX356" s="13" t="s">
        <v>76</v>
      </c>
      <c r="AY356" s="242" t="s">
        <v>141</v>
      </c>
    </row>
    <row r="357" spans="1:51" s="14" customFormat="1" ht="12">
      <c r="A357" s="14"/>
      <c r="B357" s="243"/>
      <c r="C357" s="244"/>
      <c r="D357" s="234" t="s">
        <v>153</v>
      </c>
      <c r="E357" s="245" t="s">
        <v>19</v>
      </c>
      <c r="F357" s="246" t="s">
        <v>1218</v>
      </c>
      <c r="G357" s="244"/>
      <c r="H357" s="247">
        <v>71.4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153</v>
      </c>
      <c r="AU357" s="253" t="s">
        <v>86</v>
      </c>
      <c r="AV357" s="14" t="s">
        <v>86</v>
      </c>
      <c r="AW357" s="14" t="s">
        <v>35</v>
      </c>
      <c r="AX357" s="14" t="s">
        <v>76</v>
      </c>
      <c r="AY357" s="253" t="s">
        <v>141</v>
      </c>
    </row>
    <row r="358" spans="1:51" s="13" customFormat="1" ht="12">
      <c r="A358" s="13"/>
      <c r="B358" s="232"/>
      <c r="C358" s="233"/>
      <c r="D358" s="234" t="s">
        <v>153</v>
      </c>
      <c r="E358" s="235" t="s">
        <v>19</v>
      </c>
      <c r="F358" s="236" t="s">
        <v>162</v>
      </c>
      <c r="G358" s="233"/>
      <c r="H358" s="235" t="s">
        <v>19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153</v>
      </c>
      <c r="AU358" s="242" t="s">
        <v>86</v>
      </c>
      <c r="AV358" s="13" t="s">
        <v>84</v>
      </c>
      <c r="AW358" s="13" t="s">
        <v>35</v>
      </c>
      <c r="AX358" s="13" t="s">
        <v>76</v>
      </c>
      <c r="AY358" s="242" t="s">
        <v>141</v>
      </c>
    </row>
    <row r="359" spans="1:51" s="14" customFormat="1" ht="12">
      <c r="A359" s="14"/>
      <c r="B359" s="243"/>
      <c r="C359" s="244"/>
      <c r="D359" s="234" t="s">
        <v>153</v>
      </c>
      <c r="E359" s="245" t="s">
        <v>19</v>
      </c>
      <c r="F359" s="246" t="s">
        <v>224</v>
      </c>
      <c r="G359" s="244"/>
      <c r="H359" s="247">
        <v>53.9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3" t="s">
        <v>153</v>
      </c>
      <c r="AU359" s="253" t="s">
        <v>86</v>
      </c>
      <c r="AV359" s="14" t="s">
        <v>86</v>
      </c>
      <c r="AW359" s="14" t="s">
        <v>35</v>
      </c>
      <c r="AX359" s="14" t="s">
        <v>76</v>
      </c>
      <c r="AY359" s="253" t="s">
        <v>141</v>
      </c>
    </row>
    <row r="360" spans="1:51" s="13" customFormat="1" ht="12">
      <c r="A360" s="13"/>
      <c r="B360" s="232"/>
      <c r="C360" s="233"/>
      <c r="D360" s="234" t="s">
        <v>153</v>
      </c>
      <c r="E360" s="235" t="s">
        <v>19</v>
      </c>
      <c r="F360" s="236" t="s">
        <v>199</v>
      </c>
      <c r="G360" s="233"/>
      <c r="H360" s="235" t="s">
        <v>19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2" t="s">
        <v>153</v>
      </c>
      <c r="AU360" s="242" t="s">
        <v>86</v>
      </c>
      <c r="AV360" s="13" t="s">
        <v>84</v>
      </c>
      <c r="AW360" s="13" t="s">
        <v>35</v>
      </c>
      <c r="AX360" s="13" t="s">
        <v>76</v>
      </c>
      <c r="AY360" s="242" t="s">
        <v>141</v>
      </c>
    </row>
    <row r="361" spans="1:51" s="14" customFormat="1" ht="12">
      <c r="A361" s="14"/>
      <c r="B361" s="243"/>
      <c r="C361" s="244"/>
      <c r="D361" s="234" t="s">
        <v>153</v>
      </c>
      <c r="E361" s="245" t="s">
        <v>19</v>
      </c>
      <c r="F361" s="246" t="s">
        <v>1222</v>
      </c>
      <c r="G361" s="244"/>
      <c r="H361" s="247">
        <v>79.46</v>
      </c>
      <c r="I361" s="248"/>
      <c r="J361" s="244"/>
      <c r="K361" s="244"/>
      <c r="L361" s="249"/>
      <c r="M361" s="250"/>
      <c r="N361" s="251"/>
      <c r="O361" s="251"/>
      <c r="P361" s="251"/>
      <c r="Q361" s="251"/>
      <c r="R361" s="251"/>
      <c r="S361" s="251"/>
      <c r="T361" s="25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3" t="s">
        <v>153</v>
      </c>
      <c r="AU361" s="253" t="s">
        <v>86</v>
      </c>
      <c r="AV361" s="14" t="s">
        <v>86</v>
      </c>
      <c r="AW361" s="14" t="s">
        <v>35</v>
      </c>
      <c r="AX361" s="14" t="s">
        <v>76</v>
      </c>
      <c r="AY361" s="253" t="s">
        <v>141</v>
      </c>
    </row>
    <row r="362" spans="1:51" s="13" customFormat="1" ht="12">
      <c r="A362" s="13"/>
      <c r="B362" s="232"/>
      <c r="C362" s="233"/>
      <c r="D362" s="234" t="s">
        <v>153</v>
      </c>
      <c r="E362" s="235" t="s">
        <v>19</v>
      </c>
      <c r="F362" s="236" t="s">
        <v>164</v>
      </c>
      <c r="G362" s="233"/>
      <c r="H362" s="235" t="s">
        <v>19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153</v>
      </c>
      <c r="AU362" s="242" t="s">
        <v>86</v>
      </c>
      <c r="AV362" s="13" t="s">
        <v>84</v>
      </c>
      <c r="AW362" s="13" t="s">
        <v>35</v>
      </c>
      <c r="AX362" s="13" t="s">
        <v>76</v>
      </c>
      <c r="AY362" s="242" t="s">
        <v>141</v>
      </c>
    </row>
    <row r="363" spans="1:51" s="14" customFormat="1" ht="12">
      <c r="A363" s="14"/>
      <c r="B363" s="243"/>
      <c r="C363" s="244"/>
      <c r="D363" s="234" t="s">
        <v>153</v>
      </c>
      <c r="E363" s="245" t="s">
        <v>19</v>
      </c>
      <c r="F363" s="246" t="s">
        <v>224</v>
      </c>
      <c r="G363" s="244"/>
      <c r="H363" s="247">
        <v>53.9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153</v>
      </c>
      <c r="AU363" s="253" t="s">
        <v>86</v>
      </c>
      <c r="AV363" s="14" t="s">
        <v>86</v>
      </c>
      <c r="AW363" s="14" t="s">
        <v>35</v>
      </c>
      <c r="AX363" s="14" t="s">
        <v>76</v>
      </c>
      <c r="AY363" s="253" t="s">
        <v>141</v>
      </c>
    </row>
    <row r="364" spans="1:51" s="13" customFormat="1" ht="12">
      <c r="A364" s="13"/>
      <c r="B364" s="232"/>
      <c r="C364" s="233"/>
      <c r="D364" s="234" t="s">
        <v>153</v>
      </c>
      <c r="E364" s="235" t="s">
        <v>19</v>
      </c>
      <c r="F364" s="236" t="s">
        <v>201</v>
      </c>
      <c r="G364" s="233"/>
      <c r="H364" s="235" t="s">
        <v>19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153</v>
      </c>
      <c r="AU364" s="242" t="s">
        <v>86</v>
      </c>
      <c r="AV364" s="13" t="s">
        <v>84</v>
      </c>
      <c r="AW364" s="13" t="s">
        <v>35</v>
      </c>
      <c r="AX364" s="13" t="s">
        <v>76</v>
      </c>
      <c r="AY364" s="242" t="s">
        <v>141</v>
      </c>
    </row>
    <row r="365" spans="1:51" s="14" customFormat="1" ht="12">
      <c r="A365" s="14"/>
      <c r="B365" s="243"/>
      <c r="C365" s="244"/>
      <c r="D365" s="234" t="s">
        <v>153</v>
      </c>
      <c r="E365" s="245" t="s">
        <v>19</v>
      </c>
      <c r="F365" s="246" t="s">
        <v>1222</v>
      </c>
      <c r="G365" s="244"/>
      <c r="H365" s="247">
        <v>79.46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153</v>
      </c>
      <c r="AU365" s="253" t="s">
        <v>86</v>
      </c>
      <c r="AV365" s="14" t="s">
        <v>86</v>
      </c>
      <c r="AW365" s="14" t="s">
        <v>35</v>
      </c>
      <c r="AX365" s="14" t="s">
        <v>76</v>
      </c>
      <c r="AY365" s="253" t="s">
        <v>141</v>
      </c>
    </row>
    <row r="366" spans="1:51" s="13" customFormat="1" ht="12">
      <c r="A366" s="13"/>
      <c r="B366" s="232"/>
      <c r="C366" s="233"/>
      <c r="D366" s="234" t="s">
        <v>153</v>
      </c>
      <c r="E366" s="235" t="s">
        <v>19</v>
      </c>
      <c r="F366" s="236" t="s">
        <v>165</v>
      </c>
      <c r="G366" s="233"/>
      <c r="H366" s="235" t="s">
        <v>19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153</v>
      </c>
      <c r="AU366" s="242" t="s">
        <v>86</v>
      </c>
      <c r="AV366" s="13" t="s">
        <v>84</v>
      </c>
      <c r="AW366" s="13" t="s">
        <v>35</v>
      </c>
      <c r="AX366" s="13" t="s">
        <v>76</v>
      </c>
      <c r="AY366" s="242" t="s">
        <v>141</v>
      </c>
    </row>
    <row r="367" spans="1:51" s="14" customFormat="1" ht="12">
      <c r="A367" s="14"/>
      <c r="B367" s="243"/>
      <c r="C367" s="244"/>
      <c r="D367" s="234" t="s">
        <v>153</v>
      </c>
      <c r="E367" s="245" t="s">
        <v>19</v>
      </c>
      <c r="F367" s="246" t="s">
        <v>227</v>
      </c>
      <c r="G367" s="244"/>
      <c r="H367" s="247">
        <v>21.56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153</v>
      </c>
      <c r="AU367" s="253" t="s">
        <v>86</v>
      </c>
      <c r="AV367" s="14" t="s">
        <v>86</v>
      </c>
      <c r="AW367" s="14" t="s">
        <v>35</v>
      </c>
      <c r="AX367" s="14" t="s">
        <v>76</v>
      </c>
      <c r="AY367" s="253" t="s">
        <v>141</v>
      </c>
    </row>
    <row r="368" spans="1:51" s="13" customFormat="1" ht="12">
      <c r="A368" s="13"/>
      <c r="B368" s="232"/>
      <c r="C368" s="233"/>
      <c r="D368" s="234" t="s">
        <v>153</v>
      </c>
      <c r="E368" s="235" t="s">
        <v>19</v>
      </c>
      <c r="F368" s="236" t="s">
        <v>202</v>
      </c>
      <c r="G368" s="233"/>
      <c r="H368" s="235" t="s">
        <v>19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153</v>
      </c>
      <c r="AU368" s="242" t="s">
        <v>86</v>
      </c>
      <c r="AV368" s="13" t="s">
        <v>84</v>
      </c>
      <c r="AW368" s="13" t="s">
        <v>35</v>
      </c>
      <c r="AX368" s="13" t="s">
        <v>76</v>
      </c>
      <c r="AY368" s="242" t="s">
        <v>141</v>
      </c>
    </row>
    <row r="369" spans="1:51" s="14" customFormat="1" ht="12">
      <c r="A369" s="14"/>
      <c r="B369" s="243"/>
      <c r="C369" s="244"/>
      <c r="D369" s="234" t="s">
        <v>153</v>
      </c>
      <c r="E369" s="245" t="s">
        <v>19</v>
      </c>
      <c r="F369" s="246" t="s">
        <v>1223</v>
      </c>
      <c r="G369" s="244"/>
      <c r="H369" s="247">
        <v>58.94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153</v>
      </c>
      <c r="AU369" s="253" t="s">
        <v>86</v>
      </c>
      <c r="AV369" s="14" t="s">
        <v>86</v>
      </c>
      <c r="AW369" s="14" t="s">
        <v>35</v>
      </c>
      <c r="AX369" s="14" t="s">
        <v>76</v>
      </c>
      <c r="AY369" s="253" t="s">
        <v>141</v>
      </c>
    </row>
    <row r="370" spans="1:51" s="13" customFormat="1" ht="12">
      <c r="A370" s="13"/>
      <c r="B370" s="232"/>
      <c r="C370" s="233"/>
      <c r="D370" s="234" t="s">
        <v>153</v>
      </c>
      <c r="E370" s="235" t="s">
        <v>19</v>
      </c>
      <c r="F370" s="236" t="s">
        <v>167</v>
      </c>
      <c r="G370" s="233"/>
      <c r="H370" s="235" t="s">
        <v>19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153</v>
      </c>
      <c r="AU370" s="242" t="s">
        <v>86</v>
      </c>
      <c r="AV370" s="13" t="s">
        <v>84</v>
      </c>
      <c r="AW370" s="13" t="s">
        <v>35</v>
      </c>
      <c r="AX370" s="13" t="s">
        <v>76</v>
      </c>
      <c r="AY370" s="242" t="s">
        <v>141</v>
      </c>
    </row>
    <row r="371" spans="1:51" s="14" customFormat="1" ht="12">
      <c r="A371" s="14"/>
      <c r="B371" s="243"/>
      <c r="C371" s="244"/>
      <c r="D371" s="234" t="s">
        <v>153</v>
      </c>
      <c r="E371" s="245" t="s">
        <v>19</v>
      </c>
      <c r="F371" s="246" t="s">
        <v>224</v>
      </c>
      <c r="G371" s="244"/>
      <c r="H371" s="247">
        <v>53.9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3" t="s">
        <v>153</v>
      </c>
      <c r="AU371" s="253" t="s">
        <v>86</v>
      </c>
      <c r="AV371" s="14" t="s">
        <v>86</v>
      </c>
      <c r="AW371" s="14" t="s">
        <v>35</v>
      </c>
      <c r="AX371" s="14" t="s">
        <v>76</v>
      </c>
      <c r="AY371" s="253" t="s">
        <v>141</v>
      </c>
    </row>
    <row r="372" spans="1:51" s="13" customFormat="1" ht="12">
      <c r="A372" s="13"/>
      <c r="B372" s="232"/>
      <c r="C372" s="233"/>
      <c r="D372" s="234" t="s">
        <v>153</v>
      </c>
      <c r="E372" s="235" t="s">
        <v>19</v>
      </c>
      <c r="F372" s="236" t="s">
        <v>204</v>
      </c>
      <c r="G372" s="233"/>
      <c r="H372" s="235" t="s">
        <v>19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153</v>
      </c>
      <c r="AU372" s="242" t="s">
        <v>86</v>
      </c>
      <c r="AV372" s="13" t="s">
        <v>84</v>
      </c>
      <c r="AW372" s="13" t="s">
        <v>35</v>
      </c>
      <c r="AX372" s="13" t="s">
        <v>76</v>
      </c>
      <c r="AY372" s="242" t="s">
        <v>141</v>
      </c>
    </row>
    <row r="373" spans="1:51" s="14" customFormat="1" ht="12">
      <c r="A373" s="14"/>
      <c r="B373" s="243"/>
      <c r="C373" s="244"/>
      <c r="D373" s="234" t="s">
        <v>153</v>
      </c>
      <c r="E373" s="245" t="s">
        <v>19</v>
      </c>
      <c r="F373" s="246" t="s">
        <v>1224</v>
      </c>
      <c r="G373" s="244"/>
      <c r="H373" s="247">
        <v>80.34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3" t="s">
        <v>153</v>
      </c>
      <c r="AU373" s="253" t="s">
        <v>86</v>
      </c>
      <c r="AV373" s="14" t="s">
        <v>86</v>
      </c>
      <c r="AW373" s="14" t="s">
        <v>35</v>
      </c>
      <c r="AX373" s="14" t="s">
        <v>76</v>
      </c>
      <c r="AY373" s="253" t="s">
        <v>141</v>
      </c>
    </row>
    <row r="374" spans="1:51" s="13" customFormat="1" ht="12">
      <c r="A374" s="13"/>
      <c r="B374" s="232"/>
      <c r="C374" s="233"/>
      <c r="D374" s="234" t="s">
        <v>153</v>
      </c>
      <c r="E374" s="235" t="s">
        <v>19</v>
      </c>
      <c r="F374" s="236" t="s">
        <v>168</v>
      </c>
      <c r="G374" s="233"/>
      <c r="H374" s="235" t="s">
        <v>19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153</v>
      </c>
      <c r="AU374" s="242" t="s">
        <v>86</v>
      </c>
      <c r="AV374" s="13" t="s">
        <v>84</v>
      </c>
      <c r="AW374" s="13" t="s">
        <v>35</v>
      </c>
      <c r="AX374" s="13" t="s">
        <v>76</v>
      </c>
      <c r="AY374" s="242" t="s">
        <v>141</v>
      </c>
    </row>
    <row r="375" spans="1:51" s="14" customFormat="1" ht="12">
      <c r="A375" s="14"/>
      <c r="B375" s="243"/>
      <c r="C375" s="244"/>
      <c r="D375" s="234" t="s">
        <v>153</v>
      </c>
      <c r="E375" s="245" t="s">
        <v>19</v>
      </c>
      <c r="F375" s="246" t="s">
        <v>224</v>
      </c>
      <c r="G375" s="244"/>
      <c r="H375" s="247">
        <v>53.9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3" t="s">
        <v>153</v>
      </c>
      <c r="AU375" s="253" t="s">
        <v>86</v>
      </c>
      <c r="AV375" s="14" t="s">
        <v>86</v>
      </c>
      <c r="AW375" s="14" t="s">
        <v>35</v>
      </c>
      <c r="AX375" s="14" t="s">
        <v>76</v>
      </c>
      <c r="AY375" s="253" t="s">
        <v>141</v>
      </c>
    </row>
    <row r="376" spans="1:51" s="13" customFormat="1" ht="12">
      <c r="A376" s="13"/>
      <c r="B376" s="232"/>
      <c r="C376" s="233"/>
      <c r="D376" s="234" t="s">
        <v>153</v>
      </c>
      <c r="E376" s="235" t="s">
        <v>19</v>
      </c>
      <c r="F376" s="236" t="s">
        <v>206</v>
      </c>
      <c r="G376" s="233"/>
      <c r="H376" s="235" t="s">
        <v>19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153</v>
      </c>
      <c r="AU376" s="242" t="s">
        <v>86</v>
      </c>
      <c r="AV376" s="13" t="s">
        <v>84</v>
      </c>
      <c r="AW376" s="13" t="s">
        <v>35</v>
      </c>
      <c r="AX376" s="13" t="s">
        <v>76</v>
      </c>
      <c r="AY376" s="242" t="s">
        <v>141</v>
      </c>
    </row>
    <row r="377" spans="1:51" s="14" customFormat="1" ht="12">
      <c r="A377" s="14"/>
      <c r="B377" s="243"/>
      <c r="C377" s="244"/>
      <c r="D377" s="234" t="s">
        <v>153</v>
      </c>
      <c r="E377" s="245" t="s">
        <v>19</v>
      </c>
      <c r="F377" s="246" t="s">
        <v>1222</v>
      </c>
      <c r="G377" s="244"/>
      <c r="H377" s="247">
        <v>79.46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153</v>
      </c>
      <c r="AU377" s="253" t="s">
        <v>86</v>
      </c>
      <c r="AV377" s="14" t="s">
        <v>86</v>
      </c>
      <c r="AW377" s="14" t="s">
        <v>35</v>
      </c>
      <c r="AX377" s="14" t="s">
        <v>76</v>
      </c>
      <c r="AY377" s="253" t="s">
        <v>141</v>
      </c>
    </row>
    <row r="378" spans="1:51" s="13" customFormat="1" ht="12">
      <c r="A378" s="13"/>
      <c r="B378" s="232"/>
      <c r="C378" s="233"/>
      <c r="D378" s="234" t="s">
        <v>153</v>
      </c>
      <c r="E378" s="235" t="s">
        <v>19</v>
      </c>
      <c r="F378" s="236" t="s">
        <v>1225</v>
      </c>
      <c r="G378" s="233"/>
      <c r="H378" s="235" t="s">
        <v>19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2" t="s">
        <v>153</v>
      </c>
      <c r="AU378" s="242" t="s">
        <v>86</v>
      </c>
      <c r="AV378" s="13" t="s">
        <v>84</v>
      </c>
      <c r="AW378" s="13" t="s">
        <v>35</v>
      </c>
      <c r="AX378" s="13" t="s">
        <v>76</v>
      </c>
      <c r="AY378" s="242" t="s">
        <v>141</v>
      </c>
    </row>
    <row r="379" spans="1:51" s="14" customFormat="1" ht="12">
      <c r="A379" s="14"/>
      <c r="B379" s="243"/>
      <c r="C379" s="244"/>
      <c r="D379" s="234" t="s">
        <v>153</v>
      </c>
      <c r="E379" s="245" t="s">
        <v>19</v>
      </c>
      <c r="F379" s="246" t="s">
        <v>86</v>
      </c>
      <c r="G379" s="244"/>
      <c r="H379" s="247">
        <v>2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153</v>
      </c>
      <c r="AU379" s="253" t="s">
        <v>86</v>
      </c>
      <c r="AV379" s="14" t="s">
        <v>86</v>
      </c>
      <c r="AW379" s="14" t="s">
        <v>35</v>
      </c>
      <c r="AX379" s="14" t="s">
        <v>76</v>
      </c>
      <c r="AY379" s="253" t="s">
        <v>141</v>
      </c>
    </row>
    <row r="380" spans="1:51" s="13" customFormat="1" ht="12">
      <c r="A380" s="13"/>
      <c r="B380" s="232"/>
      <c r="C380" s="233"/>
      <c r="D380" s="234" t="s">
        <v>153</v>
      </c>
      <c r="E380" s="235" t="s">
        <v>19</v>
      </c>
      <c r="F380" s="236" t="s">
        <v>1226</v>
      </c>
      <c r="G380" s="233"/>
      <c r="H380" s="235" t="s">
        <v>19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153</v>
      </c>
      <c r="AU380" s="242" t="s">
        <v>86</v>
      </c>
      <c r="AV380" s="13" t="s">
        <v>84</v>
      </c>
      <c r="AW380" s="13" t="s">
        <v>35</v>
      </c>
      <c r="AX380" s="13" t="s">
        <v>76</v>
      </c>
      <c r="AY380" s="242" t="s">
        <v>141</v>
      </c>
    </row>
    <row r="381" spans="1:51" s="14" customFormat="1" ht="12">
      <c r="A381" s="14"/>
      <c r="B381" s="243"/>
      <c r="C381" s="244"/>
      <c r="D381" s="234" t="s">
        <v>153</v>
      </c>
      <c r="E381" s="245" t="s">
        <v>19</v>
      </c>
      <c r="F381" s="246" t="s">
        <v>86</v>
      </c>
      <c r="G381" s="244"/>
      <c r="H381" s="247">
        <v>2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153</v>
      </c>
      <c r="AU381" s="253" t="s">
        <v>86</v>
      </c>
      <c r="AV381" s="14" t="s">
        <v>86</v>
      </c>
      <c r="AW381" s="14" t="s">
        <v>35</v>
      </c>
      <c r="AX381" s="14" t="s">
        <v>76</v>
      </c>
      <c r="AY381" s="253" t="s">
        <v>141</v>
      </c>
    </row>
    <row r="382" spans="1:51" s="13" customFormat="1" ht="12">
      <c r="A382" s="13"/>
      <c r="B382" s="232"/>
      <c r="C382" s="233"/>
      <c r="D382" s="234" t="s">
        <v>153</v>
      </c>
      <c r="E382" s="235" t="s">
        <v>19</v>
      </c>
      <c r="F382" s="236" t="s">
        <v>169</v>
      </c>
      <c r="G382" s="233"/>
      <c r="H382" s="235" t="s">
        <v>19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153</v>
      </c>
      <c r="AU382" s="242" t="s">
        <v>86</v>
      </c>
      <c r="AV382" s="13" t="s">
        <v>84</v>
      </c>
      <c r="AW382" s="13" t="s">
        <v>35</v>
      </c>
      <c r="AX382" s="13" t="s">
        <v>76</v>
      </c>
      <c r="AY382" s="242" t="s">
        <v>141</v>
      </c>
    </row>
    <row r="383" spans="1:51" s="14" customFormat="1" ht="12">
      <c r="A383" s="14"/>
      <c r="B383" s="243"/>
      <c r="C383" s="244"/>
      <c r="D383" s="234" t="s">
        <v>153</v>
      </c>
      <c r="E383" s="245" t="s">
        <v>19</v>
      </c>
      <c r="F383" s="246" t="s">
        <v>231</v>
      </c>
      <c r="G383" s="244"/>
      <c r="H383" s="247">
        <v>31.57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153</v>
      </c>
      <c r="AU383" s="253" t="s">
        <v>86</v>
      </c>
      <c r="AV383" s="14" t="s">
        <v>86</v>
      </c>
      <c r="AW383" s="14" t="s">
        <v>35</v>
      </c>
      <c r="AX383" s="14" t="s">
        <v>76</v>
      </c>
      <c r="AY383" s="253" t="s">
        <v>141</v>
      </c>
    </row>
    <row r="384" spans="1:51" s="13" customFormat="1" ht="12">
      <c r="A384" s="13"/>
      <c r="B384" s="232"/>
      <c r="C384" s="233"/>
      <c r="D384" s="234" t="s">
        <v>153</v>
      </c>
      <c r="E384" s="235" t="s">
        <v>19</v>
      </c>
      <c r="F384" s="236" t="s">
        <v>207</v>
      </c>
      <c r="G384" s="233"/>
      <c r="H384" s="235" t="s">
        <v>19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153</v>
      </c>
      <c r="AU384" s="242" t="s">
        <v>86</v>
      </c>
      <c r="AV384" s="13" t="s">
        <v>84</v>
      </c>
      <c r="AW384" s="13" t="s">
        <v>35</v>
      </c>
      <c r="AX384" s="13" t="s">
        <v>76</v>
      </c>
      <c r="AY384" s="242" t="s">
        <v>141</v>
      </c>
    </row>
    <row r="385" spans="1:51" s="14" customFormat="1" ht="12">
      <c r="A385" s="14"/>
      <c r="B385" s="243"/>
      <c r="C385" s="244"/>
      <c r="D385" s="234" t="s">
        <v>153</v>
      </c>
      <c r="E385" s="245" t="s">
        <v>19</v>
      </c>
      <c r="F385" s="246" t="s">
        <v>1227</v>
      </c>
      <c r="G385" s="244"/>
      <c r="H385" s="247">
        <v>64.14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153</v>
      </c>
      <c r="AU385" s="253" t="s">
        <v>86</v>
      </c>
      <c r="AV385" s="14" t="s">
        <v>86</v>
      </c>
      <c r="AW385" s="14" t="s">
        <v>35</v>
      </c>
      <c r="AX385" s="14" t="s">
        <v>76</v>
      </c>
      <c r="AY385" s="253" t="s">
        <v>141</v>
      </c>
    </row>
    <row r="386" spans="1:51" s="15" customFormat="1" ht="12">
      <c r="A386" s="15"/>
      <c r="B386" s="254"/>
      <c r="C386" s="255"/>
      <c r="D386" s="234" t="s">
        <v>153</v>
      </c>
      <c r="E386" s="256" t="s">
        <v>19</v>
      </c>
      <c r="F386" s="257" t="s">
        <v>171</v>
      </c>
      <c r="G386" s="255"/>
      <c r="H386" s="258">
        <v>1543.258</v>
      </c>
      <c r="I386" s="259"/>
      <c r="J386" s="255"/>
      <c r="K386" s="255"/>
      <c r="L386" s="260"/>
      <c r="M386" s="261"/>
      <c r="N386" s="262"/>
      <c r="O386" s="262"/>
      <c r="P386" s="262"/>
      <c r="Q386" s="262"/>
      <c r="R386" s="262"/>
      <c r="S386" s="262"/>
      <c r="T386" s="263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64" t="s">
        <v>153</v>
      </c>
      <c r="AU386" s="264" t="s">
        <v>86</v>
      </c>
      <c r="AV386" s="15" t="s">
        <v>149</v>
      </c>
      <c r="AW386" s="15" t="s">
        <v>35</v>
      </c>
      <c r="AX386" s="15" t="s">
        <v>84</v>
      </c>
      <c r="AY386" s="264" t="s">
        <v>141</v>
      </c>
    </row>
    <row r="387" spans="1:65" s="2" customFormat="1" ht="16.5" customHeight="1">
      <c r="A387" s="40"/>
      <c r="B387" s="41"/>
      <c r="C387" s="214" t="s">
        <v>7</v>
      </c>
      <c r="D387" s="214" t="s">
        <v>144</v>
      </c>
      <c r="E387" s="215" t="s">
        <v>1232</v>
      </c>
      <c r="F387" s="216" t="s">
        <v>1233</v>
      </c>
      <c r="G387" s="217" t="s">
        <v>147</v>
      </c>
      <c r="H387" s="218">
        <v>1568.678</v>
      </c>
      <c r="I387" s="219"/>
      <c r="J387" s="220">
        <f>ROUND(I387*H387,2)</f>
        <v>0</v>
      </c>
      <c r="K387" s="216" t="s">
        <v>148</v>
      </c>
      <c r="L387" s="46"/>
      <c r="M387" s="221" t="s">
        <v>19</v>
      </c>
      <c r="N387" s="222" t="s">
        <v>47</v>
      </c>
      <c r="O387" s="86"/>
      <c r="P387" s="223">
        <f>O387*H387</f>
        <v>0</v>
      </c>
      <c r="Q387" s="223">
        <v>0.00021</v>
      </c>
      <c r="R387" s="223">
        <f>Q387*H387</f>
        <v>0.32942238</v>
      </c>
      <c r="S387" s="223">
        <v>0</v>
      </c>
      <c r="T387" s="224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25" t="s">
        <v>311</v>
      </c>
      <c r="AT387" s="225" t="s">
        <v>144</v>
      </c>
      <c r="AU387" s="225" t="s">
        <v>86</v>
      </c>
      <c r="AY387" s="19" t="s">
        <v>141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9" t="s">
        <v>84</v>
      </c>
      <c r="BK387" s="226">
        <f>ROUND(I387*H387,2)</f>
        <v>0</v>
      </c>
      <c r="BL387" s="19" t="s">
        <v>311</v>
      </c>
      <c r="BM387" s="225" t="s">
        <v>1234</v>
      </c>
    </row>
    <row r="388" spans="1:47" s="2" customFormat="1" ht="12">
      <c r="A388" s="40"/>
      <c r="B388" s="41"/>
      <c r="C388" s="42"/>
      <c r="D388" s="227" t="s">
        <v>151</v>
      </c>
      <c r="E388" s="42"/>
      <c r="F388" s="228" t="s">
        <v>1235</v>
      </c>
      <c r="G388" s="42"/>
      <c r="H388" s="42"/>
      <c r="I388" s="229"/>
      <c r="J388" s="42"/>
      <c r="K388" s="42"/>
      <c r="L388" s="46"/>
      <c r="M388" s="230"/>
      <c r="N388" s="231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151</v>
      </c>
      <c r="AU388" s="19" t="s">
        <v>86</v>
      </c>
    </row>
    <row r="389" spans="1:51" s="13" customFormat="1" ht="12">
      <c r="A389" s="13"/>
      <c r="B389" s="232"/>
      <c r="C389" s="233"/>
      <c r="D389" s="234" t="s">
        <v>153</v>
      </c>
      <c r="E389" s="235" t="s">
        <v>19</v>
      </c>
      <c r="F389" s="236" t="s">
        <v>1216</v>
      </c>
      <c r="G389" s="233"/>
      <c r="H389" s="235" t="s">
        <v>19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153</v>
      </c>
      <c r="AU389" s="242" t="s">
        <v>86</v>
      </c>
      <c r="AV389" s="13" t="s">
        <v>84</v>
      </c>
      <c r="AW389" s="13" t="s">
        <v>35</v>
      </c>
      <c r="AX389" s="13" t="s">
        <v>76</v>
      </c>
      <c r="AY389" s="242" t="s">
        <v>141</v>
      </c>
    </row>
    <row r="390" spans="1:51" s="14" customFormat="1" ht="12">
      <c r="A390" s="14"/>
      <c r="B390" s="243"/>
      <c r="C390" s="244"/>
      <c r="D390" s="234" t="s">
        <v>153</v>
      </c>
      <c r="E390" s="245" t="s">
        <v>19</v>
      </c>
      <c r="F390" s="246" t="s">
        <v>1217</v>
      </c>
      <c r="G390" s="244"/>
      <c r="H390" s="247">
        <v>88.348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153</v>
      </c>
      <c r="AU390" s="253" t="s">
        <v>86</v>
      </c>
      <c r="AV390" s="14" t="s">
        <v>86</v>
      </c>
      <c r="AW390" s="14" t="s">
        <v>35</v>
      </c>
      <c r="AX390" s="14" t="s">
        <v>76</v>
      </c>
      <c r="AY390" s="253" t="s">
        <v>141</v>
      </c>
    </row>
    <row r="391" spans="1:51" s="13" customFormat="1" ht="12">
      <c r="A391" s="13"/>
      <c r="B391" s="232"/>
      <c r="C391" s="233"/>
      <c r="D391" s="234" t="s">
        <v>153</v>
      </c>
      <c r="E391" s="235" t="s">
        <v>19</v>
      </c>
      <c r="F391" s="236" t="s">
        <v>189</v>
      </c>
      <c r="G391" s="233"/>
      <c r="H391" s="235" t="s">
        <v>19</v>
      </c>
      <c r="I391" s="237"/>
      <c r="J391" s="233"/>
      <c r="K391" s="233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153</v>
      </c>
      <c r="AU391" s="242" t="s">
        <v>86</v>
      </c>
      <c r="AV391" s="13" t="s">
        <v>84</v>
      </c>
      <c r="AW391" s="13" t="s">
        <v>35</v>
      </c>
      <c r="AX391" s="13" t="s">
        <v>76</v>
      </c>
      <c r="AY391" s="242" t="s">
        <v>141</v>
      </c>
    </row>
    <row r="392" spans="1:51" s="14" customFormat="1" ht="12">
      <c r="A392" s="14"/>
      <c r="B392" s="243"/>
      <c r="C392" s="244"/>
      <c r="D392" s="234" t="s">
        <v>153</v>
      </c>
      <c r="E392" s="245" t="s">
        <v>19</v>
      </c>
      <c r="F392" s="246" t="s">
        <v>1218</v>
      </c>
      <c r="G392" s="244"/>
      <c r="H392" s="247">
        <v>71.4</v>
      </c>
      <c r="I392" s="248"/>
      <c r="J392" s="244"/>
      <c r="K392" s="244"/>
      <c r="L392" s="249"/>
      <c r="M392" s="250"/>
      <c r="N392" s="251"/>
      <c r="O392" s="251"/>
      <c r="P392" s="251"/>
      <c r="Q392" s="251"/>
      <c r="R392" s="251"/>
      <c r="S392" s="251"/>
      <c r="T392" s="252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153</v>
      </c>
      <c r="AU392" s="253" t="s">
        <v>86</v>
      </c>
      <c r="AV392" s="14" t="s">
        <v>86</v>
      </c>
      <c r="AW392" s="14" t="s">
        <v>35</v>
      </c>
      <c r="AX392" s="14" t="s">
        <v>76</v>
      </c>
      <c r="AY392" s="253" t="s">
        <v>141</v>
      </c>
    </row>
    <row r="393" spans="1:51" s="13" customFormat="1" ht="12">
      <c r="A393" s="13"/>
      <c r="B393" s="232"/>
      <c r="C393" s="233"/>
      <c r="D393" s="234" t="s">
        <v>153</v>
      </c>
      <c r="E393" s="235" t="s">
        <v>19</v>
      </c>
      <c r="F393" s="236" t="s">
        <v>155</v>
      </c>
      <c r="G393" s="233"/>
      <c r="H393" s="235" t="s">
        <v>19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153</v>
      </c>
      <c r="AU393" s="242" t="s">
        <v>86</v>
      </c>
      <c r="AV393" s="13" t="s">
        <v>84</v>
      </c>
      <c r="AW393" s="13" t="s">
        <v>35</v>
      </c>
      <c r="AX393" s="13" t="s">
        <v>76</v>
      </c>
      <c r="AY393" s="242" t="s">
        <v>141</v>
      </c>
    </row>
    <row r="394" spans="1:51" s="14" customFormat="1" ht="12">
      <c r="A394" s="14"/>
      <c r="B394" s="243"/>
      <c r="C394" s="244"/>
      <c r="D394" s="234" t="s">
        <v>153</v>
      </c>
      <c r="E394" s="245" t="s">
        <v>19</v>
      </c>
      <c r="F394" s="246" t="s">
        <v>217</v>
      </c>
      <c r="G394" s="244"/>
      <c r="H394" s="247">
        <v>49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153</v>
      </c>
      <c r="AU394" s="253" t="s">
        <v>86</v>
      </c>
      <c r="AV394" s="14" t="s">
        <v>86</v>
      </c>
      <c r="AW394" s="14" t="s">
        <v>35</v>
      </c>
      <c r="AX394" s="14" t="s">
        <v>76</v>
      </c>
      <c r="AY394" s="253" t="s">
        <v>141</v>
      </c>
    </row>
    <row r="395" spans="1:51" s="13" customFormat="1" ht="12">
      <c r="A395" s="13"/>
      <c r="B395" s="232"/>
      <c r="C395" s="233"/>
      <c r="D395" s="234" t="s">
        <v>153</v>
      </c>
      <c r="E395" s="235" t="s">
        <v>19</v>
      </c>
      <c r="F395" s="236" t="s">
        <v>191</v>
      </c>
      <c r="G395" s="233"/>
      <c r="H395" s="235" t="s">
        <v>19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153</v>
      </c>
      <c r="AU395" s="242" t="s">
        <v>86</v>
      </c>
      <c r="AV395" s="13" t="s">
        <v>84</v>
      </c>
      <c r="AW395" s="13" t="s">
        <v>35</v>
      </c>
      <c r="AX395" s="13" t="s">
        <v>76</v>
      </c>
      <c r="AY395" s="242" t="s">
        <v>141</v>
      </c>
    </row>
    <row r="396" spans="1:51" s="14" customFormat="1" ht="12">
      <c r="A396" s="14"/>
      <c r="B396" s="243"/>
      <c r="C396" s="244"/>
      <c r="D396" s="234" t="s">
        <v>153</v>
      </c>
      <c r="E396" s="245" t="s">
        <v>19</v>
      </c>
      <c r="F396" s="246" t="s">
        <v>1219</v>
      </c>
      <c r="G396" s="244"/>
      <c r="H396" s="247">
        <v>78.22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153</v>
      </c>
      <c r="AU396" s="253" t="s">
        <v>86</v>
      </c>
      <c r="AV396" s="14" t="s">
        <v>86</v>
      </c>
      <c r="AW396" s="14" t="s">
        <v>35</v>
      </c>
      <c r="AX396" s="14" t="s">
        <v>76</v>
      </c>
      <c r="AY396" s="253" t="s">
        <v>141</v>
      </c>
    </row>
    <row r="397" spans="1:51" s="13" customFormat="1" ht="12">
      <c r="A397" s="13"/>
      <c r="B397" s="232"/>
      <c r="C397" s="233"/>
      <c r="D397" s="234" t="s">
        <v>153</v>
      </c>
      <c r="E397" s="235" t="s">
        <v>19</v>
      </c>
      <c r="F397" s="236" t="s">
        <v>157</v>
      </c>
      <c r="G397" s="233"/>
      <c r="H397" s="235" t="s">
        <v>19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153</v>
      </c>
      <c r="AU397" s="242" t="s">
        <v>86</v>
      </c>
      <c r="AV397" s="13" t="s">
        <v>84</v>
      </c>
      <c r="AW397" s="13" t="s">
        <v>35</v>
      </c>
      <c r="AX397" s="13" t="s">
        <v>76</v>
      </c>
      <c r="AY397" s="242" t="s">
        <v>141</v>
      </c>
    </row>
    <row r="398" spans="1:51" s="14" customFormat="1" ht="12">
      <c r="A398" s="14"/>
      <c r="B398" s="243"/>
      <c r="C398" s="244"/>
      <c r="D398" s="234" t="s">
        <v>153</v>
      </c>
      <c r="E398" s="245" t="s">
        <v>19</v>
      </c>
      <c r="F398" s="246" t="s">
        <v>217</v>
      </c>
      <c r="G398" s="244"/>
      <c r="H398" s="247">
        <v>49</v>
      </c>
      <c r="I398" s="248"/>
      <c r="J398" s="244"/>
      <c r="K398" s="244"/>
      <c r="L398" s="249"/>
      <c r="M398" s="250"/>
      <c r="N398" s="251"/>
      <c r="O398" s="251"/>
      <c r="P398" s="251"/>
      <c r="Q398" s="251"/>
      <c r="R398" s="251"/>
      <c r="S398" s="251"/>
      <c r="T398" s="25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3" t="s">
        <v>153</v>
      </c>
      <c r="AU398" s="253" t="s">
        <v>86</v>
      </c>
      <c r="AV398" s="14" t="s">
        <v>86</v>
      </c>
      <c r="AW398" s="14" t="s">
        <v>35</v>
      </c>
      <c r="AX398" s="14" t="s">
        <v>76</v>
      </c>
      <c r="AY398" s="253" t="s">
        <v>141</v>
      </c>
    </row>
    <row r="399" spans="1:51" s="13" customFormat="1" ht="12">
      <c r="A399" s="13"/>
      <c r="B399" s="232"/>
      <c r="C399" s="233"/>
      <c r="D399" s="234" t="s">
        <v>153</v>
      </c>
      <c r="E399" s="235" t="s">
        <v>19</v>
      </c>
      <c r="F399" s="236" t="s">
        <v>158</v>
      </c>
      <c r="G399" s="233"/>
      <c r="H399" s="235" t="s">
        <v>19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2" t="s">
        <v>153</v>
      </c>
      <c r="AU399" s="242" t="s">
        <v>86</v>
      </c>
      <c r="AV399" s="13" t="s">
        <v>84</v>
      </c>
      <c r="AW399" s="13" t="s">
        <v>35</v>
      </c>
      <c r="AX399" s="13" t="s">
        <v>76</v>
      </c>
      <c r="AY399" s="242" t="s">
        <v>141</v>
      </c>
    </row>
    <row r="400" spans="1:51" s="14" customFormat="1" ht="12">
      <c r="A400" s="14"/>
      <c r="B400" s="243"/>
      <c r="C400" s="244"/>
      <c r="D400" s="234" t="s">
        <v>153</v>
      </c>
      <c r="E400" s="245" t="s">
        <v>19</v>
      </c>
      <c r="F400" s="246" t="s">
        <v>217</v>
      </c>
      <c r="G400" s="244"/>
      <c r="H400" s="247">
        <v>49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3" t="s">
        <v>153</v>
      </c>
      <c r="AU400" s="253" t="s">
        <v>86</v>
      </c>
      <c r="AV400" s="14" t="s">
        <v>86</v>
      </c>
      <c r="AW400" s="14" t="s">
        <v>35</v>
      </c>
      <c r="AX400" s="14" t="s">
        <v>76</v>
      </c>
      <c r="AY400" s="253" t="s">
        <v>141</v>
      </c>
    </row>
    <row r="401" spans="1:51" s="13" customFormat="1" ht="12">
      <c r="A401" s="13"/>
      <c r="B401" s="232"/>
      <c r="C401" s="233"/>
      <c r="D401" s="234" t="s">
        <v>153</v>
      </c>
      <c r="E401" s="235" t="s">
        <v>19</v>
      </c>
      <c r="F401" s="236" t="s">
        <v>193</v>
      </c>
      <c r="G401" s="233"/>
      <c r="H401" s="235" t="s">
        <v>19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153</v>
      </c>
      <c r="AU401" s="242" t="s">
        <v>86</v>
      </c>
      <c r="AV401" s="13" t="s">
        <v>84</v>
      </c>
      <c r="AW401" s="13" t="s">
        <v>35</v>
      </c>
      <c r="AX401" s="13" t="s">
        <v>76</v>
      </c>
      <c r="AY401" s="242" t="s">
        <v>141</v>
      </c>
    </row>
    <row r="402" spans="1:51" s="14" customFormat="1" ht="12">
      <c r="A402" s="14"/>
      <c r="B402" s="243"/>
      <c r="C402" s="244"/>
      <c r="D402" s="234" t="s">
        <v>153</v>
      </c>
      <c r="E402" s="245" t="s">
        <v>19</v>
      </c>
      <c r="F402" s="246" t="s">
        <v>1220</v>
      </c>
      <c r="G402" s="244"/>
      <c r="H402" s="247">
        <v>75.12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3" t="s">
        <v>153</v>
      </c>
      <c r="AU402" s="253" t="s">
        <v>86</v>
      </c>
      <c r="AV402" s="14" t="s">
        <v>86</v>
      </c>
      <c r="AW402" s="14" t="s">
        <v>35</v>
      </c>
      <c r="AX402" s="14" t="s">
        <v>76</v>
      </c>
      <c r="AY402" s="253" t="s">
        <v>141</v>
      </c>
    </row>
    <row r="403" spans="1:51" s="13" customFormat="1" ht="12">
      <c r="A403" s="13"/>
      <c r="B403" s="232"/>
      <c r="C403" s="233"/>
      <c r="D403" s="234" t="s">
        <v>153</v>
      </c>
      <c r="E403" s="235" t="s">
        <v>19</v>
      </c>
      <c r="F403" s="236" t="s">
        <v>159</v>
      </c>
      <c r="G403" s="233"/>
      <c r="H403" s="235" t="s">
        <v>19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153</v>
      </c>
      <c r="AU403" s="242" t="s">
        <v>86</v>
      </c>
      <c r="AV403" s="13" t="s">
        <v>84</v>
      </c>
      <c r="AW403" s="13" t="s">
        <v>35</v>
      </c>
      <c r="AX403" s="13" t="s">
        <v>76</v>
      </c>
      <c r="AY403" s="242" t="s">
        <v>141</v>
      </c>
    </row>
    <row r="404" spans="1:51" s="14" customFormat="1" ht="12">
      <c r="A404" s="14"/>
      <c r="B404" s="243"/>
      <c r="C404" s="244"/>
      <c r="D404" s="234" t="s">
        <v>153</v>
      </c>
      <c r="E404" s="245" t="s">
        <v>19</v>
      </c>
      <c r="F404" s="246" t="s">
        <v>217</v>
      </c>
      <c r="G404" s="244"/>
      <c r="H404" s="247">
        <v>49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153</v>
      </c>
      <c r="AU404" s="253" t="s">
        <v>86</v>
      </c>
      <c r="AV404" s="14" t="s">
        <v>86</v>
      </c>
      <c r="AW404" s="14" t="s">
        <v>35</v>
      </c>
      <c r="AX404" s="14" t="s">
        <v>76</v>
      </c>
      <c r="AY404" s="253" t="s">
        <v>141</v>
      </c>
    </row>
    <row r="405" spans="1:51" s="13" customFormat="1" ht="12">
      <c r="A405" s="13"/>
      <c r="B405" s="232"/>
      <c r="C405" s="233"/>
      <c r="D405" s="234" t="s">
        <v>153</v>
      </c>
      <c r="E405" s="235" t="s">
        <v>19</v>
      </c>
      <c r="F405" s="236" t="s">
        <v>195</v>
      </c>
      <c r="G405" s="233"/>
      <c r="H405" s="235" t="s">
        <v>19</v>
      </c>
      <c r="I405" s="237"/>
      <c r="J405" s="233"/>
      <c r="K405" s="233"/>
      <c r="L405" s="238"/>
      <c r="M405" s="239"/>
      <c r="N405" s="240"/>
      <c r="O405" s="240"/>
      <c r="P405" s="240"/>
      <c r="Q405" s="240"/>
      <c r="R405" s="240"/>
      <c r="S405" s="240"/>
      <c r="T405" s="24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2" t="s">
        <v>153</v>
      </c>
      <c r="AU405" s="242" t="s">
        <v>86</v>
      </c>
      <c r="AV405" s="13" t="s">
        <v>84</v>
      </c>
      <c r="AW405" s="13" t="s">
        <v>35</v>
      </c>
      <c r="AX405" s="13" t="s">
        <v>76</v>
      </c>
      <c r="AY405" s="242" t="s">
        <v>141</v>
      </c>
    </row>
    <row r="406" spans="1:51" s="14" customFormat="1" ht="12">
      <c r="A406" s="14"/>
      <c r="B406" s="243"/>
      <c r="C406" s="244"/>
      <c r="D406" s="234" t="s">
        <v>153</v>
      </c>
      <c r="E406" s="245" t="s">
        <v>19</v>
      </c>
      <c r="F406" s="246" t="s">
        <v>1220</v>
      </c>
      <c r="G406" s="244"/>
      <c r="H406" s="247">
        <v>75.12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3" t="s">
        <v>153</v>
      </c>
      <c r="AU406" s="253" t="s">
        <v>86</v>
      </c>
      <c r="AV406" s="14" t="s">
        <v>86</v>
      </c>
      <c r="AW406" s="14" t="s">
        <v>35</v>
      </c>
      <c r="AX406" s="14" t="s">
        <v>76</v>
      </c>
      <c r="AY406" s="253" t="s">
        <v>141</v>
      </c>
    </row>
    <row r="407" spans="1:51" s="13" customFormat="1" ht="12">
      <c r="A407" s="13"/>
      <c r="B407" s="232"/>
      <c r="C407" s="233"/>
      <c r="D407" s="234" t="s">
        <v>153</v>
      </c>
      <c r="E407" s="235" t="s">
        <v>19</v>
      </c>
      <c r="F407" s="236" t="s">
        <v>160</v>
      </c>
      <c r="G407" s="233"/>
      <c r="H407" s="235" t="s">
        <v>19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2" t="s">
        <v>153</v>
      </c>
      <c r="AU407" s="242" t="s">
        <v>86</v>
      </c>
      <c r="AV407" s="13" t="s">
        <v>84</v>
      </c>
      <c r="AW407" s="13" t="s">
        <v>35</v>
      </c>
      <c r="AX407" s="13" t="s">
        <v>76</v>
      </c>
      <c r="AY407" s="242" t="s">
        <v>141</v>
      </c>
    </row>
    <row r="408" spans="1:51" s="14" customFormat="1" ht="12">
      <c r="A408" s="14"/>
      <c r="B408" s="243"/>
      <c r="C408" s="244"/>
      <c r="D408" s="234" t="s">
        <v>153</v>
      </c>
      <c r="E408" s="245" t="s">
        <v>19</v>
      </c>
      <c r="F408" s="246" t="s">
        <v>217</v>
      </c>
      <c r="G408" s="244"/>
      <c r="H408" s="247">
        <v>49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3" t="s">
        <v>153</v>
      </c>
      <c r="AU408" s="253" t="s">
        <v>86</v>
      </c>
      <c r="AV408" s="14" t="s">
        <v>86</v>
      </c>
      <c r="AW408" s="14" t="s">
        <v>35</v>
      </c>
      <c r="AX408" s="14" t="s">
        <v>76</v>
      </c>
      <c r="AY408" s="253" t="s">
        <v>141</v>
      </c>
    </row>
    <row r="409" spans="1:51" s="13" customFormat="1" ht="12">
      <c r="A409" s="13"/>
      <c r="B409" s="232"/>
      <c r="C409" s="233"/>
      <c r="D409" s="234" t="s">
        <v>153</v>
      </c>
      <c r="E409" s="235" t="s">
        <v>19</v>
      </c>
      <c r="F409" s="236" t="s">
        <v>196</v>
      </c>
      <c r="G409" s="233"/>
      <c r="H409" s="235" t="s">
        <v>19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2" t="s">
        <v>153</v>
      </c>
      <c r="AU409" s="242" t="s">
        <v>86</v>
      </c>
      <c r="AV409" s="13" t="s">
        <v>84</v>
      </c>
      <c r="AW409" s="13" t="s">
        <v>35</v>
      </c>
      <c r="AX409" s="13" t="s">
        <v>76</v>
      </c>
      <c r="AY409" s="242" t="s">
        <v>141</v>
      </c>
    </row>
    <row r="410" spans="1:51" s="14" customFormat="1" ht="12">
      <c r="A410" s="14"/>
      <c r="B410" s="243"/>
      <c r="C410" s="244"/>
      <c r="D410" s="234" t="s">
        <v>153</v>
      </c>
      <c r="E410" s="245" t="s">
        <v>19</v>
      </c>
      <c r="F410" s="246" t="s">
        <v>1221</v>
      </c>
      <c r="G410" s="244"/>
      <c r="H410" s="247">
        <v>75.12</v>
      </c>
      <c r="I410" s="248"/>
      <c r="J410" s="244"/>
      <c r="K410" s="244"/>
      <c r="L410" s="249"/>
      <c r="M410" s="250"/>
      <c r="N410" s="251"/>
      <c r="O410" s="251"/>
      <c r="P410" s="251"/>
      <c r="Q410" s="251"/>
      <c r="R410" s="251"/>
      <c r="S410" s="251"/>
      <c r="T410" s="25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3" t="s">
        <v>153</v>
      </c>
      <c r="AU410" s="253" t="s">
        <v>86</v>
      </c>
      <c r="AV410" s="14" t="s">
        <v>86</v>
      </c>
      <c r="AW410" s="14" t="s">
        <v>35</v>
      </c>
      <c r="AX410" s="14" t="s">
        <v>76</v>
      </c>
      <c r="AY410" s="253" t="s">
        <v>141</v>
      </c>
    </row>
    <row r="411" spans="1:51" s="13" customFormat="1" ht="12">
      <c r="A411" s="13"/>
      <c r="B411" s="232"/>
      <c r="C411" s="233"/>
      <c r="D411" s="234" t="s">
        <v>153</v>
      </c>
      <c r="E411" s="235" t="s">
        <v>19</v>
      </c>
      <c r="F411" s="236" t="s">
        <v>161</v>
      </c>
      <c r="G411" s="233"/>
      <c r="H411" s="235" t="s">
        <v>19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2" t="s">
        <v>153</v>
      </c>
      <c r="AU411" s="242" t="s">
        <v>86</v>
      </c>
      <c r="AV411" s="13" t="s">
        <v>84</v>
      </c>
      <c r="AW411" s="13" t="s">
        <v>35</v>
      </c>
      <c r="AX411" s="13" t="s">
        <v>76</v>
      </c>
      <c r="AY411" s="242" t="s">
        <v>141</v>
      </c>
    </row>
    <row r="412" spans="1:51" s="14" customFormat="1" ht="12">
      <c r="A412" s="14"/>
      <c r="B412" s="243"/>
      <c r="C412" s="244"/>
      <c r="D412" s="234" t="s">
        <v>153</v>
      </c>
      <c r="E412" s="245" t="s">
        <v>19</v>
      </c>
      <c r="F412" s="246" t="s">
        <v>217</v>
      </c>
      <c r="G412" s="244"/>
      <c r="H412" s="247">
        <v>49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153</v>
      </c>
      <c r="AU412" s="253" t="s">
        <v>86</v>
      </c>
      <c r="AV412" s="14" t="s">
        <v>86</v>
      </c>
      <c r="AW412" s="14" t="s">
        <v>35</v>
      </c>
      <c r="AX412" s="14" t="s">
        <v>76</v>
      </c>
      <c r="AY412" s="253" t="s">
        <v>141</v>
      </c>
    </row>
    <row r="413" spans="1:51" s="13" customFormat="1" ht="12">
      <c r="A413" s="13"/>
      <c r="B413" s="232"/>
      <c r="C413" s="233"/>
      <c r="D413" s="234" t="s">
        <v>153</v>
      </c>
      <c r="E413" s="235" t="s">
        <v>19</v>
      </c>
      <c r="F413" s="236" t="s">
        <v>198</v>
      </c>
      <c r="G413" s="233"/>
      <c r="H413" s="235" t="s">
        <v>19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2" t="s">
        <v>153</v>
      </c>
      <c r="AU413" s="242" t="s">
        <v>86</v>
      </c>
      <c r="AV413" s="13" t="s">
        <v>84</v>
      </c>
      <c r="AW413" s="13" t="s">
        <v>35</v>
      </c>
      <c r="AX413" s="13" t="s">
        <v>76</v>
      </c>
      <c r="AY413" s="242" t="s">
        <v>141</v>
      </c>
    </row>
    <row r="414" spans="1:51" s="14" customFormat="1" ht="12">
      <c r="A414" s="14"/>
      <c r="B414" s="243"/>
      <c r="C414" s="244"/>
      <c r="D414" s="234" t="s">
        <v>153</v>
      </c>
      <c r="E414" s="245" t="s">
        <v>19</v>
      </c>
      <c r="F414" s="246" t="s">
        <v>1218</v>
      </c>
      <c r="G414" s="244"/>
      <c r="H414" s="247">
        <v>71.4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3" t="s">
        <v>153</v>
      </c>
      <c r="AU414" s="253" t="s">
        <v>86</v>
      </c>
      <c r="AV414" s="14" t="s">
        <v>86</v>
      </c>
      <c r="AW414" s="14" t="s">
        <v>35</v>
      </c>
      <c r="AX414" s="14" t="s">
        <v>76</v>
      </c>
      <c r="AY414" s="253" t="s">
        <v>141</v>
      </c>
    </row>
    <row r="415" spans="1:51" s="13" customFormat="1" ht="12">
      <c r="A415" s="13"/>
      <c r="B415" s="232"/>
      <c r="C415" s="233"/>
      <c r="D415" s="234" t="s">
        <v>153</v>
      </c>
      <c r="E415" s="235" t="s">
        <v>19</v>
      </c>
      <c r="F415" s="236" t="s">
        <v>162</v>
      </c>
      <c r="G415" s="233"/>
      <c r="H415" s="235" t="s">
        <v>19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2" t="s">
        <v>153</v>
      </c>
      <c r="AU415" s="242" t="s">
        <v>86</v>
      </c>
      <c r="AV415" s="13" t="s">
        <v>84</v>
      </c>
      <c r="AW415" s="13" t="s">
        <v>35</v>
      </c>
      <c r="AX415" s="13" t="s">
        <v>76</v>
      </c>
      <c r="AY415" s="242" t="s">
        <v>141</v>
      </c>
    </row>
    <row r="416" spans="1:51" s="14" customFormat="1" ht="12">
      <c r="A416" s="14"/>
      <c r="B416" s="243"/>
      <c r="C416" s="244"/>
      <c r="D416" s="234" t="s">
        <v>153</v>
      </c>
      <c r="E416" s="245" t="s">
        <v>19</v>
      </c>
      <c r="F416" s="246" t="s">
        <v>224</v>
      </c>
      <c r="G416" s="244"/>
      <c r="H416" s="247">
        <v>53.9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3" t="s">
        <v>153</v>
      </c>
      <c r="AU416" s="253" t="s">
        <v>86</v>
      </c>
      <c r="AV416" s="14" t="s">
        <v>86</v>
      </c>
      <c r="AW416" s="14" t="s">
        <v>35</v>
      </c>
      <c r="AX416" s="14" t="s">
        <v>76</v>
      </c>
      <c r="AY416" s="253" t="s">
        <v>141</v>
      </c>
    </row>
    <row r="417" spans="1:51" s="13" customFormat="1" ht="12">
      <c r="A417" s="13"/>
      <c r="B417" s="232"/>
      <c r="C417" s="233"/>
      <c r="D417" s="234" t="s">
        <v>153</v>
      </c>
      <c r="E417" s="235" t="s">
        <v>19</v>
      </c>
      <c r="F417" s="236" t="s">
        <v>199</v>
      </c>
      <c r="G417" s="233"/>
      <c r="H417" s="235" t="s">
        <v>19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153</v>
      </c>
      <c r="AU417" s="242" t="s">
        <v>86</v>
      </c>
      <c r="AV417" s="13" t="s">
        <v>84</v>
      </c>
      <c r="AW417" s="13" t="s">
        <v>35</v>
      </c>
      <c r="AX417" s="13" t="s">
        <v>76</v>
      </c>
      <c r="AY417" s="242" t="s">
        <v>141</v>
      </c>
    </row>
    <row r="418" spans="1:51" s="14" customFormat="1" ht="12">
      <c r="A418" s="14"/>
      <c r="B418" s="243"/>
      <c r="C418" s="244"/>
      <c r="D418" s="234" t="s">
        <v>153</v>
      </c>
      <c r="E418" s="245" t="s">
        <v>19</v>
      </c>
      <c r="F418" s="246" t="s">
        <v>1222</v>
      </c>
      <c r="G418" s="244"/>
      <c r="H418" s="247">
        <v>79.46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153</v>
      </c>
      <c r="AU418" s="253" t="s">
        <v>86</v>
      </c>
      <c r="AV418" s="14" t="s">
        <v>86</v>
      </c>
      <c r="AW418" s="14" t="s">
        <v>35</v>
      </c>
      <c r="AX418" s="14" t="s">
        <v>76</v>
      </c>
      <c r="AY418" s="253" t="s">
        <v>141</v>
      </c>
    </row>
    <row r="419" spans="1:51" s="13" customFormat="1" ht="12">
      <c r="A419" s="13"/>
      <c r="B419" s="232"/>
      <c r="C419" s="233"/>
      <c r="D419" s="234" t="s">
        <v>153</v>
      </c>
      <c r="E419" s="235" t="s">
        <v>19</v>
      </c>
      <c r="F419" s="236" t="s">
        <v>164</v>
      </c>
      <c r="G419" s="233"/>
      <c r="H419" s="235" t="s">
        <v>19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153</v>
      </c>
      <c r="AU419" s="242" t="s">
        <v>86</v>
      </c>
      <c r="AV419" s="13" t="s">
        <v>84</v>
      </c>
      <c r="AW419" s="13" t="s">
        <v>35</v>
      </c>
      <c r="AX419" s="13" t="s">
        <v>76</v>
      </c>
      <c r="AY419" s="242" t="s">
        <v>141</v>
      </c>
    </row>
    <row r="420" spans="1:51" s="14" customFormat="1" ht="12">
      <c r="A420" s="14"/>
      <c r="B420" s="243"/>
      <c r="C420" s="244"/>
      <c r="D420" s="234" t="s">
        <v>153</v>
      </c>
      <c r="E420" s="245" t="s">
        <v>19</v>
      </c>
      <c r="F420" s="246" t="s">
        <v>224</v>
      </c>
      <c r="G420" s="244"/>
      <c r="H420" s="247">
        <v>53.9</v>
      </c>
      <c r="I420" s="248"/>
      <c r="J420" s="244"/>
      <c r="K420" s="244"/>
      <c r="L420" s="249"/>
      <c r="M420" s="250"/>
      <c r="N420" s="251"/>
      <c r="O420" s="251"/>
      <c r="P420" s="251"/>
      <c r="Q420" s="251"/>
      <c r="R420" s="251"/>
      <c r="S420" s="251"/>
      <c r="T420" s="25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3" t="s">
        <v>153</v>
      </c>
      <c r="AU420" s="253" t="s">
        <v>86</v>
      </c>
      <c r="AV420" s="14" t="s">
        <v>86</v>
      </c>
      <c r="AW420" s="14" t="s">
        <v>35</v>
      </c>
      <c r="AX420" s="14" t="s">
        <v>76</v>
      </c>
      <c r="AY420" s="253" t="s">
        <v>141</v>
      </c>
    </row>
    <row r="421" spans="1:51" s="13" customFormat="1" ht="12">
      <c r="A421" s="13"/>
      <c r="B421" s="232"/>
      <c r="C421" s="233"/>
      <c r="D421" s="234" t="s">
        <v>153</v>
      </c>
      <c r="E421" s="235" t="s">
        <v>19</v>
      </c>
      <c r="F421" s="236" t="s">
        <v>201</v>
      </c>
      <c r="G421" s="233"/>
      <c r="H421" s="235" t="s">
        <v>19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153</v>
      </c>
      <c r="AU421" s="242" t="s">
        <v>86</v>
      </c>
      <c r="AV421" s="13" t="s">
        <v>84</v>
      </c>
      <c r="AW421" s="13" t="s">
        <v>35</v>
      </c>
      <c r="AX421" s="13" t="s">
        <v>76</v>
      </c>
      <c r="AY421" s="242" t="s">
        <v>141</v>
      </c>
    </row>
    <row r="422" spans="1:51" s="14" customFormat="1" ht="12">
      <c r="A422" s="14"/>
      <c r="B422" s="243"/>
      <c r="C422" s="244"/>
      <c r="D422" s="234" t="s">
        <v>153</v>
      </c>
      <c r="E422" s="245" t="s">
        <v>19</v>
      </c>
      <c r="F422" s="246" t="s">
        <v>1222</v>
      </c>
      <c r="G422" s="244"/>
      <c r="H422" s="247">
        <v>79.46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3" t="s">
        <v>153</v>
      </c>
      <c r="AU422" s="253" t="s">
        <v>86</v>
      </c>
      <c r="AV422" s="14" t="s">
        <v>86</v>
      </c>
      <c r="AW422" s="14" t="s">
        <v>35</v>
      </c>
      <c r="AX422" s="14" t="s">
        <v>76</v>
      </c>
      <c r="AY422" s="253" t="s">
        <v>141</v>
      </c>
    </row>
    <row r="423" spans="1:51" s="13" customFormat="1" ht="12">
      <c r="A423" s="13"/>
      <c r="B423" s="232"/>
      <c r="C423" s="233"/>
      <c r="D423" s="234" t="s">
        <v>153</v>
      </c>
      <c r="E423" s="235" t="s">
        <v>19</v>
      </c>
      <c r="F423" s="236" t="s">
        <v>165</v>
      </c>
      <c r="G423" s="233"/>
      <c r="H423" s="235" t="s">
        <v>19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153</v>
      </c>
      <c r="AU423" s="242" t="s">
        <v>86</v>
      </c>
      <c r="AV423" s="13" t="s">
        <v>84</v>
      </c>
      <c r="AW423" s="13" t="s">
        <v>35</v>
      </c>
      <c r="AX423" s="13" t="s">
        <v>76</v>
      </c>
      <c r="AY423" s="242" t="s">
        <v>141</v>
      </c>
    </row>
    <row r="424" spans="1:51" s="14" customFormat="1" ht="12">
      <c r="A424" s="14"/>
      <c r="B424" s="243"/>
      <c r="C424" s="244"/>
      <c r="D424" s="234" t="s">
        <v>153</v>
      </c>
      <c r="E424" s="245" t="s">
        <v>19</v>
      </c>
      <c r="F424" s="246" t="s">
        <v>227</v>
      </c>
      <c r="G424" s="244"/>
      <c r="H424" s="247">
        <v>21.56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3" t="s">
        <v>153</v>
      </c>
      <c r="AU424" s="253" t="s">
        <v>86</v>
      </c>
      <c r="AV424" s="14" t="s">
        <v>86</v>
      </c>
      <c r="AW424" s="14" t="s">
        <v>35</v>
      </c>
      <c r="AX424" s="14" t="s">
        <v>76</v>
      </c>
      <c r="AY424" s="253" t="s">
        <v>141</v>
      </c>
    </row>
    <row r="425" spans="1:51" s="13" customFormat="1" ht="12">
      <c r="A425" s="13"/>
      <c r="B425" s="232"/>
      <c r="C425" s="233"/>
      <c r="D425" s="234" t="s">
        <v>153</v>
      </c>
      <c r="E425" s="235" t="s">
        <v>19</v>
      </c>
      <c r="F425" s="236" t="s">
        <v>202</v>
      </c>
      <c r="G425" s="233"/>
      <c r="H425" s="235" t="s">
        <v>19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153</v>
      </c>
      <c r="AU425" s="242" t="s">
        <v>86</v>
      </c>
      <c r="AV425" s="13" t="s">
        <v>84</v>
      </c>
      <c r="AW425" s="13" t="s">
        <v>35</v>
      </c>
      <c r="AX425" s="13" t="s">
        <v>76</v>
      </c>
      <c r="AY425" s="242" t="s">
        <v>141</v>
      </c>
    </row>
    <row r="426" spans="1:51" s="14" customFormat="1" ht="12">
      <c r="A426" s="14"/>
      <c r="B426" s="243"/>
      <c r="C426" s="244"/>
      <c r="D426" s="234" t="s">
        <v>153</v>
      </c>
      <c r="E426" s="245" t="s">
        <v>19</v>
      </c>
      <c r="F426" s="246" t="s">
        <v>1223</v>
      </c>
      <c r="G426" s="244"/>
      <c r="H426" s="247">
        <v>58.94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153</v>
      </c>
      <c r="AU426" s="253" t="s">
        <v>86</v>
      </c>
      <c r="AV426" s="14" t="s">
        <v>86</v>
      </c>
      <c r="AW426" s="14" t="s">
        <v>35</v>
      </c>
      <c r="AX426" s="14" t="s">
        <v>76</v>
      </c>
      <c r="AY426" s="253" t="s">
        <v>141</v>
      </c>
    </row>
    <row r="427" spans="1:51" s="13" customFormat="1" ht="12">
      <c r="A427" s="13"/>
      <c r="B427" s="232"/>
      <c r="C427" s="233"/>
      <c r="D427" s="234" t="s">
        <v>153</v>
      </c>
      <c r="E427" s="235" t="s">
        <v>19</v>
      </c>
      <c r="F427" s="236" t="s">
        <v>167</v>
      </c>
      <c r="G427" s="233"/>
      <c r="H427" s="235" t="s">
        <v>19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153</v>
      </c>
      <c r="AU427" s="242" t="s">
        <v>86</v>
      </c>
      <c r="AV427" s="13" t="s">
        <v>84</v>
      </c>
      <c r="AW427" s="13" t="s">
        <v>35</v>
      </c>
      <c r="AX427" s="13" t="s">
        <v>76</v>
      </c>
      <c r="AY427" s="242" t="s">
        <v>141</v>
      </c>
    </row>
    <row r="428" spans="1:51" s="14" customFormat="1" ht="12">
      <c r="A428" s="14"/>
      <c r="B428" s="243"/>
      <c r="C428" s="244"/>
      <c r="D428" s="234" t="s">
        <v>153</v>
      </c>
      <c r="E428" s="245" t="s">
        <v>19</v>
      </c>
      <c r="F428" s="246" t="s">
        <v>224</v>
      </c>
      <c r="G428" s="244"/>
      <c r="H428" s="247">
        <v>53.9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153</v>
      </c>
      <c r="AU428" s="253" t="s">
        <v>86</v>
      </c>
      <c r="AV428" s="14" t="s">
        <v>86</v>
      </c>
      <c r="AW428" s="14" t="s">
        <v>35</v>
      </c>
      <c r="AX428" s="14" t="s">
        <v>76</v>
      </c>
      <c r="AY428" s="253" t="s">
        <v>141</v>
      </c>
    </row>
    <row r="429" spans="1:51" s="13" customFormat="1" ht="12">
      <c r="A429" s="13"/>
      <c r="B429" s="232"/>
      <c r="C429" s="233"/>
      <c r="D429" s="234" t="s">
        <v>153</v>
      </c>
      <c r="E429" s="235" t="s">
        <v>19</v>
      </c>
      <c r="F429" s="236" t="s">
        <v>204</v>
      </c>
      <c r="G429" s="233"/>
      <c r="H429" s="235" t="s">
        <v>19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153</v>
      </c>
      <c r="AU429" s="242" t="s">
        <v>86</v>
      </c>
      <c r="AV429" s="13" t="s">
        <v>84</v>
      </c>
      <c r="AW429" s="13" t="s">
        <v>35</v>
      </c>
      <c r="AX429" s="13" t="s">
        <v>76</v>
      </c>
      <c r="AY429" s="242" t="s">
        <v>141</v>
      </c>
    </row>
    <row r="430" spans="1:51" s="14" customFormat="1" ht="12">
      <c r="A430" s="14"/>
      <c r="B430" s="243"/>
      <c r="C430" s="244"/>
      <c r="D430" s="234" t="s">
        <v>153</v>
      </c>
      <c r="E430" s="245" t="s">
        <v>19</v>
      </c>
      <c r="F430" s="246" t="s">
        <v>1224</v>
      </c>
      <c r="G430" s="244"/>
      <c r="H430" s="247">
        <v>80.34</v>
      </c>
      <c r="I430" s="248"/>
      <c r="J430" s="244"/>
      <c r="K430" s="244"/>
      <c r="L430" s="249"/>
      <c r="M430" s="250"/>
      <c r="N430" s="251"/>
      <c r="O430" s="251"/>
      <c r="P430" s="251"/>
      <c r="Q430" s="251"/>
      <c r="R430" s="251"/>
      <c r="S430" s="251"/>
      <c r="T430" s="25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3" t="s">
        <v>153</v>
      </c>
      <c r="AU430" s="253" t="s">
        <v>86</v>
      </c>
      <c r="AV430" s="14" t="s">
        <v>86</v>
      </c>
      <c r="AW430" s="14" t="s">
        <v>35</v>
      </c>
      <c r="AX430" s="14" t="s">
        <v>76</v>
      </c>
      <c r="AY430" s="253" t="s">
        <v>141</v>
      </c>
    </row>
    <row r="431" spans="1:51" s="13" customFormat="1" ht="12">
      <c r="A431" s="13"/>
      <c r="B431" s="232"/>
      <c r="C431" s="233"/>
      <c r="D431" s="234" t="s">
        <v>153</v>
      </c>
      <c r="E431" s="235" t="s">
        <v>19</v>
      </c>
      <c r="F431" s="236" t="s">
        <v>168</v>
      </c>
      <c r="G431" s="233"/>
      <c r="H431" s="235" t="s">
        <v>19</v>
      </c>
      <c r="I431" s="237"/>
      <c r="J431" s="233"/>
      <c r="K431" s="233"/>
      <c r="L431" s="238"/>
      <c r="M431" s="239"/>
      <c r="N431" s="240"/>
      <c r="O431" s="240"/>
      <c r="P431" s="240"/>
      <c r="Q431" s="240"/>
      <c r="R431" s="240"/>
      <c r="S431" s="240"/>
      <c r="T431" s="24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2" t="s">
        <v>153</v>
      </c>
      <c r="AU431" s="242" t="s">
        <v>86</v>
      </c>
      <c r="AV431" s="13" t="s">
        <v>84</v>
      </c>
      <c r="AW431" s="13" t="s">
        <v>35</v>
      </c>
      <c r="AX431" s="13" t="s">
        <v>76</v>
      </c>
      <c r="AY431" s="242" t="s">
        <v>141</v>
      </c>
    </row>
    <row r="432" spans="1:51" s="14" customFormat="1" ht="12">
      <c r="A432" s="14"/>
      <c r="B432" s="243"/>
      <c r="C432" s="244"/>
      <c r="D432" s="234" t="s">
        <v>153</v>
      </c>
      <c r="E432" s="245" t="s">
        <v>19</v>
      </c>
      <c r="F432" s="246" t="s">
        <v>224</v>
      </c>
      <c r="G432" s="244"/>
      <c r="H432" s="247">
        <v>53.9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3" t="s">
        <v>153</v>
      </c>
      <c r="AU432" s="253" t="s">
        <v>86</v>
      </c>
      <c r="AV432" s="14" t="s">
        <v>86</v>
      </c>
      <c r="AW432" s="14" t="s">
        <v>35</v>
      </c>
      <c r="AX432" s="14" t="s">
        <v>76</v>
      </c>
      <c r="AY432" s="253" t="s">
        <v>141</v>
      </c>
    </row>
    <row r="433" spans="1:51" s="13" customFormat="1" ht="12">
      <c r="A433" s="13"/>
      <c r="B433" s="232"/>
      <c r="C433" s="233"/>
      <c r="D433" s="234" t="s">
        <v>153</v>
      </c>
      <c r="E433" s="235" t="s">
        <v>19</v>
      </c>
      <c r="F433" s="236" t="s">
        <v>206</v>
      </c>
      <c r="G433" s="233"/>
      <c r="H433" s="235" t="s">
        <v>19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153</v>
      </c>
      <c r="AU433" s="242" t="s">
        <v>86</v>
      </c>
      <c r="AV433" s="13" t="s">
        <v>84</v>
      </c>
      <c r="AW433" s="13" t="s">
        <v>35</v>
      </c>
      <c r="AX433" s="13" t="s">
        <v>76</v>
      </c>
      <c r="AY433" s="242" t="s">
        <v>141</v>
      </c>
    </row>
    <row r="434" spans="1:51" s="14" customFormat="1" ht="12">
      <c r="A434" s="14"/>
      <c r="B434" s="243"/>
      <c r="C434" s="244"/>
      <c r="D434" s="234" t="s">
        <v>153</v>
      </c>
      <c r="E434" s="245" t="s">
        <v>19</v>
      </c>
      <c r="F434" s="246" t="s">
        <v>1222</v>
      </c>
      <c r="G434" s="244"/>
      <c r="H434" s="247">
        <v>79.46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153</v>
      </c>
      <c r="AU434" s="253" t="s">
        <v>86</v>
      </c>
      <c r="AV434" s="14" t="s">
        <v>86</v>
      </c>
      <c r="AW434" s="14" t="s">
        <v>35</v>
      </c>
      <c r="AX434" s="14" t="s">
        <v>76</v>
      </c>
      <c r="AY434" s="253" t="s">
        <v>141</v>
      </c>
    </row>
    <row r="435" spans="1:51" s="13" customFormat="1" ht="12">
      <c r="A435" s="13"/>
      <c r="B435" s="232"/>
      <c r="C435" s="233"/>
      <c r="D435" s="234" t="s">
        <v>153</v>
      </c>
      <c r="E435" s="235" t="s">
        <v>19</v>
      </c>
      <c r="F435" s="236" t="s">
        <v>1225</v>
      </c>
      <c r="G435" s="233"/>
      <c r="H435" s="235" t="s">
        <v>19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2" t="s">
        <v>153</v>
      </c>
      <c r="AU435" s="242" t="s">
        <v>86</v>
      </c>
      <c r="AV435" s="13" t="s">
        <v>84</v>
      </c>
      <c r="AW435" s="13" t="s">
        <v>35</v>
      </c>
      <c r="AX435" s="13" t="s">
        <v>76</v>
      </c>
      <c r="AY435" s="242" t="s">
        <v>141</v>
      </c>
    </row>
    <row r="436" spans="1:51" s="14" customFormat="1" ht="12">
      <c r="A436" s="14"/>
      <c r="B436" s="243"/>
      <c r="C436" s="244"/>
      <c r="D436" s="234" t="s">
        <v>153</v>
      </c>
      <c r="E436" s="245" t="s">
        <v>19</v>
      </c>
      <c r="F436" s="246" t="s">
        <v>86</v>
      </c>
      <c r="G436" s="244"/>
      <c r="H436" s="247">
        <v>2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153</v>
      </c>
      <c r="AU436" s="253" t="s">
        <v>86</v>
      </c>
      <c r="AV436" s="14" t="s">
        <v>86</v>
      </c>
      <c r="AW436" s="14" t="s">
        <v>35</v>
      </c>
      <c r="AX436" s="14" t="s">
        <v>76</v>
      </c>
      <c r="AY436" s="253" t="s">
        <v>141</v>
      </c>
    </row>
    <row r="437" spans="1:51" s="13" customFormat="1" ht="12">
      <c r="A437" s="13"/>
      <c r="B437" s="232"/>
      <c r="C437" s="233"/>
      <c r="D437" s="234" t="s">
        <v>153</v>
      </c>
      <c r="E437" s="235" t="s">
        <v>19</v>
      </c>
      <c r="F437" s="236" t="s">
        <v>1226</v>
      </c>
      <c r="G437" s="233"/>
      <c r="H437" s="235" t="s">
        <v>19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2" t="s">
        <v>153</v>
      </c>
      <c r="AU437" s="242" t="s">
        <v>86</v>
      </c>
      <c r="AV437" s="13" t="s">
        <v>84</v>
      </c>
      <c r="AW437" s="13" t="s">
        <v>35</v>
      </c>
      <c r="AX437" s="13" t="s">
        <v>76</v>
      </c>
      <c r="AY437" s="242" t="s">
        <v>141</v>
      </c>
    </row>
    <row r="438" spans="1:51" s="14" customFormat="1" ht="12">
      <c r="A438" s="14"/>
      <c r="B438" s="243"/>
      <c r="C438" s="244"/>
      <c r="D438" s="234" t="s">
        <v>153</v>
      </c>
      <c r="E438" s="245" t="s">
        <v>19</v>
      </c>
      <c r="F438" s="246" t="s">
        <v>86</v>
      </c>
      <c r="G438" s="244"/>
      <c r="H438" s="247">
        <v>2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153</v>
      </c>
      <c r="AU438" s="253" t="s">
        <v>86</v>
      </c>
      <c r="AV438" s="14" t="s">
        <v>86</v>
      </c>
      <c r="AW438" s="14" t="s">
        <v>35</v>
      </c>
      <c r="AX438" s="14" t="s">
        <v>76</v>
      </c>
      <c r="AY438" s="253" t="s">
        <v>141</v>
      </c>
    </row>
    <row r="439" spans="1:51" s="13" customFormat="1" ht="12">
      <c r="A439" s="13"/>
      <c r="B439" s="232"/>
      <c r="C439" s="233"/>
      <c r="D439" s="234" t="s">
        <v>153</v>
      </c>
      <c r="E439" s="235" t="s">
        <v>19</v>
      </c>
      <c r="F439" s="236" t="s">
        <v>343</v>
      </c>
      <c r="G439" s="233"/>
      <c r="H439" s="235" t="s">
        <v>19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153</v>
      </c>
      <c r="AU439" s="242" t="s">
        <v>86</v>
      </c>
      <c r="AV439" s="13" t="s">
        <v>84</v>
      </c>
      <c r="AW439" s="13" t="s">
        <v>35</v>
      </c>
      <c r="AX439" s="13" t="s">
        <v>76</v>
      </c>
      <c r="AY439" s="242" t="s">
        <v>141</v>
      </c>
    </row>
    <row r="440" spans="1:51" s="14" customFormat="1" ht="12">
      <c r="A440" s="14"/>
      <c r="B440" s="243"/>
      <c r="C440" s="244"/>
      <c r="D440" s="234" t="s">
        <v>153</v>
      </c>
      <c r="E440" s="245" t="s">
        <v>19</v>
      </c>
      <c r="F440" s="246" t="s">
        <v>1236</v>
      </c>
      <c r="G440" s="244"/>
      <c r="H440" s="247">
        <v>25.42</v>
      </c>
      <c r="I440" s="248"/>
      <c r="J440" s="244"/>
      <c r="K440" s="244"/>
      <c r="L440" s="249"/>
      <c r="M440" s="250"/>
      <c r="N440" s="251"/>
      <c r="O440" s="251"/>
      <c r="P440" s="251"/>
      <c r="Q440" s="251"/>
      <c r="R440" s="251"/>
      <c r="S440" s="251"/>
      <c r="T440" s="25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3" t="s">
        <v>153</v>
      </c>
      <c r="AU440" s="253" t="s">
        <v>86</v>
      </c>
      <c r="AV440" s="14" t="s">
        <v>86</v>
      </c>
      <c r="AW440" s="14" t="s">
        <v>35</v>
      </c>
      <c r="AX440" s="14" t="s">
        <v>76</v>
      </c>
      <c r="AY440" s="253" t="s">
        <v>141</v>
      </c>
    </row>
    <row r="441" spans="1:51" s="13" customFormat="1" ht="12">
      <c r="A441" s="13"/>
      <c r="B441" s="232"/>
      <c r="C441" s="233"/>
      <c r="D441" s="234" t="s">
        <v>153</v>
      </c>
      <c r="E441" s="235" t="s">
        <v>19</v>
      </c>
      <c r="F441" s="236" t="s">
        <v>169</v>
      </c>
      <c r="G441" s="233"/>
      <c r="H441" s="235" t="s">
        <v>19</v>
      </c>
      <c r="I441" s="237"/>
      <c r="J441" s="233"/>
      <c r="K441" s="233"/>
      <c r="L441" s="238"/>
      <c r="M441" s="239"/>
      <c r="N441" s="240"/>
      <c r="O441" s="240"/>
      <c r="P441" s="240"/>
      <c r="Q441" s="240"/>
      <c r="R441" s="240"/>
      <c r="S441" s="240"/>
      <c r="T441" s="24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2" t="s">
        <v>153</v>
      </c>
      <c r="AU441" s="242" t="s">
        <v>86</v>
      </c>
      <c r="AV441" s="13" t="s">
        <v>84</v>
      </c>
      <c r="AW441" s="13" t="s">
        <v>35</v>
      </c>
      <c r="AX441" s="13" t="s">
        <v>76</v>
      </c>
      <c r="AY441" s="242" t="s">
        <v>141</v>
      </c>
    </row>
    <row r="442" spans="1:51" s="14" customFormat="1" ht="12">
      <c r="A442" s="14"/>
      <c r="B442" s="243"/>
      <c r="C442" s="244"/>
      <c r="D442" s="234" t="s">
        <v>153</v>
      </c>
      <c r="E442" s="245" t="s">
        <v>19</v>
      </c>
      <c r="F442" s="246" t="s">
        <v>231</v>
      </c>
      <c r="G442" s="244"/>
      <c r="H442" s="247">
        <v>31.57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3" t="s">
        <v>153</v>
      </c>
      <c r="AU442" s="253" t="s">
        <v>86</v>
      </c>
      <c r="AV442" s="14" t="s">
        <v>86</v>
      </c>
      <c r="AW442" s="14" t="s">
        <v>35</v>
      </c>
      <c r="AX442" s="14" t="s">
        <v>76</v>
      </c>
      <c r="AY442" s="253" t="s">
        <v>141</v>
      </c>
    </row>
    <row r="443" spans="1:51" s="13" customFormat="1" ht="12">
      <c r="A443" s="13"/>
      <c r="B443" s="232"/>
      <c r="C443" s="233"/>
      <c r="D443" s="234" t="s">
        <v>153</v>
      </c>
      <c r="E443" s="235" t="s">
        <v>19</v>
      </c>
      <c r="F443" s="236" t="s">
        <v>207</v>
      </c>
      <c r="G443" s="233"/>
      <c r="H443" s="235" t="s">
        <v>19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2" t="s">
        <v>153</v>
      </c>
      <c r="AU443" s="242" t="s">
        <v>86</v>
      </c>
      <c r="AV443" s="13" t="s">
        <v>84</v>
      </c>
      <c r="AW443" s="13" t="s">
        <v>35</v>
      </c>
      <c r="AX443" s="13" t="s">
        <v>76</v>
      </c>
      <c r="AY443" s="242" t="s">
        <v>141</v>
      </c>
    </row>
    <row r="444" spans="1:51" s="14" customFormat="1" ht="12">
      <c r="A444" s="14"/>
      <c r="B444" s="243"/>
      <c r="C444" s="244"/>
      <c r="D444" s="234" t="s">
        <v>153</v>
      </c>
      <c r="E444" s="245" t="s">
        <v>19</v>
      </c>
      <c r="F444" s="246" t="s">
        <v>1227</v>
      </c>
      <c r="G444" s="244"/>
      <c r="H444" s="247">
        <v>64.14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3" t="s">
        <v>153</v>
      </c>
      <c r="AU444" s="253" t="s">
        <v>86</v>
      </c>
      <c r="AV444" s="14" t="s">
        <v>86</v>
      </c>
      <c r="AW444" s="14" t="s">
        <v>35</v>
      </c>
      <c r="AX444" s="14" t="s">
        <v>76</v>
      </c>
      <c r="AY444" s="253" t="s">
        <v>141</v>
      </c>
    </row>
    <row r="445" spans="1:51" s="15" customFormat="1" ht="12">
      <c r="A445" s="15"/>
      <c r="B445" s="254"/>
      <c r="C445" s="255"/>
      <c r="D445" s="234" t="s">
        <v>153</v>
      </c>
      <c r="E445" s="256" t="s">
        <v>19</v>
      </c>
      <c r="F445" s="257" t="s">
        <v>171</v>
      </c>
      <c r="G445" s="255"/>
      <c r="H445" s="258">
        <v>1568.678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4" t="s">
        <v>153</v>
      </c>
      <c r="AU445" s="264" t="s">
        <v>86</v>
      </c>
      <c r="AV445" s="15" t="s">
        <v>149</v>
      </c>
      <c r="AW445" s="15" t="s">
        <v>35</v>
      </c>
      <c r="AX445" s="15" t="s">
        <v>84</v>
      </c>
      <c r="AY445" s="264" t="s">
        <v>141</v>
      </c>
    </row>
    <row r="446" spans="1:65" s="2" customFormat="1" ht="24.15" customHeight="1">
      <c r="A446" s="40"/>
      <c r="B446" s="41"/>
      <c r="C446" s="214" t="s">
        <v>350</v>
      </c>
      <c r="D446" s="214" t="s">
        <v>144</v>
      </c>
      <c r="E446" s="215" t="s">
        <v>1237</v>
      </c>
      <c r="F446" s="216" t="s">
        <v>1238</v>
      </c>
      <c r="G446" s="217" t="s">
        <v>147</v>
      </c>
      <c r="H446" s="218">
        <v>1568.678</v>
      </c>
      <c r="I446" s="219"/>
      <c r="J446" s="220">
        <f>ROUND(I446*H446,2)</f>
        <v>0</v>
      </c>
      <c r="K446" s="216" t="s">
        <v>148</v>
      </c>
      <c r="L446" s="46"/>
      <c r="M446" s="221" t="s">
        <v>19</v>
      </c>
      <c r="N446" s="222" t="s">
        <v>47</v>
      </c>
      <c r="O446" s="86"/>
      <c r="P446" s="223">
        <f>O446*H446</f>
        <v>0</v>
      </c>
      <c r="Q446" s="223">
        <v>0.00032</v>
      </c>
      <c r="R446" s="223">
        <f>Q446*H446</f>
        <v>0.50197696</v>
      </c>
      <c r="S446" s="223">
        <v>0</v>
      </c>
      <c r="T446" s="224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5" t="s">
        <v>311</v>
      </c>
      <c r="AT446" s="225" t="s">
        <v>144</v>
      </c>
      <c r="AU446" s="225" t="s">
        <v>86</v>
      </c>
      <c r="AY446" s="19" t="s">
        <v>141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9" t="s">
        <v>84</v>
      </c>
      <c r="BK446" s="226">
        <f>ROUND(I446*H446,2)</f>
        <v>0</v>
      </c>
      <c r="BL446" s="19" t="s">
        <v>311</v>
      </c>
      <c r="BM446" s="225" t="s">
        <v>1239</v>
      </c>
    </row>
    <row r="447" spans="1:47" s="2" customFormat="1" ht="12">
      <c r="A447" s="40"/>
      <c r="B447" s="41"/>
      <c r="C447" s="42"/>
      <c r="D447" s="227" t="s">
        <v>151</v>
      </c>
      <c r="E447" s="42"/>
      <c r="F447" s="228" t="s">
        <v>1240</v>
      </c>
      <c r="G447" s="42"/>
      <c r="H447" s="42"/>
      <c r="I447" s="229"/>
      <c r="J447" s="42"/>
      <c r="K447" s="42"/>
      <c r="L447" s="46"/>
      <c r="M447" s="230"/>
      <c r="N447" s="231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151</v>
      </c>
      <c r="AU447" s="19" t="s">
        <v>86</v>
      </c>
    </row>
    <row r="448" spans="1:51" s="13" customFormat="1" ht="12">
      <c r="A448" s="13"/>
      <c r="B448" s="232"/>
      <c r="C448" s="233"/>
      <c r="D448" s="234" t="s">
        <v>153</v>
      </c>
      <c r="E448" s="235" t="s">
        <v>19</v>
      </c>
      <c r="F448" s="236" t="s">
        <v>1216</v>
      </c>
      <c r="G448" s="233"/>
      <c r="H448" s="235" t="s">
        <v>19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153</v>
      </c>
      <c r="AU448" s="242" t="s">
        <v>86</v>
      </c>
      <c r="AV448" s="13" t="s">
        <v>84</v>
      </c>
      <c r="AW448" s="13" t="s">
        <v>35</v>
      </c>
      <c r="AX448" s="13" t="s">
        <v>76</v>
      </c>
      <c r="AY448" s="242" t="s">
        <v>141</v>
      </c>
    </row>
    <row r="449" spans="1:51" s="14" customFormat="1" ht="12">
      <c r="A449" s="14"/>
      <c r="B449" s="243"/>
      <c r="C449" s="244"/>
      <c r="D449" s="234" t="s">
        <v>153</v>
      </c>
      <c r="E449" s="245" t="s">
        <v>19</v>
      </c>
      <c r="F449" s="246" t="s">
        <v>1217</v>
      </c>
      <c r="G449" s="244"/>
      <c r="H449" s="247">
        <v>88.348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153</v>
      </c>
      <c r="AU449" s="253" t="s">
        <v>86</v>
      </c>
      <c r="AV449" s="14" t="s">
        <v>86</v>
      </c>
      <c r="AW449" s="14" t="s">
        <v>35</v>
      </c>
      <c r="AX449" s="14" t="s">
        <v>76</v>
      </c>
      <c r="AY449" s="253" t="s">
        <v>141</v>
      </c>
    </row>
    <row r="450" spans="1:51" s="13" customFormat="1" ht="12">
      <c r="A450" s="13"/>
      <c r="B450" s="232"/>
      <c r="C450" s="233"/>
      <c r="D450" s="234" t="s">
        <v>153</v>
      </c>
      <c r="E450" s="235" t="s">
        <v>19</v>
      </c>
      <c r="F450" s="236" t="s">
        <v>189</v>
      </c>
      <c r="G450" s="233"/>
      <c r="H450" s="235" t="s">
        <v>19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153</v>
      </c>
      <c r="AU450" s="242" t="s">
        <v>86</v>
      </c>
      <c r="AV450" s="13" t="s">
        <v>84</v>
      </c>
      <c r="AW450" s="13" t="s">
        <v>35</v>
      </c>
      <c r="AX450" s="13" t="s">
        <v>76</v>
      </c>
      <c r="AY450" s="242" t="s">
        <v>141</v>
      </c>
    </row>
    <row r="451" spans="1:51" s="14" customFormat="1" ht="12">
      <c r="A451" s="14"/>
      <c r="B451" s="243"/>
      <c r="C451" s="244"/>
      <c r="D451" s="234" t="s">
        <v>153</v>
      </c>
      <c r="E451" s="245" t="s">
        <v>19</v>
      </c>
      <c r="F451" s="246" t="s">
        <v>1218</v>
      </c>
      <c r="G451" s="244"/>
      <c r="H451" s="247">
        <v>71.4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153</v>
      </c>
      <c r="AU451" s="253" t="s">
        <v>86</v>
      </c>
      <c r="AV451" s="14" t="s">
        <v>86</v>
      </c>
      <c r="AW451" s="14" t="s">
        <v>35</v>
      </c>
      <c r="AX451" s="14" t="s">
        <v>76</v>
      </c>
      <c r="AY451" s="253" t="s">
        <v>141</v>
      </c>
    </row>
    <row r="452" spans="1:51" s="13" customFormat="1" ht="12">
      <c r="A452" s="13"/>
      <c r="B452" s="232"/>
      <c r="C452" s="233"/>
      <c r="D452" s="234" t="s">
        <v>153</v>
      </c>
      <c r="E452" s="235" t="s">
        <v>19</v>
      </c>
      <c r="F452" s="236" t="s">
        <v>155</v>
      </c>
      <c r="G452" s="233"/>
      <c r="H452" s="235" t="s">
        <v>19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2" t="s">
        <v>153</v>
      </c>
      <c r="AU452" s="242" t="s">
        <v>86</v>
      </c>
      <c r="AV452" s="13" t="s">
        <v>84</v>
      </c>
      <c r="AW452" s="13" t="s">
        <v>35</v>
      </c>
      <c r="AX452" s="13" t="s">
        <v>76</v>
      </c>
      <c r="AY452" s="242" t="s">
        <v>141</v>
      </c>
    </row>
    <row r="453" spans="1:51" s="14" customFormat="1" ht="12">
      <c r="A453" s="14"/>
      <c r="B453" s="243"/>
      <c r="C453" s="244"/>
      <c r="D453" s="234" t="s">
        <v>153</v>
      </c>
      <c r="E453" s="245" t="s">
        <v>19</v>
      </c>
      <c r="F453" s="246" t="s">
        <v>217</v>
      </c>
      <c r="G453" s="244"/>
      <c r="H453" s="247">
        <v>49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153</v>
      </c>
      <c r="AU453" s="253" t="s">
        <v>86</v>
      </c>
      <c r="AV453" s="14" t="s">
        <v>86</v>
      </c>
      <c r="AW453" s="14" t="s">
        <v>35</v>
      </c>
      <c r="AX453" s="14" t="s">
        <v>76</v>
      </c>
      <c r="AY453" s="253" t="s">
        <v>141</v>
      </c>
    </row>
    <row r="454" spans="1:51" s="13" customFormat="1" ht="12">
      <c r="A454" s="13"/>
      <c r="B454" s="232"/>
      <c r="C454" s="233"/>
      <c r="D454" s="234" t="s">
        <v>153</v>
      </c>
      <c r="E454" s="235" t="s">
        <v>19</v>
      </c>
      <c r="F454" s="236" t="s">
        <v>191</v>
      </c>
      <c r="G454" s="233"/>
      <c r="H454" s="235" t="s">
        <v>19</v>
      </c>
      <c r="I454" s="237"/>
      <c r="J454" s="233"/>
      <c r="K454" s="233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153</v>
      </c>
      <c r="AU454" s="242" t="s">
        <v>86</v>
      </c>
      <c r="AV454" s="13" t="s">
        <v>84</v>
      </c>
      <c r="AW454" s="13" t="s">
        <v>35</v>
      </c>
      <c r="AX454" s="13" t="s">
        <v>76</v>
      </c>
      <c r="AY454" s="242" t="s">
        <v>141</v>
      </c>
    </row>
    <row r="455" spans="1:51" s="14" customFormat="1" ht="12">
      <c r="A455" s="14"/>
      <c r="B455" s="243"/>
      <c r="C455" s="244"/>
      <c r="D455" s="234" t="s">
        <v>153</v>
      </c>
      <c r="E455" s="245" t="s">
        <v>19</v>
      </c>
      <c r="F455" s="246" t="s">
        <v>1219</v>
      </c>
      <c r="G455" s="244"/>
      <c r="H455" s="247">
        <v>78.22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153</v>
      </c>
      <c r="AU455" s="253" t="s">
        <v>86</v>
      </c>
      <c r="AV455" s="14" t="s">
        <v>86</v>
      </c>
      <c r="AW455" s="14" t="s">
        <v>35</v>
      </c>
      <c r="AX455" s="14" t="s">
        <v>76</v>
      </c>
      <c r="AY455" s="253" t="s">
        <v>141</v>
      </c>
    </row>
    <row r="456" spans="1:51" s="13" customFormat="1" ht="12">
      <c r="A456" s="13"/>
      <c r="B456" s="232"/>
      <c r="C456" s="233"/>
      <c r="D456" s="234" t="s">
        <v>153</v>
      </c>
      <c r="E456" s="235" t="s">
        <v>19</v>
      </c>
      <c r="F456" s="236" t="s">
        <v>157</v>
      </c>
      <c r="G456" s="233"/>
      <c r="H456" s="235" t="s">
        <v>19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153</v>
      </c>
      <c r="AU456" s="242" t="s">
        <v>86</v>
      </c>
      <c r="AV456" s="13" t="s">
        <v>84</v>
      </c>
      <c r="AW456" s="13" t="s">
        <v>35</v>
      </c>
      <c r="AX456" s="13" t="s">
        <v>76</v>
      </c>
      <c r="AY456" s="242" t="s">
        <v>141</v>
      </c>
    </row>
    <row r="457" spans="1:51" s="14" customFormat="1" ht="12">
      <c r="A457" s="14"/>
      <c r="B457" s="243"/>
      <c r="C457" s="244"/>
      <c r="D457" s="234" t="s">
        <v>153</v>
      </c>
      <c r="E457" s="245" t="s">
        <v>19</v>
      </c>
      <c r="F457" s="246" t="s">
        <v>217</v>
      </c>
      <c r="G457" s="244"/>
      <c r="H457" s="247">
        <v>49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153</v>
      </c>
      <c r="AU457" s="253" t="s">
        <v>86</v>
      </c>
      <c r="AV457" s="14" t="s">
        <v>86</v>
      </c>
      <c r="AW457" s="14" t="s">
        <v>35</v>
      </c>
      <c r="AX457" s="14" t="s">
        <v>76</v>
      </c>
      <c r="AY457" s="253" t="s">
        <v>141</v>
      </c>
    </row>
    <row r="458" spans="1:51" s="13" customFormat="1" ht="12">
      <c r="A458" s="13"/>
      <c r="B458" s="232"/>
      <c r="C458" s="233"/>
      <c r="D458" s="234" t="s">
        <v>153</v>
      </c>
      <c r="E458" s="235" t="s">
        <v>19</v>
      </c>
      <c r="F458" s="236" t="s">
        <v>158</v>
      </c>
      <c r="G458" s="233"/>
      <c r="H458" s="235" t="s">
        <v>19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2" t="s">
        <v>153</v>
      </c>
      <c r="AU458" s="242" t="s">
        <v>86</v>
      </c>
      <c r="AV458" s="13" t="s">
        <v>84</v>
      </c>
      <c r="AW458" s="13" t="s">
        <v>35</v>
      </c>
      <c r="AX458" s="13" t="s">
        <v>76</v>
      </c>
      <c r="AY458" s="242" t="s">
        <v>141</v>
      </c>
    </row>
    <row r="459" spans="1:51" s="14" customFormat="1" ht="12">
      <c r="A459" s="14"/>
      <c r="B459" s="243"/>
      <c r="C459" s="244"/>
      <c r="D459" s="234" t="s">
        <v>153</v>
      </c>
      <c r="E459" s="245" t="s">
        <v>19</v>
      </c>
      <c r="F459" s="246" t="s">
        <v>217</v>
      </c>
      <c r="G459" s="244"/>
      <c r="H459" s="247">
        <v>49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153</v>
      </c>
      <c r="AU459" s="253" t="s">
        <v>86</v>
      </c>
      <c r="AV459" s="14" t="s">
        <v>86</v>
      </c>
      <c r="AW459" s="14" t="s">
        <v>35</v>
      </c>
      <c r="AX459" s="14" t="s">
        <v>76</v>
      </c>
      <c r="AY459" s="253" t="s">
        <v>141</v>
      </c>
    </row>
    <row r="460" spans="1:51" s="13" customFormat="1" ht="12">
      <c r="A460" s="13"/>
      <c r="B460" s="232"/>
      <c r="C460" s="233"/>
      <c r="D460" s="234" t="s">
        <v>153</v>
      </c>
      <c r="E460" s="235" t="s">
        <v>19</v>
      </c>
      <c r="F460" s="236" t="s">
        <v>193</v>
      </c>
      <c r="G460" s="233"/>
      <c r="H460" s="235" t="s">
        <v>19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2" t="s">
        <v>153</v>
      </c>
      <c r="AU460" s="242" t="s">
        <v>86</v>
      </c>
      <c r="AV460" s="13" t="s">
        <v>84</v>
      </c>
      <c r="AW460" s="13" t="s">
        <v>35</v>
      </c>
      <c r="AX460" s="13" t="s">
        <v>76</v>
      </c>
      <c r="AY460" s="242" t="s">
        <v>141</v>
      </c>
    </row>
    <row r="461" spans="1:51" s="14" customFormat="1" ht="12">
      <c r="A461" s="14"/>
      <c r="B461" s="243"/>
      <c r="C461" s="244"/>
      <c r="D461" s="234" t="s">
        <v>153</v>
      </c>
      <c r="E461" s="245" t="s">
        <v>19</v>
      </c>
      <c r="F461" s="246" t="s">
        <v>1220</v>
      </c>
      <c r="G461" s="244"/>
      <c r="H461" s="247">
        <v>75.12</v>
      </c>
      <c r="I461" s="248"/>
      <c r="J461" s="244"/>
      <c r="K461" s="244"/>
      <c r="L461" s="249"/>
      <c r="M461" s="250"/>
      <c r="N461" s="251"/>
      <c r="O461" s="251"/>
      <c r="P461" s="251"/>
      <c r="Q461" s="251"/>
      <c r="R461" s="251"/>
      <c r="S461" s="251"/>
      <c r="T461" s="252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3" t="s">
        <v>153</v>
      </c>
      <c r="AU461" s="253" t="s">
        <v>86</v>
      </c>
      <c r="AV461" s="14" t="s">
        <v>86</v>
      </c>
      <c r="AW461" s="14" t="s">
        <v>35</v>
      </c>
      <c r="AX461" s="14" t="s">
        <v>76</v>
      </c>
      <c r="AY461" s="253" t="s">
        <v>141</v>
      </c>
    </row>
    <row r="462" spans="1:51" s="13" customFormat="1" ht="12">
      <c r="A462" s="13"/>
      <c r="B462" s="232"/>
      <c r="C462" s="233"/>
      <c r="D462" s="234" t="s">
        <v>153</v>
      </c>
      <c r="E462" s="235" t="s">
        <v>19</v>
      </c>
      <c r="F462" s="236" t="s">
        <v>159</v>
      </c>
      <c r="G462" s="233"/>
      <c r="H462" s="235" t="s">
        <v>19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2" t="s">
        <v>153</v>
      </c>
      <c r="AU462" s="242" t="s">
        <v>86</v>
      </c>
      <c r="AV462" s="13" t="s">
        <v>84</v>
      </c>
      <c r="AW462" s="13" t="s">
        <v>35</v>
      </c>
      <c r="AX462" s="13" t="s">
        <v>76</v>
      </c>
      <c r="AY462" s="242" t="s">
        <v>141</v>
      </c>
    </row>
    <row r="463" spans="1:51" s="14" customFormat="1" ht="12">
      <c r="A463" s="14"/>
      <c r="B463" s="243"/>
      <c r="C463" s="244"/>
      <c r="D463" s="234" t="s">
        <v>153</v>
      </c>
      <c r="E463" s="245" t="s">
        <v>19</v>
      </c>
      <c r="F463" s="246" t="s">
        <v>217</v>
      </c>
      <c r="G463" s="244"/>
      <c r="H463" s="247">
        <v>49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153</v>
      </c>
      <c r="AU463" s="253" t="s">
        <v>86</v>
      </c>
      <c r="AV463" s="14" t="s">
        <v>86</v>
      </c>
      <c r="AW463" s="14" t="s">
        <v>35</v>
      </c>
      <c r="AX463" s="14" t="s">
        <v>76</v>
      </c>
      <c r="AY463" s="253" t="s">
        <v>141</v>
      </c>
    </row>
    <row r="464" spans="1:51" s="13" customFormat="1" ht="12">
      <c r="A464" s="13"/>
      <c r="B464" s="232"/>
      <c r="C464" s="233"/>
      <c r="D464" s="234" t="s">
        <v>153</v>
      </c>
      <c r="E464" s="235" t="s">
        <v>19</v>
      </c>
      <c r="F464" s="236" t="s">
        <v>195</v>
      </c>
      <c r="G464" s="233"/>
      <c r="H464" s="235" t="s">
        <v>19</v>
      </c>
      <c r="I464" s="237"/>
      <c r="J464" s="233"/>
      <c r="K464" s="233"/>
      <c r="L464" s="238"/>
      <c r="M464" s="239"/>
      <c r="N464" s="240"/>
      <c r="O464" s="240"/>
      <c r="P464" s="240"/>
      <c r="Q464" s="240"/>
      <c r="R464" s="240"/>
      <c r="S464" s="240"/>
      <c r="T464" s="24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2" t="s">
        <v>153</v>
      </c>
      <c r="AU464" s="242" t="s">
        <v>86</v>
      </c>
      <c r="AV464" s="13" t="s">
        <v>84</v>
      </c>
      <c r="AW464" s="13" t="s">
        <v>35</v>
      </c>
      <c r="AX464" s="13" t="s">
        <v>76</v>
      </c>
      <c r="AY464" s="242" t="s">
        <v>141</v>
      </c>
    </row>
    <row r="465" spans="1:51" s="14" customFormat="1" ht="12">
      <c r="A465" s="14"/>
      <c r="B465" s="243"/>
      <c r="C465" s="244"/>
      <c r="D465" s="234" t="s">
        <v>153</v>
      </c>
      <c r="E465" s="245" t="s">
        <v>19</v>
      </c>
      <c r="F465" s="246" t="s">
        <v>1220</v>
      </c>
      <c r="G465" s="244"/>
      <c r="H465" s="247">
        <v>75.12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3" t="s">
        <v>153</v>
      </c>
      <c r="AU465" s="253" t="s">
        <v>86</v>
      </c>
      <c r="AV465" s="14" t="s">
        <v>86</v>
      </c>
      <c r="AW465" s="14" t="s">
        <v>35</v>
      </c>
      <c r="AX465" s="14" t="s">
        <v>76</v>
      </c>
      <c r="AY465" s="253" t="s">
        <v>141</v>
      </c>
    </row>
    <row r="466" spans="1:51" s="13" customFormat="1" ht="12">
      <c r="A466" s="13"/>
      <c r="B466" s="232"/>
      <c r="C466" s="233"/>
      <c r="D466" s="234" t="s">
        <v>153</v>
      </c>
      <c r="E466" s="235" t="s">
        <v>19</v>
      </c>
      <c r="F466" s="236" t="s">
        <v>160</v>
      </c>
      <c r="G466" s="233"/>
      <c r="H466" s="235" t="s">
        <v>19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2" t="s">
        <v>153</v>
      </c>
      <c r="AU466" s="242" t="s">
        <v>86</v>
      </c>
      <c r="AV466" s="13" t="s">
        <v>84</v>
      </c>
      <c r="AW466" s="13" t="s">
        <v>35</v>
      </c>
      <c r="AX466" s="13" t="s">
        <v>76</v>
      </c>
      <c r="AY466" s="242" t="s">
        <v>141</v>
      </c>
    </row>
    <row r="467" spans="1:51" s="14" customFormat="1" ht="12">
      <c r="A467" s="14"/>
      <c r="B467" s="243"/>
      <c r="C467" s="244"/>
      <c r="D467" s="234" t="s">
        <v>153</v>
      </c>
      <c r="E467" s="245" t="s">
        <v>19</v>
      </c>
      <c r="F467" s="246" t="s">
        <v>217</v>
      </c>
      <c r="G467" s="244"/>
      <c r="H467" s="247">
        <v>49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3" t="s">
        <v>153</v>
      </c>
      <c r="AU467" s="253" t="s">
        <v>86</v>
      </c>
      <c r="AV467" s="14" t="s">
        <v>86</v>
      </c>
      <c r="AW467" s="14" t="s">
        <v>35</v>
      </c>
      <c r="AX467" s="14" t="s">
        <v>76</v>
      </c>
      <c r="AY467" s="253" t="s">
        <v>141</v>
      </c>
    </row>
    <row r="468" spans="1:51" s="13" customFormat="1" ht="12">
      <c r="A468" s="13"/>
      <c r="B468" s="232"/>
      <c r="C468" s="233"/>
      <c r="D468" s="234" t="s">
        <v>153</v>
      </c>
      <c r="E468" s="235" t="s">
        <v>19</v>
      </c>
      <c r="F468" s="236" t="s">
        <v>196</v>
      </c>
      <c r="G468" s="233"/>
      <c r="H468" s="235" t="s">
        <v>19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2" t="s">
        <v>153</v>
      </c>
      <c r="AU468" s="242" t="s">
        <v>86</v>
      </c>
      <c r="AV468" s="13" t="s">
        <v>84</v>
      </c>
      <c r="AW468" s="13" t="s">
        <v>35</v>
      </c>
      <c r="AX468" s="13" t="s">
        <v>76</v>
      </c>
      <c r="AY468" s="242" t="s">
        <v>141</v>
      </c>
    </row>
    <row r="469" spans="1:51" s="14" customFormat="1" ht="12">
      <c r="A469" s="14"/>
      <c r="B469" s="243"/>
      <c r="C469" s="244"/>
      <c r="D469" s="234" t="s">
        <v>153</v>
      </c>
      <c r="E469" s="245" t="s">
        <v>19</v>
      </c>
      <c r="F469" s="246" t="s">
        <v>1221</v>
      </c>
      <c r="G469" s="244"/>
      <c r="H469" s="247">
        <v>75.12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153</v>
      </c>
      <c r="AU469" s="253" t="s">
        <v>86</v>
      </c>
      <c r="AV469" s="14" t="s">
        <v>86</v>
      </c>
      <c r="AW469" s="14" t="s">
        <v>35</v>
      </c>
      <c r="AX469" s="14" t="s">
        <v>76</v>
      </c>
      <c r="AY469" s="253" t="s">
        <v>141</v>
      </c>
    </row>
    <row r="470" spans="1:51" s="13" customFormat="1" ht="12">
      <c r="A470" s="13"/>
      <c r="B470" s="232"/>
      <c r="C470" s="233"/>
      <c r="D470" s="234" t="s">
        <v>153</v>
      </c>
      <c r="E470" s="235" t="s">
        <v>19</v>
      </c>
      <c r="F470" s="236" t="s">
        <v>161</v>
      </c>
      <c r="G470" s="233"/>
      <c r="H470" s="235" t="s">
        <v>19</v>
      </c>
      <c r="I470" s="237"/>
      <c r="J470" s="233"/>
      <c r="K470" s="233"/>
      <c r="L470" s="238"/>
      <c r="M470" s="239"/>
      <c r="N470" s="240"/>
      <c r="O470" s="240"/>
      <c r="P470" s="240"/>
      <c r="Q470" s="240"/>
      <c r="R470" s="240"/>
      <c r="S470" s="240"/>
      <c r="T470" s="241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2" t="s">
        <v>153</v>
      </c>
      <c r="AU470" s="242" t="s">
        <v>86</v>
      </c>
      <c r="AV470" s="13" t="s">
        <v>84</v>
      </c>
      <c r="AW470" s="13" t="s">
        <v>35</v>
      </c>
      <c r="AX470" s="13" t="s">
        <v>76</v>
      </c>
      <c r="AY470" s="242" t="s">
        <v>141</v>
      </c>
    </row>
    <row r="471" spans="1:51" s="14" customFormat="1" ht="12">
      <c r="A471" s="14"/>
      <c r="B471" s="243"/>
      <c r="C471" s="244"/>
      <c r="D471" s="234" t="s">
        <v>153</v>
      </c>
      <c r="E471" s="245" t="s">
        <v>19</v>
      </c>
      <c r="F471" s="246" t="s">
        <v>217</v>
      </c>
      <c r="G471" s="244"/>
      <c r="H471" s="247">
        <v>49</v>
      </c>
      <c r="I471" s="248"/>
      <c r="J471" s="244"/>
      <c r="K471" s="244"/>
      <c r="L471" s="249"/>
      <c r="M471" s="250"/>
      <c r="N471" s="251"/>
      <c r="O471" s="251"/>
      <c r="P471" s="251"/>
      <c r="Q471" s="251"/>
      <c r="R471" s="251"/>
      <c r="S471" s="251"/>
      <c r="T471" s="252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3" t="s">
        <v>153</v>
      </c>
      <c r="AU471" s="253" t="s">
        <v>86</v>
      </c>
      <c r="AV471" s="14" t="s">
        <v>86</v>
      </c>
      <c r="AW471" s="14" t="s">
        <v>35</v>
      </c>
      <c r="AX471" s="14" t="s">
        <v>76</v>
      </c>
      <c r="AY471" s="253" t="s">
        <v>141</v>
      </c>
    </row>
    <row r="472" spans="1:51" s="13" customFormat="1" ht="12">
      <c r="A472" s="13"/>
      <c r="B472" s="232"/>
      <c r="C472" s="233"/>
      <c r="D472" s="234" t="s">
        <v>153</v>
      </c>
      <c r="E472" s="235" t="s">
        <v>19</v>
      </c>
      <c r="F472" s="236" t="s">
        <v>198</v>
      </c>
      <c r="G472" s="233"/>
      <c r="H472" s="235" t="s">
        <v>19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2" t="s">
        <v>153</v>
      </c>
      <c r="AU472" s="242" t="s">
        <v>86</v>
      </c>
      <c r="AV472" s="13" t="s">
        <v>84</v>
      </c>
      <c r="AW472" s="13" t="s">
        <v>35</v>
      </c>
      <c r="AX472" s="13" t="s">
        <v>76</v>
      </c>
      <c r="AY472" s="242" t="s">
        <v>141</v>
      </c>
    </row>
    <row r="473" spans="1:51" s="14" customFormat="1" ht="12">
      <c r="A473" s="14"/>
      <c r="B473" s="243"/>
      <c r="C473" s="244"/>
      <c r="D473" s="234" t="s">
        <v>153</v>
      </c>
      <c r="E473" s="245" t="s">
        <v>19</v>
      </c>
      <c r="F473" s="246" t="s">
        <v>1218</v>
      </c>
      <c r="G473" s="244"/>
      <c r="H473" s="247">
        <v>71.4</v>
      </c>
      <c r="I473" s="248"/>
      <c r="J473" s="244"/>
      <c r="K473" s="244"/>
      <c r="L473" s="249"/>
      <c r="M473" s="250"/>
      <c r="N473" s="251"/>
      <c r="O473" s="251"/>
      <c r="P473" s="251"/>
      <c r="Q473" s="251"/>
      <c r="R473" s="251"/>
      <c r="S473" s="251"/>
      <c r="T473" s="25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3" t="s">
        <v>153</v>
      </c>
      <c r="AU473" s="253" t="s">
        <v>86</v>
      </c>
      <c r="AV473" s="14" t="s">
        <v>86</v>
      </c>
      <c r="AW473" s="14" t="s">
        <v>35</v>
      </c>
      <c r="AX473" s="14" t="s">
        <v>76</v>
      </c>
      <c r="AY473" s="253" t="s">
        <v>141</v>
      </c>
    </row>
    <row r="474" spans="1:51" s="13" customFormat="1" ht="12">
      <c r="A474" s="13"/>
      <c r="B474" s="232"/>
      <c r="C474" s="233"/>
      <c r="D474" s="234" t="s">
        <v>153</v>
      </c>
      <c r="E474" s="235" t="s">
        <v>19</v>
      </c>
      <c r="F474" s="236" t="s">
        <v>162</v>
      </c>
      <c r="G474" s="233"/>
      <c r="H474" s="235" t="s">
        <v>19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153</v>
      </c>
      <c r="AU474" s="242" t="s">
        <v>86</v>
      </c>
      <c r="AV474" s="13" t="s">
        <v>84</v>
      </c>
      <c r="AW474" s="13" t="s">
        <v>35</v>
      </c>
      <c r="AX474" s="13" t="s">
        <v>76</v>
      </c>
      <c r="AY474" s="242" t="s">
        <v>141</v>
      </c>
    </row>
    <row r="475" spans="1:51" s="14" customFormat="1" ht="12">
      <c r="A475" s="14"/>
      <c r="B475" s="243"/>
      <c r="C475" s="244"/>
      <c r="D475" s="234" t="s">
        <v>153</v>
      </c>
      <c r="E475" s="245" t="s">
        <v>19</v>
      </c>
      <c r="F475" s="246" t="s">
        <v>224</v>
      </c>
      <c r="G475" s="244"/>
      <c r="H475" s="247">
        <v>53.9</v>
      </c>
      <c r="I475" s="248"/>
      <c r="J475" s="244"/>
      <c r="K475" s="244"/>
      <c r="L475" s="249"/>
      <c r="M475" s="250"/>
      <c r="N475" s="251"/>
      <c r="O475" s="251"/>
      <c r="P475" s="251"/>
      <c r="Q475" s="251"/>
      <c r="R475" s="251"/>
      <c r="S475" s="251"/>
      <c r="T475" s="25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3" t="s">
        <v>153</v>
      </c>
      <c r="AU475" s="253" t="s">
        <v>86</v>
      </c>
      <c r="AV475" s="14" t="s">
        <v>86</v>
      </c>
      <c r="AW475" s="14" t="s">
        <v>35</v>
      </c>
      <c r="AX475" s="14" t="s">
        <v>76</v>
      </c>
      <c r="AY475" s="253" t="s">
        <v>141</v>
      </c>
    </row>
    <row r="476" spans="1:51" s="13" customFormat="1" ht="12">
      <c r="A476" s="13"/>
      <c r="B476" s="232"/>
      <c r="C476" s="233"/>
      <c r="D476" s="234" t="s">
        <v>153</v>
      </c>
      <c r="E476" s="235" t="s">
        <v>19</v>
      </c>
      <c r="F476" s="236" t="s">
        <v>199</v>
      </c>
      <c r="G476" s="233"/>
      <c r="H476" s="235" t="s">
        <v>19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153</v>
      </c>
      <c r="AU476" s="242" t="s">
        <v>86</v>
      </c>
      <c r="AV476" s="13" t="s">
        <v>84</v>
      </c>
      <c r="AW476" s="13" t="s">
        <v>35</v>
      </c>
      <c r="AX476" s="13" t="s">
        <v>76</v>
      </c>
      <c r="AY476" s="242" t="s">
        <v>141</v>
      </c>
    </row>
    <row r="477" spans="1:51" s="14" customFormat="1" ht="12">
      <c r="A477" s="14"/>
      <c r="B477" s="243"/>
      <c r="C477" s="244"/>
      <c r="D477" s="234" t="s">
        <v>153</v>
      </c>
      <c r="E477" s="245" t="s">
        <v>19</v>
      </c>
      <c r="F477" s="246" t="s">
        <v>1222</v>
      </c>
      <c r="G477" s="244"/>
      <c r="H477" s="247">
        <v>79.46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3" t="s">
        <v>153</v>
      </c>
      <c r="AU477" s="253" t="s">
        <v>86</v>
      </c>
      <c r="AV477" s="14" t="s">
        <v>86</v>
      </c>
      <c r="AW477" s="14" t="s">
        <v>35</v>
      </c>
      <c r="AX477" s="14" t="s">
        <v>76</v>
      </c>
      <c r="AY477" s="253" t="s">
        <v>141</v>
      </c>
    </row>
    <row r="478" spans="1:51" s="13" customFormat="1" ht="12">
      <c r="A478" s="13"/>
      <c r="B478" s="232"/>
      <c r="C478" s="233"/>
      <c r="D478" s="234" t="s">
        <v>153</v>
      </c>
      <c r="E478" s="235" t="s">
        <v>19</v>
      </c>
      <c r="F478" s="236" t="s">
        <v>164</v>
      </c>
      <c r="G478" s="233"/>
      <c r="H478" s="235" t="s">
        <v>19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2" t="s">
        <v>153</v>
      </c>
      <c r="AU478" s="242" t="s">
        <v>86</v>
      </c>
      <c r="AV478" s="13" t="s">
        <v>84</v>
      </c>
      <c r="AW478" s="13" t="s">
        <v>35</v>
      </c>
      <c r="AX478" s="13" t="s">
        <v>76</v>
      </c>
      <c r="AY478" s="242" t="s">
        <v>141</v>
      </c>
    </row>
    <row r="479" spans="1:51" s="14" customFormat="1" ht="12">
      <c r="A479" s="14"/>
      <c r="B479" s="243"/>
      <c r="C479" s="244"/>
      <c r="D479" s="234" t="s">
        <v>153</v>
      </c>
      <c r="E479" s="245" t="s">
        <v>19</v>
      </c>
      <c r="F479" s="246" t="s">
        <v>224</v>
      </c>
      <c r="G479" s="244"/>
      <c r="H479" s="247">
        <v>53.9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153</v>
      </c>
      <c r="AU479" s="253" t="s">
        <v>86</v>
      </c>
      <c r="AV479" s="14" t="s">
        <v>86</v>
      </c>
      <c r="AW479" s="14" t="s">
        <v>35</v>
      </c>
      <c r="AX479" s="14" t="s">
        <v>76</v>
      </c>
      <c r="AY479" s="253" t="s">
        <v>141</v>
      </c>
    </row>
    <row r="480" spans="1:51" s="13" customFormat="1" ht="12">
      <c r="A480" s="13"/>
      <c r="B480" s="232"/>
      <c r="C480" s="233"/>
      <c r="D480" s="234" t="s">
        <v>153</v>
      </c>
      <c r="E480" s="235" t="s">
        <v>19</v>
      </c>
      <c r="F480" s="236" t="s">
        <v>201</v>
      </c>
      <c r="G480" s="233"/>
      <c r="H480" s="235" t="s">
        <v>19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2" t="s">
        <v>153</v>
      </c>
      <c r="AU480" s="242" t="s">
        <v>86</v>
      </c>
      <c r="AV480" s="13" t="s">
        <v>84</v>
      </c>
      <c r="AW480" s="13" t="s">
        <v>35</v>
      </c>
      <c r="AX480" s="13" t="s">
        <v>76</v>
      </c>
      <c r="AY480" s="242" t="s">
        <v>141</v>
      </c>
    </row>
    <row r="481" spans="1:51" s="14" customFormat="1" ht="12">
      <c r="A481" s="14"/>
      <c r="B481" s="243"/>
      <c r="C481" s="244"/>
      <c r="D481" s="234" t="s">
        <v>153</v>
      </c>
      <c r="E481" s="245" t="s">
        <v>19</v>
      </c>
      <c r="F481" s="246" t="s">
        <v>1222</v>
      </c>
      <c r="G481" s="244"/>
      <c r="H481" s="247">
        <v>79.46</v>
      </c>
      <c r="I481" s="248"/>
      <c r="J481" s="244"/>
      <c r="K481" s="244"/>
      <c r="L481" s="249"/>
      <c r="M481" s="250"/>
      <c r="N481" s="251"/>
      <c r="O481" s="251"/>
      <c r="P481" s="251"/>
      <c r="Q481" s="251"/>
      <c r="R481" s="251"/>
      <c r="S481" s="251"/>
      <c r="T481" s="252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3" t="s">
        <v>153</v>
      </c>
      <c r="AU481" s="253" t="s">
        <v>86</v>
      </c>
      <c r="AV481" s="14" t="s">
        <v>86</v>
      </c>
      <c r="AW481" s="14" t="s">
        <v>35</v>
      </c>
      <c r="AX481" s="14" t="s">
        <v>76</v>
      </c>
      <c r="AY481" s="253" t="s">
        <v>141</v>
      </c>
    </row>
    <row r="482" spans="1:51" s="13" customFormat="1" ht="12">
      <c r="A482" s="13"/>
      <c r="B482" s="232"/>
      <c r="C482" s="233"/>
      <c r="D482" s="234" t="s">
        <v>153</v>
      </c>
      <c r="E482" s="235" t="s">
        <v>19</v>
      </c>
      <c r="F482" s="236" t="s">
        <v>165</v>
      </c>
      <c r="G482" s="233"/>
      <c r="H482" s="235" t="s">
        <v>19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2" t="s">
        <v>153</v>
      </c>
      <c r="AU482" s="242" t="s">
        <v>86</v>
      </c>
      <c r="AV482" s="13" t="s">
        <v>84</v>
      </c>
      <c r="AW482" s="13" t="s">
        <v>35</v>
      </c>
      <c r="AX482" s="13" t="s">
        <v>76</v>
      </c>
      <c r="AY482" s="242" t="s">
        <v>141</v>
      </c>
    </row>
    <row r="483" spans="1:51" s="14" customFormat="1" ht="12">
      <c r="A483" s="14"/>
      <c r="B483" s="243"/>
      <c r="C483" s="244"/>
      <c r="D483" s="234" t="s">
        <v>153</v>
      </c>
      <c r="E483" s="245" t="s">
        <v>19</v>
      </c>
      <c r="F483" s="246" t="s">
        <v>227</v>
      </c>
      <c r="G483" s="244"/>
      <c r="H483" s="247">
        <v>21.56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3" t="s">
        <v>153</v>
      </c>
      <c r="AU483" s="253" t="s">
        <v>86</v>
      </c>
      <c r="AV483" s="14" t="s">
        <v>86</v>
      </c>
      <c r="AW483" s="14" t="s">
        <v>35</v>
      </c>
      <c r="AX483" s="14" t="s">
        <v>76</v>
      </c>
      <c r="AY483" s="253" t="s">
        <v>141</v>
      </c>
    </row>
    <row r="484" spans="1:51" s="13" customFormat="1" ht="12">
      <c r="A484" s="13"/>
      <c r="B484" s="232"/>
      <c r="C484" s="233"/>
      <c r="D484" s="234" t="s">
        <v>153</v>
      </c>
      <c r="E484" s="235" t="s">
        <v>19</v>
      </c>
      <c r="F484" s="236" t="s">
        <v>202</v>
      </c>
      <c r="G484" s="233"/>
      <c r="H484" s="235" t="s">
        <v>19</v>
      </c>
      <c r="I484" s="237"/>
      <c r="J484" s="233"/>
      <c r="K484" s="233"/>
      <c r="L484" s="238"/>
      <c r="M484" s="239"/>
      <c r="N484" s="240"/>
      <c r="O484" s="240"/>
      <c r="P484" s="240"/>
      <c r="Q484" s="240"/>
      <c r="R484" s="240"/>
      <c r="S484" s="240"/>
      <c r="T484" s="241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2" t="s">
        <v>153</v>
      </c>
      <c r="AU484" s="242" t="s">
        <v>86</v>
      </c>
      <c r="AV484" s="13" t="s">
        <v>84</v>
      </c>
      <c r="AW484" s="13" t="s">
        <v>35</v>
      </c>
      <c r="AX484" s="13" t="s">
        <v>76</v>
      </c>
      <c r="AY484" s="242" t="s">
        <v>141</v>
      </c>
    </row>
    <row r="485" spans="1:51" s="14" customFormat="1" ht="12">
      <c r="A485" s="14"/>
      <c r="B485" s="243"/>
      <c r="C485" s="244"/>
      <c r="D485" s="234" t="s">
        <v>153</v>
      </c>
      <c r="E485" s="245" t="s">
        <v>19</v>
      </c>
      <c r="F485" s="246" t="s">
        <v>1223</v>
      </c>
      <c r="G485" s="244"/>
      <c r="H485" s="247">
        <v>58.94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3" t="s">
        <v>153</v>
      </c>
      <c r="AU485" s="253" t="s">
        <v>86</v>
      </c>
      <c r="AV485" s="14" t="s">
        <v>86</v>
      </c>
      <c r="AW485" s="14" t="s">
        <v>35</v>
      </c>
      <c r="AX485" s="14" t="s">
        <v>76</v>
      </c>
      <c r="AY485" s="253" t="s">
        <v>141</v>
      </c>
    </row>
    <row r="486" spans="1:51" s="13" customFormat="1" ht="12">
      <c r="A486" s="13"/>
      <c r="B486" s="232"/>
      <c r="C486" s="233"/>
      <c r="D486" s="234" t="s">
        <v>153</v>
      </c>
      <c r="E486" s="235" t="s">
        <v>19</v>
      </c>
      <c r="F486" s="236" t="s">
        <v>167</v>
      </c>
      <c r="G486" s="233"/>
      <c r="H486" s="235" t="s">
        <v>19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2" t="s">
        <v>153</v>
      </c>
      <c r="AU486" s="242" t="s">
        <v>86</v>
      </c>
      <c r="AV486" s="13" t="s">
        <v>84</v>
      </c>
      <c r="AW486" s="13" t="s">
        <v>35</v>
      </c>
      <c r="AX486" s="13" t="s">
        <v>76</v>
      </c>
      <c r="AY486" s="242" t="s">
        <v>141</v>
      </c>
    </row>
    <row r="487" spans="1:51" s="14" customFormat="1" ht="12">
      <c r="A487" s="14"/>
      <c r="B487" s="243"/>
      <c r="C487" s="244"/>
      <c r="D487" s="234" t="s">
        <v>153</v>
      </c>
      <c r="E487" s="245" t="s">
        <v>19</v>
      </c>
      <c r="F487" s="246" t="s">
        <v>224</v>
      </c>
      <c r="G487" s="244"/>
      <c r="H487" s="247">
        <v>53.9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3" t="s">
        <v>153</v>
      </c>
      <c r="AU487" s="253" t="s">
        <v>86</v>
      </c>
      <c r="AV487" s="14" t="s">
        <v>86</v>
      </c>
      <c r="AW487" s="14" t="s">
        <v>35</v>
      </c>
      <c r="AX487" s="14" t="s">
        <v>76</v>
      </c>
      <c r="AY487" s="253" t="s">
        <v>141</v>
      </c>
    </row>
    <row r="488" spans="1:51" s="13" customFormat="1" ht="12">
      <c r="A488" s="13"/>
      <c r="B488" s="232"/>
      <c r="C488" s="233"/>
      <c r="D488" s="234" t="s">
        <v>153</v>
      </c>
      <c r="E488" s="235" t="s">
        <v>19</v>
      </c>
      <c r="F488" s="236" t="s">
        <v>204</v>
      </c>
      <c r="G488" s="233"/>
      <c r="H488" s="235" t="s">
        <v>19</v>
      </c>
      <c r="I488" s="237"/>
      <c r="J488" s="233"/>
      <c r="K488" s="233"/>
      <c r="L488" s="238"/>
      <c r="M488" s="239"/>
      <c r="N488" s="240"/>
      <c r="O488" s="240"/>
      <c r="P488" s="240"/>
      <c r="Q488" s="240"/>
      <c r="R488" s="240"/>
      <c r="S488" s="240"/>
      <c r="T488" s="24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2" t="s">
        <v>153</v>
      </c>
      <c r="AU488" s="242" t="s">
        <v>86</v>
      </c>
      <c r="AV488" s="13" t="s">
        <v>84</v>
      </c>
      <c r="AW488" s="13" t="s">
        <v>35</v>
      </c>
      <c r="AX488" s="13" t="s">
        <v>76</v>
      </c>
      <c r="AY488" s="242" t="s">
        <v>141</v>
      </c>
    </row>
    <row r="489" spans="1:51" s="14" customFormat="1" ht="12">
      <c r="A489" s="14"/>
      <c r="B489" s="243"/>
      <c r="C489" s="244"/>
      <c r="D489" s="234" t="s">
        <v>153</v>
      </c>
      <c r="E489" s="245" t="s">
        <v>19</v>
      </c>
      <c r="F489" s="246" t="s">
        <v>1224</v>
      </c>
      <c r="G489" s="244"/>
      <c r="H489" s="247">
        <v>80.34</v>
      </c>
      <c r="I489" s="248"/>
      <c r="J489" s="244"/>
      <c r="K489" s="244"/>
      <c r="L489" s="249"/>
      <c r="M489" s="250"/>
      <c r="N489" s="251"/>
      <c r="O489" s="251"/>
      <c r="P489" s="251"/>
      <c r="Q489" s="251"/>
      <c r="R489" s="251"/>
      <c r="S489" s="251"/>
      <c r="T489" s="25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3" t="s">
        <v>153</v>
      </c>
      <c r="AU489" s="253" t="s">
        <v>86</v>
      </c>
      <c r="AV489" s="14" t="s">
        <v>86</v>
      </c>
      <c r="AW489" s="14" t="s">
        <v>35</v>
      </c>
      <c r="AX489" s="14" t="s">
        <v>76</v>
      </c>
      <c r="AY489" s="253" t="s">
        <v>141</v>
      </c>
    </row>
    <row r="490" spans="1:51" s="13" customFormat="1" ht="12">
      <c r="A490" s="13"/>
      <c r="B490" s="232"/>
      <c r="C490" s="233"/>
      <c r="D490" s="234" t="s">
        <v>153</v>
      </c>
      <c r="E490" s="235" t="s">
        <v>19</v>
      </c>
      <c r="F490" s="236" t="s">
        <v>168</v>
      </c>
      <c r="G490" s="233"/>
      <c r="H490" s="235" t="s">
        <v>19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2" t="s">
        <v>153</v>
      </c>
      <c r="AU490" s="242" t="s">
        <v>86</v>
      </c>
      <c r="AV490" s="13" t="s">
        <v>84</v>
      </c>
      <c r="AW490" s="13" t="s">
        <v>35</v>
      </c>
      <c r="AX490" s="13" t="s">
        <v>76</v>
      </c>
      <c r="AY490" s="242" t="s">
        <v>141</v>
      </c>
    </row>
    <row r="491" spans="1:51" s="14" customFormat="1" ht="12">
      <c r="A491" s="14"/>
      <c r="B491" s="243"/>
      <c r="C491" s="244"/>
      <c r="D491" s="234" t="s">
        <v>153</v>
      </c>
      <c r="E491" s="245" t="s">
        <v>19</v>
      </c>
      <c r="F491" s="246" t="s">
        <v>224</v>
      </c>
      <c r="G491" s="244"/>
      <c r="H491" s="247">
        <v>53.9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3" t="s">
        <v>153</v>
      </c>
      <c r="AU491" s="253" t="s">
        <v>86</v>
      </c>
      <c r="AV491" s="14" t="s">
        <v>86</v>
      </c>
      <c r="AW491" s="14" t="s">
        <v>35</v>
      </c>
      <c r="AX491" s="14" t="s">
        <v>76</v>
      </c>
      <c r="AY491" s="253" t="s">
        <v>141</v>
      </c>
    </row>
    <row r="492" spans="1:51" s="13" customFormat="1" ht="12">
      <c r="A492" s="13"/>
      <c r="B492" s="232"/>
      <c r="C492" s="233"/>
      <c r="D492" s="234" t="s">
        <v>153</v>
      </c>
      <c r="E492" s="235" t="s">
        <v>19</v>
      </c>
      <c r="F492" s="236" t="s">
        <v>206</v>
      </c>
      <c r="G492" s="233"/>
      <c r="H492" s="235" t="s">
        <v>19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2" t="s">
        <v>153</v>
      </c>
      <c r="AU492" s="242" t="s">
        <v>86</v>
      </c>
      <c r="AV492" s="13" t="s">
        <v>84</v>
      </c>
      <c r="AW492" s="13" t="s">
        <v>35</v>
      </c>
      <c r="AX492" s="13" t="s">
        <v>76</v>
      </c>
      <c r="AY492" s="242" t="s">
        <v>141</v>
      </c>
    </row>
    <row r="493" spans="1:51" s="14" customFormat="1" ht="12">
      <c r="A493" s="14"/>
      <c r="B493" s="243"/>
      <c r="C493" s="244"/>
      <c r="D493" s="234" t="s">
        <v>153</v>
      </c>
      <c r="E493" s="245" t="s">
        <v>19</v>
      </c>
      <c r="F493" s="246" t="s">
        <v>1222</v>
      </c>
      <c r="G493" s="244"/>
      <c r="H493" s="247">
        <v>79.46</v>
      </c>
      <c r="I493" s="248"/>
      <c r="J493" s="244"/>
      <c r="K493" s="244"/>
      <c r="L493" s="249"/>
      <c r="M493" s="250"/>
      <c r="N493" s="251"/>
      <c r="O493" s="251"/>
      <c r="P493" s="251"/>
      <c r="Q493" s="251"/>
      <c r="R493" s="251"/>
      <c r="S493" s="251"/>
      <c r="T493" s="252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3" t="s">
        <v>153</v>
      </c>
      <c r="AU493" s="253" t="s">
        <v>86</v>
      </c>
      <c r="AV493" s="14" t="s">
        <v>86</v>
      </c>
      <c r="AW493" s="14" t="s">
        <v>35</v>
      </c>
      <c r="AX493" s="14" t="s">
        <v>76</v>
      </c>
      <c r="AY493" s="253" t="s">
        <v>141</v>
      </c>
    </row>
    <row r="494" spans="1:51" s="13" customFormat="1" ht="12">
      <c r="A494" s="13"/>
      <c r="B494" s="232"/>
      <c r="C494" s="233"/>
      <c r="D494" s="234" t="s">
        <v>153</v>
      </c>
      <c r="E494" s="235" t="s">
        <v>19</v>
      </c>
      <c r="F494" s="236" t="s">
        <v>1225</v>
      </c>
      <c r="G494" s="233"/>
      <c r="H494" s="235" t="s">
        <v>19</v>
      </c>
      <c r="I494" s="237"/>
      <c r="J494" s="233"/>
      <c r="K494" s="233"/>
      <c r="L494" s="238"/>
      <c r="M494" s="239"/>
      <c r="N494" s="240"/>
      <c r="O494" s="240"/>
      <c r="P494" s="240"/>
      <c r="Q494" s="240"/>
      <c r="R494" s="240"/>
      <c r="S494" s="240"/>
      <c r="T494" s="24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2" t="s">
        <v>153</v>
      </c>
      <c r="AU494" s="242" t="s">
        <v>86</v>
      </c>
      <c r="AV494" s="13" t="s">
        <v>84</v>
      </c>
      <c r="AW494" s="13" t="s">
        <v>35</v>
      </c>
      <c r="AX494" s="13" t="s">
        <v>76</v>
      </c>
      <c r="AY494" s="242" t="s">
        <v>141</v>
      </c>
    </row>
    <row r="495" spans="1:51" s="14" customFormat="1" ht="12">
      <c r="A495" s="14"/>
      <c r="B495" s="243"/>
      <c r="C495" s="244"/>
      <c r="D495" s="234" t="s">
        <v>153</v>
      </c>
      <c r="E495" s="245" t="s">
        <v>19</v>
      </c>
      <c r="F495" s="246" t="s">
        <v>86</v>
      </c>
      <c r="G495" s="244"/>
      <c r="H495" s="247">
        <v>2</v>
      </c>
      <c r="I495" s="248"/>
      <c r="J495" s="244"/>
      <c r="K495" s="244"/>
      <c r="L495" s="249"/>
      <c r="M495" s="250"/>
      <c r="N495" s="251"/>
      <c r="O495" s="251"/>
      <c r="P495" s="251"/>
      <c r="Q495" s="251"/>
      <c r="R495" s="251"/>
      <c r="S495" s="251"/>
      <c r="T495" s="25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3" t="s">
        <v>153</v>
      </c>
      <c r="AU495" s="253" t="s">
        <v>86</v>
      </c>
      <c r="AV495" s="14" t="s">
        <v>86</v>
      </c>
      <c r="AW495" s="14" t="s">
        <v>35</v>
      </c>
      <c r="AX495" s="14" t="s">
        <v>76</v>
      </c>
      <c r="AY495" s="253" t="s">
        <v>141</v>
      </c>
    </row>
    <row r="496" spans="1:51" s="13" customFormat="1" ht="12">
      <c r="A496" s="13"/>
      <c r="B496" s="232"/>
      <c r="C496" s="233"/>
      <c r="D496" s="234" t="s">
        <v>153</v>
      </c>
      <c r="E496" s="235" t="s">
        <v>19</v>
      </c>
      <c r="F496" s="236" t="s">
        <v>1226</v>
      </c>
      <c r="G496" s="233"/>
      <c r="H496" s="235" t="s">
        <v>19</v>
      </c>
      <c r="I496" s="237"/>
      <c r="J496" s="233"/>
      <c r="K496" s="233"/>
      <c r="L496" s="238"/>
      <c r="M496" s="239"/>
      <c r="N496" s="240"/>
      <c r="O496" s="240"/>
      <c r="P496" s="240"/>
      <c r="Q496" s="240"/>
      <c r="R496" s="240"/>
      <c r="S496" s="240"/>
      <c r="T496" s="24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2" t="s">
        <v>153</v>
      </c>
      <c r="AU496" s="242" t="s">
        <v>86</v>
      </c>
      <c r="AV496" s="13" t="s">
        <v>84</v>
      </c>
      <c r="AW496" s="13" t="s">
        <v>35</v>
      </c>
      <c r="AX496" s="13" t="s">
        <v>76</v>
      </c>
      <c r="AY496" s="242" t="s">
        <v>141</v>
      </c>
    </row>
    <row r="497" spans="1:51" s="14" customFormat="1" ht="12">
      <c r="A497" s="14"/>
      <c r="B497" s="243"/>
      <c r="C497" s="244"/>
      <c r="D497" s="234" t="s">
        <v>153</v>
      </c>
      <c r="E497" s="245" t="s">
        <v>19</v>
      </c>
      <c r="F497" s="246" t="s">
        <v>86</v>
      </c>
      <c r="G497" s="244"/>
      <c r="H497" s="247">
        <v>2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3" t="s">
        <v>153</v>
      </c>
      <c r="AU497" s="253" t="s">
        <v>86</v>
      </c>
      <c r="AV497" s="14" t="s">
        <v>86</v>
      </c>
      <c r="AW497" s="14" t="s">
        <v>35</v>
      </c>
      <c r="AX497" s="14" t="s">
        <v>76</v>
      </c>
      <c r="AY497" s="253" t="s">
        <v>141</v>
      </c>
    </row>
    <row r="498" spans="1:51" s="13" customFormat="1" ht="12">
      <c r="A498" s="13"/>
      <c r="B498" s="232"/>
      <c r="C498" s="233"/>
      <c r="D498" s="234" t="s">
        <v>153</v>
      </c>
      <c r="E498" s="235" t="s">
        <v>19</v>
      </c>
      <c r="F498" s="236" t="s">
        <v>343</v>
      </c>
      <c r="G498" s="233"/>
      <c r="H498" s="235" t="s">
        <v>19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2" t="s">
        <v>153</v>
      </c>
      <c r="AU498" s="242" t="s">
        <v>86</v>
      </c>
      <c r="AV498" s="13" t="s">
        <v>84</v>
      </c>
      <c r="AW498" s="13" t="s">
        <v>35</v>
      </c>
      <c r="AX498" s="13" t="s">
        <v>76</v>
      </c>
      <c r="AY498" s="242" t="s">
        <v>141</v>
      </c>
    </row>
    <row r="499" spans="1:51" s="14" customFormat="1" ht="12">
      <c r="A499" s="14"/>
      <c r="B499" s="243"/>
      <c r="C499" s="244"/>
      <c r="D499" s="234" t="s">
        <v>153</v>
      </c>
      <c r="E499" s="245" t="s">
        <v>19</v>
      </c>
      <c r="F499" s="246" t="s">
        <v>1236</v>
      </c>
      <c r="G499" s="244"/>
      <c r="H499" s="247">
        <v>25.42</v>
      </c>
      <c r="I499" s="248"/>
      <c r="J499" s="244"/>
      <c r="K499" s="244"/>
      <c r="L499" s="249"/>
      <c r="M499" s="250"/>
      <c r="N499" s="251"/>
      <c r="O499" s="251"/>
      <c r="P499" s="251"/>
      <c r="Q499" s="251"/>
      <c r="R499" s="251"/>
      <c r="S499" s="251"/>
      <c r="T499" s="252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3" t="s">
        <v>153</v>
      </c>
      <c r="AU499" s="253" t="s">
        <v>86</v>
      </c>
      <c r="AV499" s="14" t="s">
        <v>86</v>
      </c>
      <c r="AW499" s="14" t="s">
        <v>35</v>
      </c>
      <c r="AX499" s="14" t="s">
        <v>76</v>
      </c>
      <c r="AY499" s="253" t="s">
        <v>141</v>
      </c>
    </row>
    <row r="500" spans="1:51" s="13" customFormat="1" ht="12">
      <c r="A500" s="13"/>
      <c r="B500" s="232"/>
      <c r="C500" s="233"/>
      <c r="D500" s="234" t="s">
        <v>153</v>
      </c>
      <c r="E500" s="235" t="s">
        <v>19</v>
      </c>
      <c r="F500" s="236" t="s">
        <v>169</v>
      </c>
      <c r="G500" s="233"/>
      <c r="H500" s="235" t="s">
        <v>19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2" t="s">
        <v>153</v>
      </c>
      <c r="AU500" s="242" t="s">
        <v>86</v>
      </c>
      <c r="AV500" s="13" t="s">
        <v>84</v>
      </c>
      <c r="AW500" s="13" t="s">
        <v>35</v>
      </c>
      <c r="AX500" s="13" t="s">
        <v>76</v>
      </c>
      <c r="AY500" s="242" t="s">
        <v>141</v>
      </c>
    </row>
    <row r="501" spans="1:51" s="14" customFormat="1" ht="12">
      <c r="A501" s="14"/>
      <c r="B501" s="243"/>
      <c r="C501" s="244"/>
      <c r="D501" s="234" t="s">
        <v>153</v>
      </c>
      <c r="E501" s="245" t="s">
        <v>19</v>
      </c>
      <c r="F501" s="246" t="s">
        <v>231</v>
      </c>
      <c r="G501" s="244"/>
      <c r="H501" s="247">
        <v>31.57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3" t="s">
        <v>153</v>
      </c>
      <c r="AU501" s="253" t="s">
        <v>86</v>
      </c>
      <c r="AV501" s="14" t="s">
        <v>86</v>
      </c>
      <c r="AW501" s="14" t="s">
        <v>35</v>
      </c>
      <c r="AX501" s="14" t="s">
        <v>76</v>
      </c>
      <c r="AY501" s="253" t="s">
        <v>141</v>
      </c>
    </row>
    <row r="502" spans="1:51" s="13" customFormat="1" ht="12">
      <c r="A502" s="13"/>
      <c r="B502" s="232"/>
      <c r="C502" s="233"/>
      <c r="D502" s="234" t="s">
        <v>153</v>
      </c>
      <c r="E502" s="235" t="s">
        <v>19</v>
      </c>
      <c r="F502" s="236" t="s">
        <v>207</v>
      </c>
      <c r="G502" s="233"/>
      <c r="H502" s="235" t="s">
        <v>19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153</v>
      </c>
      <c r="AU502" s="242" t="s">
        <v>86</v>
      </c>
      <c r="AV502" s="13" t="s">
        <v>84</v>
      </c>
      <c r="AW502" s="13" t="s">
        <v>35</v>
      </c>
      <c r="AX502" s="13" t="s">
        <v>76</v>
      </c>
      <c r="AY502" s="242" t="s">
        <v>141</v>
      </c>
    </row>
    <row r="503" spans="1:51" s="14" customFormat="1" ht="12">
      <c r="A503" s="14"/>
      <c r="B503" s="243"/>
      <c r="C503" s="244"/>
      <c r="D503" s="234" t="s">
        <v>153</v>
      </c>
      <c r="E503" s="245" t="s">
        <v>19</v>
      </c>
      <c r="F503" s="246" t="s">
        <v>1227</v>
      </c>
      <c r="G503" s="244"/>
      <c r="H503" s="247">
        <v>64.14</v>
      </c>
      <c r="I503" s="248"/>
      <c r="J503" s="244"/>
      <c r="K503" s="244"/>
      <c r="L503" s="249"/>
      <c r="M503" s="250"/>
      <c r="N503" s="251"/>
      <c r="O503" s="251"/>
      <c r="P503" s="251"/>
      <c r="Q503" s="251"/>
      <c r="R503" s="251"/>
      <c r="S503" s="251"/>
      <c r="T503" s="25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3" t="s">
        <v>153</v>
      </c>
      <c r="AU503" s="253" t="s">
        <v>86</v>
      </c>
      <c r="AV503" s="14" t="s">
        <v>86</v>
      </c>
      <c r="AW503" s="14" t="s">
        <v>35</v>
      </c>
      <c r="AX503" s="14" t="s">
        <v>76</v>
      </c>
      <c r="AY503" s="253" t="s">
        <v>141</v>
      </c>
    </row>
    <row r="504" spans="1:51" s="15" customFormat="1" ht="12">
      <c r="A504" s="15"/>
      <c r="B504" s="254"/>
      <c r="C504" s="255"/>
      <c r="D504" s="234" t="s">
        <v>153</v>
      </c>
      <c r="E504" s="256" t="s">
        <v>19</v>
      </c>
      <c r="F504" s="257" t="s">
        <v>171</v>
      </c>
      <c r="G504" s="255"/>
      <c r="H504" s="258">
        <v>1568.678</v>
      </c>
      <c r="I504" s="259"/>
      <c r="J504" s="255"/>
      <c r="K504" s="255"/>
      <c r="L504" s="260"/>
      <c r="M504" s="287"/>
      <c r="N504" s="288"/>
      <c r="O504" s="288"/>
      <c r="P504" s="288"/>
      <c r="Q504" s="288"/>
      <c r="R504" s="288"/>
      <c r="S504" s="288"/>
      <c r="T504" s="289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4" t="s">
        <v>153</v>
      </c>
      <c r="AU504" s="264" t="s">
        <v>86</v>
      </c>
      <c r="AV504" s="15" t="s">
        <v>149</v>
      </c>
      <c r="AW504" s="15" t="s">
        <v>35</v>
      </c>
      <c r="AX504" s="15" t="s">
        <v>84</v>
      </c>
      <c r="AY504" s="264" t="s">
        <v>141</v>
      </c>
    </row>
    <row r="505" spans="1:31" s="2" customFormat="1" ht="6.95" customHeight="1">
      <c r="A505" s="40"/>
      <c r="B505" s="61"/>
      <c r="C505" s="62"/>
      <c r="D505" s="62"/>
      <c r="E505" s="62"/>
      <c r="F505" s="62"/>
      <c r="G505" s="62"/>
      <c r="H505" s="62"/>
      <c r="I505" s="62"/>
      <c r="J505" s="62"/>
      <c r="K505" s="62"/>
      <c r="L505" s="46"/>
      <c r="M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</row>
  </sheetData>
  <sheetProtection password="CC35" sheet="1" objects="1" scenarios="1" formatColumns="0" formatRows="0" autoFilter="0"/>
  <autoFilter ref="C83:K50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112" r:id="rId1" display="https://podminky.urs.cz/item/CS_URS_2024_01/766694126"/>
    <hyperlink ref="F137" r:id="rId2" display="https://podminky.urs.cz/item/CS_URS_2024_01/998766313"/>
    <hyperlink ref="F140" r:id="rId3" display="https://podminky.urs.cz/item/CS_URS_2024_01/776111116"/>
    <hyperlink ref="F145" r:id="rId4" display="https://podminky.urs.cz/item/CS_URS_2024_01/776111311"/>
    <hyperlink ref="F150" r:id="rId5" display="https://podminky.urs.cz/item/CS_URS_2024_01/776121321"/>
    <hyperlink ref="F155" r:id="rId6" display="https://podminky.urs.cz/item/CS_URS_2024_01/776141121"/>
    <hyperlink ref="F160" r:id="rId7" display="https://podminky.urs.cz/item/CS_URS_2024_01/776201812"/>
    <hyperlink ref="F165" r:id="rId8" display="https://podminky.urs.cz/item/CS_URS_2024_01/776221111"/>
    <hyperlink ref="F175" r:id="rId9" display="https://podminky.urs.cz/item/CS_URS_2024_01/776223111"/>
    <hyperlink ref="F180" r:id="rId10" display="https://podminky.urs.cz/item/CS_URS_2024_01/776410811"/>
    <hyperlink ref="F185" r:id="rId11" display="https://podminky.urs.cz/item/CS_URS_2024_01/776411111"/>
    <hyperlink ref="F195" r:id="rId12" display="https://podminky.urs.cz/item/CS_URS_2024_01/998776313"/>
    <hyperlink ref="F198" r:id="rId13" display="https://podminky.urs.cz/item/CS_URS_2024_01/783106801"/>
    <hyperlink ref="F223" r:id="rId14" display="https://podminky.urs.cz/item/CS_URS_2024_01/783113101"/>
    <hyperlink ref="F248" r:id="rId15" display="https://podminky.urs.cz/item/CS_URS_2024_01/783118101"/>
    <hyperlink ref="F274" r:id="rId16" display="https://podminky.urs.cz/item/CS_URS_2024_01/784121001"/>
    <hyperlink ref="F331" r:id="rId17" display="https://podminky.urs.cz/item/CS_URS_2024_01/784121011"/>
    <hyperlink ref="F388" r:id="rId18" display="https://podminky.urs.cz/item/CS_URS_2024_01/784181001"/>
    <hyperlink ref="F447" r:id="rId19" display="https://podminky.urs.cz/item/CS_URS_2024_01/7842111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86</v>
      </c>
    </row>
    <row r="4" spans="2:46" s="1" customFormat="1" ht="24.95" customHeight="1">
      <c r="B4" s="22"/>
      <c r="D4" s="142" t="s">
        <v>107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Revitalizace prostor budovy UL - 5np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1241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14. 5. 2024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32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28</v>
      </c>
      <c r="J21" s="135" t="s">
        <v>34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36</v>
      </c>
      <c r="E23" s="40"/>
      <c r="F23" s="40"/>
      <c r="G23" s="40"/>
      <c r="H23" s="40"/>
      <c r="I23" s="144" t="s">
        <v>26</v>
      </c>
      <c r="J23" s="135" t="s">
        <v>37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38</v>
      </c>
      <c r="F24" s="40"/>
      <c r="G24" s="40"/>
      <c r="H24" s="40"/>
      <c r="I24" s="144" t="s">
        <v>28</v>
      </c>
      <c r="J24" s="135" t="s">
        <v>39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40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42</v>
      </c>
      <c r="E30" s="40"/>
      <c r="F30" s="40"/>
      <c r="G30" s="40"/>
      <c r="H30" s="40"/>
      <c r="I30" s="40"/>
      <c r="J30" s="155">
        <f>ROUND(J85,2)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44</v>
      </c>
      <c r="G32" s="40"/>
      <c r="H32" s="40"/>
      <c r="I32" s="156" t="s">
        <v>43</v>
      </c>
      <c r="J32" s="156" t="s">
        <v>45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46</v>
      </c>
      <c r="E33" s="144" t="s">
        <v>47</v>
      </c>
      <c r="F33" s="158">
        <f>ROUND((SUM(BE85:BE110)),2)</f>
        <v>0</v>
      </c>
      <c r="G33" s="40"/>
      <c r="H33" s="40"/>
      <c r="I33" s="159">
        <v>0.21</v>
      </c>
      <c r="J33" s="158">
        <f>ROUND(((SUM(BE85:BE110))*I33),2)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48</v>
      </c>
      <c r="F34" s="158">
        <f>ROUND((SUM(BF85:BF110)),2)</f>
        <v>0</v>
      </c>
      <c r="G34" s="40"/>
      <c r="H34" s="40"/>
      <c r="I34" s="159">
        <v>0.12</v>
      </c>
      <c r="J34" s="158">
        <f>ROUND(((SUM(BF85:BF110))*I34),2)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49</v>
      </c>
      <c r="F35" s="158">
        <f>ROUND((SUM(BG85:BG110)),2)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50</v>
      </c>
      <c r="F36" s="158">
        <f>ROUND((SUM(BH85:BH110)),2)</f>
        <v>0</v>
      </c>
      <c r="G36" s="40"/>
      <c r="H36" s="40"/>
      <c r="I36" s="159">
        <v>0.12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51</v>
      </c>
      <c r="F37" s="158">
        <f>ROUND((SUM(BI85:BI110)),2)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52</v>
      </c>
      <c r="E39" s="162"/>
      <c r="F39" s="162"/>
      <c r="G39" s="163" t="s">
        <v>53</v>
      </c>
      <c r="H39" s="164" t="s">
        <v>54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Revitalizace prostor budovy UL - 5np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PP0124VON - Vedlejší a ostatní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Univerzitní ul., ZČU Plzeň - Bory</v>
      </c>
      <c r="G52" s="42"/>
      <c r="H52" s="42"/>
      <c r="I52" s="34" t="s">
        <v>23</v>
      </c>
      <c r="J52" s="74" t="str">
        <f>IF(J12="","",J12)</f>
        <v>14. 5. 2024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ZČU v Plzni, Univerzitní 2732/8, Plzeň 301 00</v>
      </c>
      <c r="G54" s="42"/>
      <c r="H54" s="42"/>
      <c r="I54" s="34" t="s">
        <v>31</v>
      </c>
      <c r="J54" s="38" t="str">
        <f>E21</f>
        <v>PilsProjekt s.r.o., Částkova 74, 326 00 Plzeň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36</v>
      </c>
      <c r="J55" s="38" t="str">
        <f>E24</f>
        <v>Zdeněk Basl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111</v>
      </c>
      <c r="D57" s="173"/>
      <c r="E57" s="173"/>
      <c r="F57" s="173"/>
      <c r="G57" s="173"/>
      <c r="H57" s="173"/>
      <c r="I57" s="173"/>
      <c r="J57" s="174" t="s">
        <v>112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74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76"/>
      <c r="C60" s="177"/>
      <c r="D60" s="178" t="s">
        <v>1242</v>
      </c>
      <c r="E60" s="179"/>
      <c r="F60" s="179"/>
      <c r="G60" s="179"/>
      <c r="H60" s="179"/>
      <c r="I60" s="179"/>
      <c r="J60" s="180">
        <f>J86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1243</v>
      </c>
      <c r="E61" s="184"/>
      <c r="F61" s="184"/>
      <c r="G61" s="184"/>
      <c r="H61" s="184"/>
      <c r="I61" s="184"/>
      <c r="J61" s="185">
        <f>J87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1244</v>
      </c>
      <c r="E62" s="184"/>
      <c r="F62" s="184"/>
      <c r="G62" s="184"/>
      <c r="H62" s="184"/>
      <c r="I62" s="184"/>
      <c r="J62" s="185">
        <f>J94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1245</v>
      </c>
      <c r="E63" s="184"/>
      <c r="F63" s="184"/>
      <c r="G63" s="184"/>
      <c r="H63" s="184"/>
      <c r="I63" s="184"/>
      <c r="J63" s="185">
        <f>J98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1246</v>
      </c>
      <c r="E64" s="184"/>
      <c r="F64" s="184"/>
      <c r="G64" s="184"/>
      <c r="H64" s="184"/>
      <c r="I64" s="184"/>
      <c r="J64" s="185">
        <f>J104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1247</v>
      </c>
      <c r="E65" s="184"/>
      <c r="F65" s="184"/>
      <c r="G65" s="184"/>
      <c r="H65" s="184"/>
      <c r="I65" s="184"/>
      <c r="J65" s="185">
        <f>J108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126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Revitalizace prostor budovy UL - 5np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108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PP0124VON - Vedlejší a ostatní náklady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Univerzitní ul., ZČU Plzeň - Bory</v>
      </c>
      <c r="G79" s="42"/>
      <c r="H79" s="42"/>
      <c r="I79" s="34" t="s">
        <v>23</v>
      </c>
      <c r="J79" s="74" t="str">
        <f>IF(J12="","",J12)</f>
        <v>14. 5. 2024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>ZČU v Plzni, Univerzitní 2732/8, Plzeň 301 00</v>
      </c>
      <c r="G81" s="42"/>
      <c r="H81" s="42"/>
      <c r="I81" s="34" t="s">
        <v>31</v>
      </c>
      <c r="J81" s="38" t="str">
        <f>E21</f>
        <v>PilsProjekt s.r.o., Částkova 74, 326 00 Plzeň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36</v>
      </c>
      <c r="J82" s="38" t="str">
        <f>E24</f>
        <v>Zdeněk Basl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7"/>
      <c r="B84" s="188"/>
      <c r="C84" s="189" t="s">
        <v>127</v>
      </c>
      <c r="D84" s="190" t="s">
        <v>61</v>
      </c>
      <c r="E84" s="190" t="s">
        <v>57</v>
      </c>
      <c r="F84" s="190" t="s">
        <v>58</v>
      </c>
      <c r="G84" s="190" t="s">
        <v>128</v>
      </c>
      <c r="H84" s="190" t="s">
        <v>129</v>
      </c>
      <c r="I84" s="190" t="s">
        <v>130</v>
      </c>
      <c r="J84" s="190" t="s">
        <v>112</v>
      </c>
      <c r="K84" s="191" t="s">
        <v>131</v>
      </c>
      <c r="L84" s="192"/>
      <c r="M84" s="94" t="s">
        <v>19</v>
      </c>
      <c r="N84" s="95" t="s">
        <v>46</v>
      </c>
      <c r="O84" s="95" t="s">
        <v>132</v>
      </c>
      <c r="P84" s="95" t="s">
        <v>133</v>
      </c>
      <c r="Q84" s="95" t="s">
        <v>134</v>
      </c>
      <c r="R84" s="95" t="s">
        <v>135</v>
      </c>
      <c r="S84" s="95" t="s">
        <v>136</v>
      </c>
      <c r="T84" s="96" t="s">
        <v>137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63" s="2" customFormat="1" ht="22.8" customHeight="1">
      <c r="A85" s="40"/>
      <c r="B85" s="41"/>
      <c r="C85" s="101" t="s">
        <v>138</v>
      </c>
      <c r="D85" s="42"/>
      <c r="E85" s="42"/>
      <c r="F85" s="42"/>
      <c r="G85" s="42"/>
      <c r="H85" s="42"/>
      <c r="I85" s="42"/>
      <c r="J85" s="193">
        <f>BK85</f>
        <v>0</v>
      </c>
      <c r="K85" s="42"/>
      <c r="L85" s="46"/>
      <c r="M85" s="97"/>
      <c r="N85" s="194"/>
      <c r="O85" s="98"/>
      <c r="P85" s="195">
        <f>P86</f>
        <v>0</v>
      </c>
      <c r="Q85" s="98"/>
      <c r="R85" s="195">
        <f>R86</f>
        <v>0</v>
      </c>
      <c r="S85" s="98"/>
      <c r="T85" s="196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75</v>
      </c>
      <c r="AU85" s="19" t="s">
        <v>113</v>
      </c>
      <c r="BK85" s="197">
        <f>BK86</f>
        <v>0</v>
      </c>
    </row>
    <row r="86" spans="1:63" s="12" customFormat="1" ht="25.9" customHeight="1">
      <c r="A86" s="12"/>
      <c r="B86" s="198"/>
      <c r="C86" s="199"/>
      <c r="D86" s="200" t="s">
        <v>75</v>
      </c>
      <c r="E86" s="201" t="s">
        <v>1248</v>
      </c>
      <c r="F86" s="201" t="s">
        <v>1249</v>
      </c>
      <c r="G86" s="199"/>
      <c r="H86" s="199"/>
      <c r="I86" s="202"/>
      <c r="J86" s="203">
        <f>BK86</f>
        <v>0</v>
      </c>
      <c r="K86" s="199"/>
      <c r="L86" s="204"/>
      <c r="M86" s="205"/>
      <c r="N86" s="206"/>
      <c r="O86" s="206"/>
      <c r="P86" s="207">
        <f>P87+P94+P98+P104+P108</f>
        <v>0</v>
      </c>
      <c r="Q86" s="206"/>
      <c r="R86" s="207">
        <f>R87+R94+R98+R104+R108</f>
        <v>0</v>
      </c>
      <c r="S86" s="206"/>
      <c r="T86" s="208">
        <f>T87+T94+T98+T104+T108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209</v>
      </c>
      <c r="AT86" s="210" t="s">
        <v>75</v>
      </c>
      <c r="AU86" s="210" t="s">
        <v>76</v>
      </c>
      <c r="AY86" s="209" t="s">
        <v>141</v>
      </c>
      <c r="BK86" s="211">
        <f>BK87+BK94+BK98+BK104+BK108</f>
        <v>0</v>
      </c>
    </row>
    <row r="87" spans="1:63" s="12" customFormat="1" ht="22.8" customHeight="1">
      <c r="A87" s="12"/>
      <c r="B87" s="198"/>
      <c r="C87" s="199"/>
      <c r="D87" s="200" t="s">
        <v>75</v>
      </c>
      <c r="E87" s="212" t="s">
        <v>1250</v>
      </c>
      <c r="F87" s="212" t="s">
        <v>1251</v>
      </c>
      <c r="G87" s="199"/>
      <c r="H87" s="199"/>
      <c r="I87" s="202"/>
      <c r="J87" s="213">
        <f>BK87</f>
        <v>0</v>
      </c>
      <c r="K87" s="199"/>
      <c r="L87" s="204"/>
      <c r="M87" s="205"/>
      <c r="N87" s="206"/>
      <c r="O87" s="206"/>
      <c r="P87" s="207">
        <f>SUM(P88:P93)</f>
        <v>0</v>
      </c>
      <c r="Q87" s="206"/>
      <c r="R87" s="207">
        <f>SUM(R88:R93)</f>
        <v>0</v>
      </c>
      <c r="S87" s="206"/>
      <c r="T87" s="208">
        <f>SUM(T88:T93)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209</v>
      </c>
      <c r="AT87" s="210" t="s">
        <v>75</v>
      </c>
      <c r="AU87" s="210" t="s">
        <v>84</v>
      </c>
      <c r="AY87" s="209" t="s">
        <v>141</v>
      </c>
      <c r="BK87" s="211">
        <f>SUM(BK88:BK93)</f>
        <v>0</v>
      </c>
    </row>
    <row r="88" spans="1:65" s="2" customFormat="1" ht="16.5" customHeight="1">
      <c r="A88" s="40"/>
      <c r="B88" s="41"/>
      <c r="C88" s="214" t="s">
        <v>84</v>
      </c>
      <c r="D88" s="214" t="s">
        <v>144</v>
      </c>
      <c r="E88" s="215" t="s">
        <v>1252</v>
      </c>
      <c r="F88" s="216" t="s">
        <v>1253</v>
      </c>
      <c r="G88" s="217" t="s">
        <v>392</v>
      </c>
      <c r="H88" s="218">
        <v>1</v>
      </c>
      <c r="I88" s="219"/>
      <c r="J88" s="220">
        <f>ROUND(I88*H88,2)</f>
        <v>0</v>
      </c>
      <c r="K88" s="216" t="s">
        <v>148</v>
      </c>
      <c r="L88" s="46"/>
      <c r="M88" s="221" t="s">
        <v>19</v>
      </c>
      <c r="N88" s="222" t="s">
        <v>47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1254</v>
      </c>
      <c r="AT88" s="225" t="s">
        <v>144</v>
      </c>
      <c r="AU88" s="225" t="s">
        <v>86</v>
      </c>
      <c r="AY88" s="19" t="s">
        <v>141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84</v>
      </c>
      <c r="BK88" s="226">
        <f>ROUND(I88*H88,2)</f>
        <v>0</v>
      </c>
      <c r="BL88" s="19" t="s">
        <v>1254</v>
      </c>
      <c r="BM88" s="225" t="s">
        <v>1255</v>
      </c>
    </row>
    <row r="89" spans="1:47" s="2" customFormat="1" ht="12">
      <c r="A89" s="40"/>
      <c r="B89" s="41"/>
      <c r="C89" s="42"/>
      <c r="D89" s="227" t="s">
        <v>151</v>
      </c>
      <c r="E89" s="42"/>
      <c r="F89" s="228" t="s">
        <v>1256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151</v>
      </c>
      <c r="AU89" s="19" t="s">
        <v>86</v>
      </c>
    </row>
    <row r="90" spans="1:47" s="2" customFormat="1" ht="12">
      <c r="A90" s="40"/>
      <c r="B90" s="41"/>
      <c r="C90" s="42"/>
      <c r="D90" s="234" t="s">
        <v>374</v>
      </c>
      <c r="E90" s="42"/>
      <c r="F90" s="275" t="s">
        <v>1257</v>
      </c>
      <c r="G90" s="42"/>
      <c r="H90" s="42"/>
      <c r="I90" s="229"/>
      <c r="J90" s="42"/>
      <c r="K90" s="42"/>
      <c r="L90" s="46"/>
      <c r="M90" s="230"/>
      <c r="N90" s="231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374</v>
      </c>
      <c r="AU90" s="19" t="s">
        <v>86</v>
      </c>
    </row>
    <row r="91" spans="1:65" s="2" customFormat="1" ht="16.5" customHeight="1">
      <c r="A91" s="40"/>
      <c r="B91" s="41"/>
      <c r="C91" s="214" t="s">
        <v>86</v>
      </c>
      <c r="D91" s="214" t="s">
        <v>144</v>
      </c>
      <c r="E91" s="215" t="s">
        <v>1258</v>
      </c>
      <c r="F91" s="216" t="s">
        <v>1259</v>
      </c>
      <c r="G91" s="217" t="s">
        <v>392</v>
      </c>
      <c r="H91" s="218">
        <v>1</v>
      </c>
      <c r="I91" s="219"/>
      <c r="J91" s="220">
        <f>ROUND(I91*H91,2)</f>
        <v>0</v>
      </c>
      <c r="K91" s="216" t="s">
        <v>148</v>
      </c>
      <c r="L91" s="46"/>
      <c r="M91" s="221" t="s">
        <v>19</v>
      </c>
      <c r="N91" s="222" t="s">
        <v>47</v>
      </c>
      <c r="O91" s="86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1254</v>
      </c>
      <c r="AT91" s="225" t="s">
        <v>144</v>
      </c>
      <c r="AU91" s="225" t="s">
        <v>86</v>
      </c>
      <c r="AY91" s="19" t="s">
        <v>141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84</v>
      </c>
      <c r="BK91" s="226">
        <f>ROUND(I91*H91,2)</f>
        <v>0</v>
      </c>
      <c r="BL91" s="19" t="s">
        <v>1254</v>
      </c>
      <c r="BM91" s="225" t="s">
        <v>1260</v>
      </c>
    </row>
    <row r="92" spans="1:47" s="2" customFormat="1" ht="12">
      <c r="A92" s="40"/>
      <c r="B92" s="41"/>
      <c r="C92" s="42"/>
      <c r="D92" s="227" t="s">
        <v>151</v>
      </c>
      <c r="E92" s="42"/>
      <c r="F92" s="228" t="s">
        <v>1261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151</v>
      </c>
      <c r="AU92" s="19" t="s">
        <v>86</v>
      </c>
    </row>
    <row r="93" spans="1:47" s="2" customFormat="1" ht="12">
      <c r="A93" s="40"/>
      <c r="B93" s="41"/>
      <c r="C93" s="42"/>
      <c r="D93" s="234" t="s">
        <v>374</v>
      </c>
      <c r="E93" s="42"/>
      <c r="F93" s="275" t="s">
        <v>1262</v>
      </c>
      <c r="G93" s="42"/>
      <c r="H93" s="42"/>
      <c r="I93" s="229"/>
      <c r="J93" s="42"/>
      <c r="K93" s="42"/>
      <c r="L93" s="46"/>
      <c r="M93" s="230"/>
      <c r="N93" s="231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374</v>
      </c>
      <c r="AU93" s="19" t="s">
        <v>86</v>
      </c>
    </row>
    <row r="94" spans="1:63" s="12" customFormat="1" ht="22.8" customHeight="1">
      <c r="A94" s="12"/>
      <c r="B94" s="198"/>
      <c r="C94" s="199"/>
      <c r="D94" s="200" t="s">
        <v>75</v>
      </c>
      <c r="E94" s="212" t="s">
        <v>1263</v>
      </c>
      <c r="F94" s="212" t="s">
        <v>1264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SUM(P95:P97)</f>
        <v>0</v>
      </c>
      <c r="Q94" s="206"/>
      <c r="R94" s="207">
        <f>SUM(R95:R97)</f>
        <v>0</v>
      </c>
      <c r="S94" s="206"/>
      <c r="T94" s="208">
        <f>SUM(T95:T97)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209</v>
      </c>
      <c r="AT94" s="210" t="s">
        <v>75</v>
      </c>
      <c r="AU94" s="210" t="s">
        <v>84</v>
      </c>
      <c r="AY94" s="209" t="s">
        <v>141</v>
      </c>
      <c r="BK94" s="211">
        <f>SUM(BK95:BK97)</f>
        <v>0</v>
      </c>
    </row>
    <row r="95" spans="1:65" s="2" customFormat="1" ht="16.5" customHeight="1">
      <c r="A95" s="40"/>
      <c r="B95" s="41"/>
      <c r="C95" s="214" t="s">
        <v>177</v>
      </c>
      <c r="D95" s="214" t="s">
        <v>144</v>
      </c>
      <c r="E95" s="215" t="s">
        <v>1265</v>
      </c>
      <c r="F95" s="216" t="s">
        <v>1264</v>
      </c>
      <c r="G95" s="217" t="s">
        <v>392</v>
      </c>
      <c r="H95" s="218">
        <v>1</v>
      </c>
      <c r="I95" s="219"/>
      <c r="J95" s="220">
        <f>ROUND(I95*H95,2)</f>
        <v>0</v>
      </c>
      <c r="K95" s="216" t="s">
        <v>148</v>
      </c>
      <c r="L95" s="46"/>
      <c r="M95" s="221" t="s">
        <v>19</v>
      </c>
      <c r="N95" s="222" t="s">
        <v>47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1254</v>
      </c>
      <c r="AT95" s="225" t="s">
        <v>144</v>
      </c>
      <c r="AU95" s="225" t="s">
        <v>86</v>
      </c>
      <c r="AY95" s="19" t="s">
        <v>141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84</v>
      </c>
      <c r="BK95" s="226">
        <f>ROUND(I95*H95,2)</f>
        <v>0</v>
      </c>
      <c r="BL95" s="19" t="s">
        <v>1254</v>
      </c>
      <c r="BM95" s="225" t="s">
        <v>1266</v>
      </c>
    </row>
    <row r="96" spans="1:47" s="2" customFormat="1" ht="12">
      <c r="A96" s="40"/>
      <c r="B96" s="41"/>
      <c r="C96" s="42"/>
      <c r="D96" s="227" t="s">
        <v>151</v>
      </c>
      <c r="E96" s="42"/>
      <c r="F96" s="228" t="s">
        <v>1267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151</v>
      </c>
      <c r="AU96" s="19" t="s">
        <v>86</v>
      </c>
    </row>
    <row r="97" spans="1:47" s="2" customFormat="1" ht="12">
      <c r="A97" s="40"/>
      <c r="B97" s="41"/>
      <c r="C97" s="42"/>
      <c r="D97" s="234" t="s">
        <v>374</v>
      </c>
      <c r="E97" s="42"/>
      <c r="F97" s="275" t="s">
        <v>1268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374</v>
      </c>
      <c r="AU97" s="19" t="s">
        <v>86</v>
      </c>
    </row>
    <row r="98" spans="1:63" s="12" customFormat="1" ht="22.8" customHeight="1">
      <c r="A98" s="12"/>
      <c r="B98" s="198"/>
      <c r="C98" s="199"/>
      <c r="D98" s="200" t="s">
        <v>75</v>
      </c>
      <c r="E98" s="212" t="s">
        <v>1269</v>
      </c>
      <c r="F98" s="212" t="s">
        <v>1270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SUM(P99:P103)</f>
        <v>0</v>
      </c>
      <c r="Q98" s="206"/>
      <c r="R98" s="207">
        <f>SUM(R99:R103)</f>
        <v>0</v>
      </c>
      <c r="S98" s="206"/>
      <c r="T98" s="208">
        <f>SUM(T99:T103)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209</v>
      </c>
      <c r="AT98" s="210" t="s">
        <v>75</v>
      </c>
      <c r="AU98" s="210" t="s">
        <v>84</v>
      </c>
      <c r="AY98" s="209" t="s">
        <v>141</v>
      </c>
      <c r="BK98" s="211">
        <f>SUM(BK99:BK103)</f>
        <v>0</v>
      </c>
    </row>
    <row r="99" spans="1:65" s="2" customFormat="1" ht="16.5" customHeight="1">
      <c r="A99" s="40"/>
      <c r="B99" s="41"/>
      <c r="C99" s="214" t="s">
        <v>149</v>
      </c>
      <c r="D99" s="214" t="s">
        <v>144</v>
      </c>
      <c r="E99" s="215" t="s">
        <v>1271</v>
      </c>
      <c r="F99" s="216" t="s">
        <v>1272</v>
      </c>
      <c r="G99" s="217" t="s">
        <v>392</v>
      </c>
      <c r="H99" s="218">
        <v>1</v>
      </c>
      <c r="I99" s="219"/>
      <c r="J99" s="220">
        <f>ROUND(I99*H99,2)</f>
        <v>0</v>
      </c>
      <c r="K99" s="216" t="s">
        <v>148</v>
      </c>
      <c r="L99" s="46"/>
      <c r="M99" s="221" t="s">
        <v>19</v>
      </c>
      <c r="N99" s="222" t="s">
        <v>47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1254</v>
      </c>
      <c r="AT99" s="225" t="s">
        <v>144</v>
      </c>
      <c r="AU99" s="225" t="s">
        <v>86</v>
      </c>
      <c r="AY99" s="19" t="s">
        <v>141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84</v>
      </c>
      <c r="BK99" s="226">
        <f>ROUND(I99*H99,2)</f>
        <v>0</v>
      </c>
      <c r="BL99" s="19" t="s">
        <v>1254</v>
      </c>
      <c r="BM99" s="225" t="s">
        <v>1273</v>
      </c>
    </row>
    <row r="100" spans="1:47" s="2" customFormat="1" ht="12">
      <c r="A100" s="40"/>
      <c r="B100" s="41"/>
      <c r="C100" s="42"/>
      <c r="D100" s="227" t="s">
        <v>151</v>
      </c>
      <c r="E100" s="42"/>
      <c r="F100" s="228" t="s">
        <v>1274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151</v>
      </c>
      <c r="AU100" s="19" t="s">
        <v>86</v>
      </c>
    </row>
    <row r="101" spans="1:47" s="2" customFormat="1" ht="12">
      <c r="A101" s="40"/>
      <c r="B101" s="41"/>
      <c r="C101" s="42"/>
      <c r="D101" s="234" t="s">
        <v>374</v>
      </c>
      <c r="E101" s="42"/>
      <c r="F101" s="275" t="s">
        <v>1275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374</v>
      </c>
      <c r="AU101" s="19" t="s">
        <v>86</v>
      </c>
    </row>
    <row r="102" spans="1:65" s="2" customFormat="1" ht="16.5" customHeight="1">
      <c r="A102" s="40"/>
      <c r="B102" s="41"/>
      <c r="C102" s="214" t="s">
        <v>209</v>
      </c>
      <c r="D102" s="214" t="s">
        <v>144</v>
      </c>
      <c r="E102" s="215" t="s">
        <v>1276</v>
      </c>
      <c r="F102" s="216" t="s">
        <v>1277</v>
      </c>
      <c r="G102" s="217" t="s">
        <v>392</v>
      </c>
      <c r="H102" s="218">
        <v>1</v>
      </c>
      <c r="I102" s="219"/>
      <c r="J102" s="220">
        <f>ROUND(I102*H102,2)</f>
        <v>0</v>
      </c>
      <c r="K102" s="216" t="s">
        <v>148</v>
      </c>
      <c r="L102" s="46"/>
      <c r="M102" s="221" t="s">
        <v>19</v>
      </c>
      <c r="N102" s="222" t="s">
        <v>47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1254</v>
      </c>
      <c r="AT102" s="225" t="s">
        <v>144</v>
      </c>
      <c r="AU102" s="225" t="s">
        <v>86</v>
      </c>
      <c r="AY102" s="19" t="s">
        <v>141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84</v>
      </c>
      <c r="BK102" s="226">
        <f>ROUND(I102*H102,2)</f>
        <v>0</v>
      </c>
      <c r="BL102" s="19" t="s">
        <v>1254</v>
      </c>
      <c r="BM102" s="225" t="s">
        <v>1278</v>
      </c>
    </row>
    <row r="103" spans="1:47" s="2" customFormat="1" ht="12">
      <c r="A103" s="40"/>
      <c r="B103" s="41"/>
      <c r="C103" s="42"/>
      <c r="D103" s="227" t="s">
        <v>151</v>
      </c>
      <c r="E103" s="42"/>
      <c r="F103" s="228" t="s">
        <v>1279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151</v>
      </c>
      <c r="AU103" s="19" t="s">
        <v>86</v>
      </c>
    </row>
    <row r="104" spans="1:63" s="12" customFormat="1" ht="22.8" customHeight="1">
      <c r="A104" s="12"/>
      <c r="B104" s="198"/>
      <c r="C104" s="199"/>
      <c r="D104" s="200" t="s">
        <v>75</v>
      </c>
      <c r="E104" s="212" t="s">
        <v>1280</v>
      </c>
      <c r="F104" s="212" t="s">
        <v>1281</v>
      </c>
      <c r="G104" s="199"/>
      <c r="H104" s="199"/>
      <c r="I104" s="202"/>
      <c r="J104" s="213">
        <f>BK104</f>
        <v>0</v>
      </c>
      <c r="K104" s="199"/>
      <c r="L104" s="204"/>
      <c r="M104" s="205"/>
      <c r="N104" s="206"/>
      <c r="O104" s="206"/>
      <c r="P104" s="207">
        <f>SUM(P105:P107)</f>
        <v>0</v>
      </c>
      <c r="Q104" s="206"/>
      <c r="R104" s="207">
        <f>SUM(R105:R107)</f>
        <v>0</v>
      </c>
      <c r="S104" s="206"/>
      <c r="T104" s="208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209</v>
      </c>
      <c r="AT104" s="210" t="s">
        <v>75</v>
      </c>
      <c r="AU104" s="210" t="s">
        <v>84</v>
      </c>
      <c r="AY104" s="209" t="s">
        <v>141</v>
      </c>
      <c r="BK104" s="211">
        <f>SUM(BK105:BK107)</f>
        <v>0</v>
      </c>
    </row>
    <row r="105" spans="1:65" s="2" customFormat="1" ht="16.5" customHeight="1">
      <c r="A105" s="40"/>
      <c r="B105" s="41"/>
      <c r="C105" s="214" t="s">
        <v>142</v>
      </c>
      <c r="D105" s="214" t="s">
        <v>144</v>
      </c>
      <c r="E105" s="215" t="s">
        <v>1282</v>
      </c>
      <c r="F105" s="216" t="s">
        <v>1283</v>
      </c>
      <c r="G105" s="217" t="s">
        <v>392</v>
      </c>
      <c r="H105" s="218">
        <v>1</v>
      </c>
      <c r="I105" s="219"/>
      <c r="J105" s="220">
        <f>ROUND(I105*H105,2)</f>
        <v>0</v>
      </c>
      <c r="K105" s="216" t="s">
        <v>148</v>
      </c>
      <c r="L105" s="46"/>
      <c r="M105" s="221" t="s">
        <v>19</v>
      </c>
      <c r="N105" s="222" t="s">
        <v>47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1254</v>
      </c>
      <c r="AT105" s="225" t="s">
        <v>144</v>
      </c>
      <c r="AU105" s="225" t="s">
        <v>86</v>
      </c>
      <c r="AY105" s="19" t="s">
        <v>141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84</v>
      </c>
      <c r="BK105" s="226">
        <f>ROUND(I105*H105,2)</f>
        <v>0</v>
      </c>
      <c r="BL105" s="19" t="s">
        <v>1254</v>
      </c>
      <c r="BM105" s="225" t="s">
        <v>1284</v>
      </c>
    </row>
    <row r="106" spans="1:47" s="2" customFormat="1" ht="12">
      <c r="A106" s="40"/>
      <c r="B106" s="41"/>
      <c r="C106" s="42"/>
      <c r="D106" s="227" t="s">
        <v>151</v>
      </c>
      <c r="E106" s="42"/>
      <c r="F106" s="228" t="s">
        <v>1285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151</v>
      </c>
      <c r="AU106" s="19" t="s">
        <v>86</v>
      </c>
    </row>
    <row r="107" spans="1:47" s="2" customFormat="1" ht="12">
      <c r="A107" s="40"/>
      <c r="B107" s="41"/>
      <c r="C107" s="42"/>
      <c r="D107" s="234" t="s">
        <v>374</v>
      </c>
      <c r="E107" s="42"/>
      <c r="F107" s="275" t="s">
        <v>1286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374</v>
      </c>
      <c r="AU107" s="19" t="s">
        <v>86</v>
      </c>
    </row>
    <row r="108" spans="1:63" s="12" customFormat="1" ht="22.8" customHeight="1">
      <c r="A108" s="12"/>
      <c r="B108" s="198"/>
      <c r="C108" s="199"/>
      <c r="D108" s="200" t="s">
        <v>75</v>
      </c>
      <c r="E108" s="212" t="s">
        <v>1287</v>
      </c>
      <c r="F108" s="212" t="s">
        <v>1288</v>
      </c>
      <c r="G108" s="199"/>
      <c r="H108" s="199"/>
      <c r="I108" s="202"/>
      <c r="J108" s="213">
        <f>BK108</f>
        <v>0</v>
      </c>
      <c r="K108" s="199"/>
      <c r="L108" s="204"/>
      <c r="M108" s="205"/>
      <c r="N108" s="206"/>
      <c r="O108" s="206"/>
      <c r="P108" s="207">
        <f>SUM(P109:P110)</f>
        <v>0</v>
      </c>
      <c r="Q108" s="206"/>
      <c r="R108" s="207">
        <f>SUM(R109:R110)</f>
        <v>0</v>
      </c>
      <c r="S108" s="206"/>
      <c r="T108" s="208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9" t="s">
        <v>209</v>
      </c>
      <c r="AT108" s="210" t="s">
        <v>75</v>
      </c>
      <c r="AU108" s="210" t="s">
        <v>84</v>
      </c>
      <c r="AY108" s="209" t="s">
        <v>141</v>
      </c>
      <c r="BK108" s="211">
        <f>SUM(BK109:BK110)</f>
        <v>0</v>
      </c>
    </row>
    <row r="109" spans="1:65" s="2" customFormat="1" ht="16.5" customHeight="1">
      <c r="A109" s="40"/>
      <c r="B109" s="41"/>
      <c r="C109" s="214" t="s">
        <v>239</v>
      </c>
      <c r="D109" s="214" t="s">
        <v>144</v>
      </c>
      <c r="E109" s="215" t="s">
        <v>1289</v>
      </c>
      <c r="F109" s="216" t="s">
        <v>1290</v>
      </c>
      <c r="G109" s="217" t="s">
        <v>392</v>
      </c>
      <c r="H109" s="218">
        <v>1</v>
      </c>
      <c r="I109" s="219"/>
      <c r="J109" s="220">
        <f>ROUND(I109*H109,2)</f>
        <v>0</v>
      </c>
      <c r="K109" s="216" t="s">
        <v>148</v>
      </c>
      <c r="L109" s="46"/>
      <c r="M109" s="221" t="s">
        <v>19</v>
      </c>
      <c r="N109" s="222" t="s">
        <v>47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1254</v>
      </c>
      <c r="AT109" s="225" t="s">
        <v>144</v>
      </c>
      <c r="AU109" s="225" t="s">
        <v>86</v>
      </c>
      <c r="AY109" s="19" t="s">
        <v>141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84</v>
      </c>
      <c r="BK109" s="226">
        <f>ROUND(I109*H109,2)</f>
        <v>0</v>
      </c>
      <c r="BL109" s="19" t="s">
        <v>1254</v>
      </c>
      <c r="BM109" s="225" t="s">
        <v>1291</v>
      </c>
    </row>
    <row r="110" spans="1:47" s="2" customFormat="1" ht="12">
      <c r="A110" s="40"/>
      <c r="B110" s="41"/>
      <c r="C110" s="42"/>
      <c r="D110" s="227" t="s">
        <v>151</v>
      </c>
      <c r="E110" s="42"/>
      <c r="F110" s="228" t="s">
        <v>1292</v>
      </c>
      <c r="G110" s="42"/>
      <c r="H110" s="42"/>
      <c r="I110" s="229"/>
      <c r="J110" s="42"/>
      <c r="K110" s="42"/>
      <c r="L110" s="46"/>
      <c r="M110" s="279"/>
      <c r="N110" s="280"/>
      <c r="O110" s="281"/>
      <c r="P110" s="281"/>
      <c r="Q110" s="281"/>
      <c r="R110" s="281"/>
      <c r="S110" s="281"/>
      <c r="T110" s="282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151</v>
      </c>
      <c r="AU110" s="19" t="s">
        <v>86</v>
      </c>
    </row>
    <row r="111" spans="1:31" s="2" customFormat="1" ht="6.95" customHeight="1">
      <c r="A111" s="40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46"/>
      <c r="M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</sheetData>
  <sheetProtection password="CC35" sheet="1" objects="1" scenarios="1" formatColumns="0" formatRows="0" autoFilter="0"/>
  <autoFilter ref="C84:K11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4_01/013254000"/>
    <hyperlink ref="F92" r:id="rId2" display="https://podminky.urs.cz/item/CS_URS_2024_01/013294000"/>
    <hyperlink ref="F96" r:id="rId3" display="https://podminky.urs.cz/item/CS_URS_2024_01/030001000"/>
    <hyperlink ref="F100" r:id="rId4" display="https://podminky.urs.cz/item/CS_URS_2024_01/045203000"/>
    <hyperlink ref="F103" r:id="rId5" display="https://podminky.urs.cz/item/CS_URS_2024_01/045303000"/>
    <hyperlink ref="F106" r:id="rId6" display="https://podminky.urs.cz/item/CS_URS_2024_01/051002000"/>
    <hyperlink ref="F110" r:id="rId7" display="https://podminky.urs.cz/item/CS_URS_2024_01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6" customFormat="1" ht="45" customHeight="1">
      <c r="B3" s="294"/>
      <c r="C3" s="295" t="s">
        <v>1293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1294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1295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1296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1297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1298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1299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1300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1301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1302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1303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83</v>
      </c>
      <c r="F18" s="301" t="s">
        <v>1304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1305</v>
      </c>
      <c r="F19" s="301" t="s">
        <v>1306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1307</v>
      </c>
      <c r="F20" s="301" t="s">
        <v>1308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105</v>
      </c>
      <c r="F21" s="301" t="s">
        <v>104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1309</v>
      </c>
      <c r="F22" s="301" t="s">
        <v>1310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95</v>
      </c>
      <c r="F23" s="301" t="s">
        <v>1311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1312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1313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1314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1315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1316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1317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1318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1319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1320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127</v>
      </c>
      <c r="F36" s="301"/>
      <c r="G36" s="301" t="s">
        <v>1321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1322</v>
      </c>
      <c r="F37" s="301"/>
      <c r="G37" s="301" t="s">
        <v>1323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57</v>
      </c>
      <c r="F38" s="301"/>
      <c r="G38" s="301" t="s">
        <v>1324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58</v>
      </c>
      <c r="F39" s="301"/>
      <c r="G39" s="301" t="s">
        <v>1325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128</v>
      </c>
      <c r="F40" s="301"/>
      <c r="G40" s="301" t="s">
        <v>1326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129</v>
      </c>
      <c r="F41" s="301"/>
      <c r="G41" s="301" t="s">
        <v>1327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1328</v>
      </c>
      <c r="F42" s="301"/>
      <c r="G42" s="301" t="s">
        <v>1329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1330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1331</v>
      </c>
      <c r="F44" s="301"/>
      <c r="G44" s="301" t="s">
        <v>1332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131</v>
      </c>
      <c r="F45" s="301"/>
      <c r="G45" s="301" t="s">
        <v>1333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1334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1335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1336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1337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1338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1339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1340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1341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1342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1343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1344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1345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1346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1347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1348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1349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1350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1351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1352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1353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1354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1355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1356</v>
      </c>
      <c r="D76" s="319"/>
      <c r="E76" s="319"/>
      <c r="F76" s="319" t="s">
        <v>1357</v>
      </c>
      <c r="G76" s="320"/>
      <c r="H76" s="319" t="s">
        <v>58</v>
      </c>
      <c r="I76" s="319" t="s">
        <v>61</v>
      </c>
      <c r="J76" s="319" t="s">
        <v>1358</v>
      </c>
      <c r="K76" s="318"/>
    </row>
    <row r="77" spans="2:11" s="1" customFormat="1" ht="17.25" customHeight="1">
      <c r="B77" s="316"/>
      <c r="C77" s="321" t="s">
        <v>1359</v>
      </c>
      <c r="D77" s="321"/>
      <c r="E77" s="321"/>
      <c r="F77" s="322" t="s">
        <v>1360</v>
      </c>
      <c r="G77" s="323"/>
      <c r="H77" s="321"/>
      <c r="I77" s="321"/>
      <c r="J77" s="321" t="s">
        <v>1361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57</v>
      </c>
      <c r="D79" s="326"/>
      <c r="E79" s="326"/>
      <c r="F79" s="327" t="s">
        <v>1362</v>
      </c>
      <c r="G79" s="328"/>
      <c r="H79" s="304" t="s">
        <v>1363</v>
      </c>
      <c r="I79" s="304" t="s">
        <v>1364</v>
      </c>
      <c r="J79" s="304">
        <v>20</v>
      </c>
      <c r="K79" s="318"/>
    </row>
    <row r="80" spans="2:11" s="1" customFormat="1" ht="15" customHeight="1">
      <c r="B80" s="316"/>
      <c r="C80" s="304" t="s">
        <v>1365</v>
      </c>
      <c r="D80" s="304"/>
      <c r="E80" s="304"/>
      <c r="F80" s="327" t="s">
        <v>1362</v>
      </c>
      <c r="G80" s="328"/>
      <c r="H80" s="304" t="s">
        <v>1366</v>
      </c>
      <c r="I80" s="304" t="s">
        <v>1364</v>
      </c>
      <c r="J80" s="304">
        <v>120</v>
      </c>
      <c r="K80" s="318"/>
    </row>
    <row r="81" spans="2:11" s="1" customFormat="1" ht="15" customHeight="1">
      <c r="B81" s="329"/>
      <c r="C81" s="304" t="s">
        <v>1367</v>
      </c>
      <c r="D81" s="304"/>
      <c r="E81" s="304"/>
      <c r="F81" s="327" t="s">
        <v>1368</v>
      </c>
      <c r="G81" s="328"/>
      <c r="H81" s="304" t="s">
        <v>1369</v>
      </c>
      <c r="I81" s="304" t="s">
        <v>1364</v>
      </c>
      <c r="J81" s="304">
        <v>50</v>
      </c>
      <c r="K81" s="318"/>
    </row>
    <row r="82" spans="2:11" s="1" customFormat="1" ht="15" customHeight="1">
      <c r="B82" s="329"/>
      <c r="C82" s="304" t="s">
        <v>1370</v>
      </c>
      <c r="D82" s="304"/>
      <c r="E82" s="304"/>
      <c r="F82" s="327" t="s">
        <v>1362</v>
      </c>
      <c r="G82" s="328"/>
      <c r="H82" s="304" t="s">
        <v>1371</v>
      </c>
      <c r="I82" s="304" t="s">
        <v>1372</v>
      </c>
      <c r="J82" s="304"/>
      <c r="K82" s="318"/>
    </row>
    <row r="83" spans="2:11" s="1" customFormat="1" ht="15" customHeight="1">
      <c r="B83" s="329"/>
      <c r="C83" s="330" t="s">
        <v>1373</v>
      </c>
      <c r="D83" s="330"/>
      <c r="E83" s="330"/>
      <c r="F83" s="331" t="s">
        <v>1368</v>
      </c>
      <c r="G83" s="330"/>
      <c r="H83" s="330" t="s">
        <v>1374</v>
      </c>
      <c r="I83" s="330" t="s">
        <v>1364</v>
      </c>
      <c r="J83" s="330">
        <v>15</v>
      </c>
      <c r="K83" s="318"/>
    </row>
    <row r="84" spans="2:11" s="1" customFormat="1" ht="15" customHeight="1">
      <c r="B84" s="329"/>
      <c r="C84" s="330" t="s">
        <v>1375</v>
      </c>
      <c r="D84" s="330"/>
      <c r="E84" s="330"/>
      <c r="F84" s="331" t="s">
        <v>1368</v>
      </c>
      <c r="G84" s="330"/>
      <c r="H84" s="330" t="s">
        <v>1376</v>
      </c>
      <c r="I84" s="330" t="s">
        <v>1364</v>
      </c>
      <c r="J84" s="330">
        <v>15</v>
      </c>
      <c r="K84" s="318"/>
    </row>
    <row r="85" spans="2:11" s="1" customFormat="1" ht="15" customHeight="1">
      <c r="B85" s="329"/>
      <c r="C85" s="330" t="s">
        <v>1377</v>
      </c>
      <c r="D85" s="330"/>
      <c r="E85" s="330"/>
      <c r="F85" s="331" t="s">
        <v>1368</v>
      </c>
      <c r="G85" s="330"/>
      <c r="H85" s="330" t="s">
        <v>1378</v>
      </c>
      <c r="I85" s="330" t="s">
        <v>1364</v>
      </c>
      <c r="J85" s="330">
        <v>20</v>
      </c>
      <c r="K85" s="318"/>
    </row>
    <row r="86" spans="2:11" s="1" customFormat="1" ht="15" customHeight="1">
      <c r="B86" s="329"/>
      <c r="C86" s="330" t="s">
        <v>1379</v>
      </c>
      <c r="D86" s="330"/>
      <c r="E86" s="330"/>
      <c r="F86" s="331" t="s">
        <v>1368</v>
      </c>
      <c r="G86" s="330"/>
      <c r="H86" s="330" t="s">
        <v>1380</v>
      </c>
      <c r="I86" s="330" t="s">
        <v>1364</v>
      </c>
      <c r="J86" s="330">
        <v>20</v>
      </c>
      <c r="K86" s="318"/>
    </row>
    <row r="87" spans="2:11" s="1" customFormat="1" ht="15" customHeight="1">
      <c r="B87" s="329"/>
      <c r="C87" s="304" t="s">
        <v>1381</v>
      </c>
      <c r="D87" s="304"/>
      <c r="E87" s="304"/>
      <c r="F87" s="327" t="s">
        <v>1368</v>
      </c>
      <c r="G87" s="328"/>
      <c r="H87" s="304" t="s">
        <v>1382</v>
      </c>
      <c r="I87" s="304" t="s">
        <v>1364</v>
      </c>
      <c r="J87" s="304">
        <v>50</v>
      </c>
      <c r="K87" s="318"/>
    </row>
    <row r="88" spans="2:11" s="1" customFormat="1" ht="15" customHeight="1">
      <c r="B88" s="329"/>
      <c r="C88" s="304" t="s">
        <v>1383</v>
      </c>
      <c r="D88" s="304"/>
      <c r="E88" s="304"/>
      <c r="F88" s="327" t="s">
        <v>1368</v>
      </c>
      <c r="G88" s="328"/>
      <c r="H88" s="304" t="s">
        <v>1384</v>
      </c>
      <c r="I88" s="304" t="s">
        <v>1364</v>
      </c>
      <c r="J88" s="304">
        <v>20</v>
      </c>
      <c r="K88" s="318"/>
    </row>
    <row r="89" spans="2:11" s="1" customFormat="1" ht="15" customHeight="1">
      <c r="B89" s="329"/>
      <c r="C89" s="304" t="s">
        <v>1385</v>
      </c>
      <c r="D89" s="304"/>
      <c r="E89" s="304"/>
      <c r="F89" s="327" t="s">
        <v>1368</v>
      </c>
      <c r="G89" s="328"/>
      <c r="H89" s="304" t="s">
        <v>1386</v>
      </c>
      <c r="I89" s="304" t="s">
        <v>1364</v>
      </c>
      <c r="J89" s="304">
        <v>20</v>
      </c>
      <c r="K89" s="318"/>
    </row>
    <row r="90" spans="2:11" s="1" customFormat="1" ht="15" customHeight="1">
      <c r="B90" s="329"/>
      <c r="C90" s="304" t="s">
        <v>1387</v>
      </c>
      <c r="D90" s="304"/>
      <c r="E90" s="304"/>
      <c r="F90" s="327" t="s">
        <v>1368</v>
      </c>
      <c r="G90" s="328"/>
      <c r="H90" s="304" t="s">
        <v>1388</v>
      </c>
      <c r="I90" s="304" t="s">
        <v>1364</v>
      </c>
      <c r="J90" s="304">
        <v>50</v>
      </c>
      <c r="K90" s="318"/>
    </row>
    <row r="91" spans="2:11" s="1" customFormat="1" ht="15" customHeight="1">
      <c r="B91" s="329"/>
      <c r="C91" s="304" t="s">
        <v>1389</v>
      </c>
      <c r="D91" s="304"/>
      <c r="E91" s="304"/>
      <c r="F91" s="327" t="s">
        <v>1368</v>
      </c>
      <c r="G91" s="328"/>
      <c r="H91" s="304" t="s">
        <v>1389</v>
      </c>
      <c r="I91" s="304" t="s">
        <v>1364</v>
      </c>
      <c r="J91" s="304">
        <v>50</v>
      </c>
      <c r="K91" s="318"/>
    </row>
    <row r="92" spans="2:11" s="1" customFormat="1" ht="15" customHeight="1">
      <c r="B92" s="329"/>
      <c r="C92" s="304" t="s">
        <v>1390</v>
      </c>
      <c r="D92" s="304"/>
      <c r="E92" s="304"/>
      <c r="F92" s="327" t="s">
        <v>1368</v>
      </c>
      <c r="G92" s="328"/>
      <c r="H92" s="304" t="s">
        <v>1391</v>
      </c>
      <c r="I92" s="304" t="s">
        <v>1364</v>
      </c>
      <c r="J92" s="304">
        <v>255</v>
      </c>
      <c r="K92" s="318"/>
    </row>
    <row r="93" spans="2:11" s="1" customFormat="1" ht="15" customHeight="1">
      <c r="B93" s="329"/>
      <c r="C93" s="304" t="s">
        <v>1392</v>
      </c>
      <c r="D93" s="304"/>
      <c r="E93" s="304"/>
      <c r="F93" s="327" t="s">
        <v>1362</v>
      </c>
      <c r="G93" s="328"/>
      <c r="H93" s="304" t="s">
        <v>1393</v>
      </c>
      <c r="I93" s="304" t="s">
        <v>1394</v>
      </c>
      <c r="J93" s="304"/>
      <c r="K93" s="318"/>
    </row>
    <row r="94" spans="2:11" s="1" customFormat="1" ht="15" customHeight="1">
      <c r="B94" s="329"/>
      <c r="C94" s="304" t="s">
        <v>1395</v>
      </c>
      <c r="D94" s="304"/>
      <c r="E94" s="304"/>
      <c r="F94" s="327" t="s">
        <v>1362</v>
      </c>
      <c r="G94" s="328"/>
      <c r="H94" s="304" t="s">
        <v>1396</v>
      </c>
      <c r="I94" s="304" t="s">
        <v>1397</v>
      </c>
      <c r="J94" s="304"/>
      <c r="K94" s="318"/>
    </row>
    <row r="95" spans="2:11" s="1" customFormat="1" ht="15" customHeight="1">
      <c r="B95" s="329"/>
      <c r="C95" s="304" t="s">
        <v>1398</v>
      </c>
      <c r="D95" s="304"/>
      <c r="E95" s="304"/>
      <c r="F95" s="327" t="s">
        <v>1362</v>
      </c>
      <c r="G95" s="328"/>
      <c r="H95" s="304" t="s">
        <v>1398</v>
      </c>
      <c r="I95" s="304" t="s">
        <v>1397</v>
      </c>
      <c r="J95" s="304"/>
      <c r="K95" s="318"/>
    </row>
    <row r="96" spans="2:11" s="1" customFormat="1" ht="15" customHeight="1">
      <c r="B96" s="329"/>
      <c r="C96" s="304" t="s">
        <v>42</v>
      </c>
      <c r="D96" s="304"/>
      <c r="E96" s="304"/>
      <c r="F96" s="327" t="s">
        <v>1362</v>
      </c>
      <c r="G96" s="328"/>
      <c r="H96" s="304" t="s">
        <v>1399</v>
      </c>
      <c r="I96" s="304" t="s">
        <v>1397</v>
      </c>
      <c r="J96" s="304"/>
      <c r="K96" s="318"/>
    </row>
    <row r="97" spans="2:11" s="1" customFormat="1" ht="15" customHeight="1">
      <c r="B97" s="329"/>
      <c r="C97" s="304" t="s">
        <v>52</v>
      </c>
      <c r="D97" s="304"/>
      <c r="E97" s="304"/>
      <c r="F97" s="327" t="s">
        <v>1362</v>
      </c>
      <c r="G97" s="328"/>
      <c r="H97" s="304" t="s">
        <v>1400</v>
      </c>
      <c r="I97" s="304" t="s">
        <v>1397</v>
      </c>
      <c r="J97" s="304"/>
      <c r="K97" s="318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1401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1356</v>
      </c>
      <c r="D103" s="319"/>
      <c r="E103" s="319"/>
      <c r="F103" s="319" t="s">
        <v>1357</v>
      </c>
      <c r="G103" s="320"/>
      <c r="H103" s="319" t="s">
        <v>58</v>
      </c>
      <c r="I103" s="319" t="s">
        <v>61</v>
      </c>
      <c r="J103" s="319" t="s">
        <v>1358</v>
      </c>
      <c r="K103" s="318"/>
    </row>
    <row r="104" spans="2:11" s="1" customFormat="1" ht="17.25" customHeight="1">
      <c r="B104" s="316"/>
      <c r="C104" s="321" t="s">
        <v>1359</v>
      </c>
      <c r="D104" s="321"/>
      <c r="E104" s="321"/>
      <c r="F104" s="322" t="s">
        <v>1360</v>
      </c>
      <c r="G104" s="323"/>
      <c r="H104" s="321"/>
      <c r="I104" s="321"/>
      <c r="J104" s="321" t="s">
        <v>1361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pans="2:11" s="1" customFormat="1" ht="15" customHeight="1">
      <c r="B106" s="316"/>
      <c r="C106" s="304" t="s">
        <v>57</v>
      </c>
      <c r="D106" s="326"/>
      <c r="E106" s="326"/>
      <c r="F106" s="327" t="s">
        <v>1362</v>
      </c>
      <c r="G106" s="304"/>
      <c r="H106" s="304" t="s">
        <v>1402</v>
      </c>
      <c r="I106" s="304" t="s">
        <v>1364</v>
      </c>
      <c r="J106" s="304">
        <v>20</v>
      </c>
      <c r="K106" s="318"/>
    </row>
    <row r="107" spans="2:11" s="1" customFormat="1" ht="15" customHeight="1">
      <c r="B107" s="316"/>
      <c r="C107" s="304" t="s">
        <v>1365</v>
      </c>
      <c r="D107" s="304"/>
      <c r="E107" s="304"/>
      <c r="F107" s="327" t="s">
        <v>1362</v>
      </c>
      <c r="G107" s="304"/>
      <c r="H107" s="304" t="s">
        <v>1402</v>
      </c>
      <c r="I107" s="304" t="s">
        <v>1364</v>
      </c>
      <c r="J107" s="304">
        <v>120</v>
      </c>
      <c r="K107" s="318"/>
    </row>
    <row r="108" spans="2:11" s="1" customFormat="1" ht="15" customHeight="1">
      <c r="B108" s="329"/>
      <c r="C108" s="304" t="s">
        <v>1367</v>
      </c>
      <c r="D108" s="304"/>
      <c r="E108" s="304"/>
      <c r="F108" s="327" t="s">
        <v>1368</v>
      </c>
      <c r="G108" s="304"/>
      <c r="H108" s="304" t="s">
        <v>1402</v>
      </c>
      <c r="I108" s="304" t="s">
        <v>1364</v>
      </c>
      <c r="J108" s="304">
        <v>50</v>
      </c>
      <c r="K108" s="318"/>
    </row>
    <row r="109" spans="2:11" s="1" customFormat="1" ht="15" customHeight="1">
      <c r="B109" s="329"/>
      <c r="C109" s="304" t="s">
        <v>1370</v>
      </c>
      <c r="D109" s="304"/>
      <c r="E109" s="304"/>
      <c r="F109" s="327" t="s">
        <v>1362</v>
      </c>
      <c r="G109" s="304"/>
      <c r="H109" s="304" t="s">
        <v>1402</v>
      </c>
      <c r="I109" s="304" t="s">
        <v>1372</v>
      </c>
      <c r="J109" s="304"/>
      <c r="K109" s="318"/>
    </row>
    <row r="110" spans="2:11" s="1" customFormat="1" ht="15" customHeight="1">
      <c r="B110" s="329"/>
      <c r="C110" s="304" t="s">
        <v>1381</v>
      </c>
      <c r="D110" s="304"/>
      <c r="E110" s="304"/>
      <c r="F110" s="327" t="s">
        <v>1368</v>
      </c>
      <c r="G110" s="304"/>
      <c r="H110" s="304" t="s">
        <v>1402</v>
      </c>
      <c r="I110" s="304" t="s">
        <v>1364</v>
      </c>
      <c r="J110" s="304">
        <v>50</v>
      </c>
      <c r="K110" s="318"/>
    </row>
    <row r="111" spans="2:11" s="1" customFormat="1" ht="15" customHeight="1">
      <c r="B111" s="329"/>
      <c r="C111" s="304" t="s">
        <v>1389</v>
      </c>
      <c r="D111" s="304"/>
      <c r="E111" s="304"/>
      <c r="F111" s="327" t="s">
        <v>1368</v>
      </c>
      <c r="G111" s="304"/>
      <c r="H111" s="304" t="s">
        <v>1402</v>
      </c>
      <c r="I111" s="304" t="s">
        <v>1364</v>
      </c>
      <c r="J111" s="304">
        <v>50</v>
      </c>
      <c r="K111" s="318"/>
    </row>
    <row r="112" spans="2:11" s="1" customFormat="1" ht="15" customHeight="1">
      <c r="B112" s="329"/>
      <c r="C112" s="304" t="s">
        <v>1387</v>
      </c>
      <c r="D112" s="304"/>
      <c r="E112" s="304"/>
      <c r="F112" s="327" t="s">
        <v>1368</v>
      </c>
      <c r="G112" s="304"/>
      <c r="H112" s="304" t="s">
        <v>1402</v>
      </c>
      <c r="I112" s="304" t="s">
        <v>1364</v>
      </c>
      <c r="J112" s="304">
        <v>50</v>
      </c>
      <c r="K112" s="318"/>
    </row>
    <row r="113" spans="2:11" s="1" customFormat="1" ht="15" customHeight="1">
      <c r="B113" s="329"/>
      <c r="C113" s="304" t="s">
        <v>57</v>
      </c>
      <c r="D113" s="304"/>
      <c r="E113" s="304"/>
      <c r="F113" s="327" t="s">
        <v>1362</v>
      </c>
      <c r="G113" s="304"/>
      <c r="H113" s="304" t="s">
        <v>1403</v>
      </c>
      <c r="I113" s="304" t="s">
        <v>1364</v>
      </c>
      <c r="J113" s="304">
        <v>20</v>
      </c>
      <c r="K113" s="318"/>
    </row>
    <row r="114" spans="2:11" s="1" customFormat="1" ht="15" customHeight="1">
      <c r="B114" s="329"/>
      <c r="C114" s="304" t="s">
        <v>1404</v>
      </c>
      <c r="D114" s="304"/>
      <c r="E114" s="304"/>
      <c r="F114" s="327" t="s">
        <v>1362</v>
      </c>
      <c r="G114" s="304"/>
      <c r="H114" s="304" t="s">
        <v>1405</v>
      </c>
      <c r="I114" s="304" t="s">
        <v>1364</v>
      </c>
      <c r="J114" s="304">
        <v>120</v>
      </c>
      <c r="K114" s="318"/>
    </row>
    <row r="115" spans="2:11" s="1" customFormat="1" ht="15" customHeight="1">
      <c r="B115" s="329"/>
      <c r="C115" s="304" t="s">
        <v>42</v>
      </c>
      <c r="D115" s="304"/>
      <c r="E115" s="304"/>
      <c r="F115" s="327" t="s">
        <v>1362</v>
      </c>
      <c r="G115" s="304"/>
      <c r="H115" s="304" t="s">
        <v>1406</v>
      </c>
      <c r="I115" s="304" t="s">
        <v>1397</v>
      </c>
      <c r="J115" s="304"/>
      <c r="K115" s="318"/>
    </row>
    <row r="116" spans="2:11" s="1" customFormat="1" ht="15" customHeight="1">
      <c r="B116" s="329"/>
      <c r="C116" s="304" t="s">
        <v>52</v>
      </c>
      <c r="D116" s="304"/>
      <c r="E116" s="304"/>
      <c r="F116" s="327" t="s">
        <v>1362</v>
      </c>
      <c r="G116" s="304"/>
      <c r="H116" s="304" t="s">
        <v>1407</v>
      </c>
      <c r="I116" s="304" t="s">
        <v>1397</v>
      </c>
      <c r="J116" s="304"/>
      <c r="K116" s="318"/>
    </row>
    <row r="117" spans="2:11" s="1" customFormat="1" ht="15" customHeight="1">
      <c r="B117" s="329"/>
      <c r="C117" s="304" t="s">
        <v>61</v>
      </c>
      <c r="D117" s="304"/>
      <c r="E117" s="304"/>
      <c r="F117" s="327" t="s">
        <v>1362</v>
      </c>
      <c r="G117" s="304"/>
      <c r="H117" s="304" t="s">
        <v>1408</v>
      </c>
      <c r="I117" s="304" t="s">
        <v>1409</v>
      </c>
      <c r="J117" s="304"/>
      <c r="K117" s="318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s="1" customFormat="1" ht="45" customHeight="1">
      <c r="B122" s="345"/>
      <c r="C122" s="295" t="s">
        <v>1410</v>
      </c>
      <c r="D122" s="295"/>
      <c r="E122" s="295"/>
      <c r="F122" s="295"/>
      <c r="G122" s="295"/>
      <c r="H122" s="295"/>
      <c r="I122" s="295"/>
      <c r="J122" s="295"/>
      <c r="K122" s="346"/>
    </row>
    <row r="123" spans="2:11" s="1" customFormat="1" ht="17.25" customHeight="1">
      <c r="B123" s="347"/>
      <c r="C123" s="319" t="s">
        <v>1356</v>
      </c>
      <c r="D123" s="319"/>
      <c r="E123" s="319"/>
      <c r="F123" s="319" t="s">
        <v>1357</v>
      </c>
      <c r="G123" s="320"/>
      <c r="H123" s="319" t="s">
        <v>58</v>
      </c>
      <c r="I123" s="319" t="s">
        <v>61</v>
      </c>
      <c r="J123" s="319" t="s">
        <v>1358</v>
      </c>
      <c r="K123" s="348"/>
    </row>
    <row r="124" spans="2:11" s="1" customFormat="1" ht="17.25" customHeight="1">
      <c r="B124" s="347"/>
      <c r="C124" s="321" t="s">
        <v>1359</v>
      </c>
      <c r="D124" s="321"/>
      <c r="E124" s="321"/>
      <c r="F124" s="322" t="s">
        <v>1360</v>
      </c>
      <c r="G124" s="323"/>
      <c r="H124" s="321"/>
      <c r="I124" s="321"/>
      <c r="J124" s="321" t="s">
        <v>1361</v>
      </c>
      <c r="K124" s="348"/>
    </row>
    <row r="125" spans="2:11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pans="2:11" s="1" customFormat="1" ht="15" customHeight="1">
      <c r="B126" s="349"/>
      <c r="C126" s="304" t="s">
        <v>1365</v>
      </c>
      <c r="D126" s="326"/>
      <c r="E126" s="326"/>
      <c r="F126" s="327" t="s">
        <v>1362</v>
      </c>
      <c r="G126" s="304"/>
      <c r="H126" s="304" t="s">
        <v>1402</v>
      </c>
      <c r="I126" s="304" t="s">
        <v>1364</v>
      </c>
      <c r="J126" s="304">
        <v>120</v>
      </c>
      <c r="K126" s="352"/>
    </row>
    <row r="127" spans="2:11" s="1" customFormat="1" ht="15" customHeight="1">
      <c r="B127" s="349"/>
      <c r="C127" s="304" t="s">
        <v>1411</v>
      </c>
      <c r="D127" s="304"/>
      <c r="E127" s="304"/>
      <c r="F127" s="327" t="s">
        <v>1362</v>
      </c>
      <c r="G127" s="304"/>
      <c r="H127" s="304" t="s">
        <v>1412</v>
      </c>
      <c r="I127" s="304" t="s">
        <v>1364</v>
      </c>
      <c r="J127" s="304" t="s">
        <v>1413</v>
      </c>
      <c r="K127" s="352"/>
    </row>
    <row r="128" spans="2:11" s="1" customFormat="1" ht="15" customHeight="1">
      <c r="B128" s="349"/>
      <c r="C128" s="304" t="s">
        <v>95</v>
      </c>
      <c r="D128" s="304"/>
      <c r="E128" s="304"/>
      <c r="F128" s="327" t="s">
        <v>1362</v>
      </c>
      <c r="G128" s="304"/>
      <c r="H128" s="304" t="s">
        <v>1414</v>
      </c>
      <c r="I128" s="304" t="s">
        <v>1364</v>
      </c>
      <c r="J128" s="304" t="s">
        <v>1413</v>
      </c>
      <c r="K128" s="352"/>
    </row>
    <row r="129" spans="2:11" s="1" customFormat="1" ht="15" customHeight="1">
      <c r="B129" s="349"/>
      <c r="C129" s="304" t="s">
        <v>1373</v>
      </c>
      <c r="D129" s="304"/>
      <c r="E129" s="304"/>
      <c r="F129" s="327" t="s">
        <v>1368</v>
      </c>
      <c r="G129" s="304"/>
      <c r="H129" s="304" t="s">
        <v>1374</v>
      </c>
      <c r="I129" s="304" t="s">
        <v>1364</v>
      </c>
      <c r="J129" s="304">
        <v>15</v>
      </c>
      <c r="K129" s="352"/>
    </row>
    <row r="130" spans="2:11" s="1" customFormat="1" ht="15" customHeight="1">
      <c r="B130" s="349"/>
      <c r="C130" s="330" t="s">
        <v>1375</v>
      </c>
      <c r="D130" s="330"/>
      <c r="E130" s="330"/>
      <c r="F130" s="331" t="s">
        <v>1368</v>
      </c>
      <c r="G130" s="330"/>
      <c r="H130" s="330" t="s">
        <v>1376</v>
      </c>
      <c r="I130" s="330" t="s">
        <v>1364</v>
      </c>
      <c r="J130" s="330">
        <v>15</v>
      </c>
      <c r="K130" s="352"/>
    </row>
    <row r="131" spans="2:11" s="1" customFormat="1" ht="15" customHeight="1">
      <c r="B131" s="349"/>
      <c r="C131" s="330" t="s">
        <v>1377</v>
      </c>
      <c r="D131" s="330"/>
      <c r="E131" s="330"/>
      <c r="F131" s="331" t="s">
        <v>1368</v>
      </c>
      <c r="G131" s="330"/>
      <c r="H131" s="330" t="s">
        <v>1378</v>
      </c>
      <c r="I131" s="330" t="s">
        <v>1364</v>
      </c>
      <c r="J131" s="330">
        <v>20</v>
      </c>
      <c r="K131" s="352"/>
    </row>
    <row r="132" spans="2:11" s="1" customFormat="1" ht="15" customHeight="1">
      <c r="B132" s="349"/>
      <c r="C132" s="330" t="s">
        <v>1379</v>
      </c>
      <c r="D132" s="330"/>
      <c r="E132" s="330"/>
      <c r="F132" s="331" t="s">
        <v>1368</v>
      </c>
      <c r="G132" s="330"/>
      <c r="H132" s="330" t="s">
        <v>1380</v>
      </c>
      <c r="I132" s="330" t="s">
        <v>1364</v>
      </c>
      <c r="J132" s="330">
        <v>20</v>
      </c>
      <c r="K132" s="352"/>
    </row>
    <row r="133" spans="2:11" s="1" customFormat="1" ht="15" customHeight="1">
      <c r="B133" s="349"/>
      <c r="C133" s="304" t="s">
        <v>1367</v>
      </c>
      <c r="D133" s="304"/>
      <c r="E133" s="304"/>
      <c r="F133" s="327" t="s">
        <v>1368</v>
      </c>
      <c r="G133" s="304"/>
      <c r="H133" s="304" t="s">
        <v>1402</v>
      </c>
      <c r="I133" s="304" t="s">
        <v>1364</v>
      </c>
      <c r="J133" s="304">
        <v>50</v>
      </c>
      <c r="K133" s="352"/>
    </row>
    <row r="134" spans="2:11" s="1" customFormat="1" ht="15" customHeight="1">
      <c r="B134" s="349"/>
      <c r="C134" s="304" t="s">
        <v>1381</v>
      </c>
      <c r="D134" s="304"/>
      <c r="E134" s="304"/>
      <c r="F134" s="327" t="s">
        <v>1368</v>
      </c>
      <c r="G134" s="304"/>
      <c r="H134" s="304" t="s">
        <v>1402</v>
      </c>
      <c r="I134" s="304" t="s">
        <v>1364</v>
      </c>
      <c r="J134" s="304">
        <v>50</v>
      </c>
      <c r="K134" s="352"/>
    </row>
    <row r="135" spans="2:11" s="1" customFormat="1" ht="15" customHeight="1">
      <c r="B135" s="349"/>
      <c r="C135" s="304" t="s">
        <v>1387</v>
      </c>
      <c r="D135" s="304"/>
      <c r="E135" s="304"/>
      <c r="F135" s="327" t="s">
        <v>1368</v>
      </c>
      <c r="G135" s="304"/>
      <c r="H135" s="304" t="s">
        <v>1402</v>
      </c>
      <c r="I135" s="304" t="s">
        <v>1364</v>
      </c>
      <c r="J135" s="304">
        <v>50</v>
      </c>
      <c r="K135" s="352"/>
    </row>
    <row r="136" spans="2:11" s="1" customFormat="1" ht="15" customHeight="1">
      <c r="B136" s="349"/>
      <c r="C136" s="304" t="s">
        <v>1389</v>
      </c>
      <c r="D136" s="304"/>
      <c r="E136" s="304"/>
      <c r="F136" s="327" t="s">
        <v>1368</v>
      </c>
      <c r="G136" s="304"/>
      <c r="H136" s="304" t="s">
        <v>1402</v>
      </c>
      <c r="I136" s="304" t="s">
        <v>1364</v>
      </c>
      <c r="J136" s="304">
        <v>50</v>
      </c>
      <c r="K136" s="352"/>
    </row>
    <row r="137" spans="2:11" s="1" customFormat="1" ht="15" customHeight="1">
      <c r="B137" s="349"/>
      <c r="C137" s="304" t="s">
        <v>1390</v>
      </c>
      <c r="D137" s="304"/>
      <c r="E137" s="304"/>
      <c r="F137" s="327" t="s">
        <v>1368</v>
      </c>
      <c r="G137" s="304"/>
      <c r="H137" s="304" t="s">
        <v>1415</v>
      </c>
      <c r="I137" s="304" t="s">
        <v>1364</v>
      </c>
      <c r="J137" s="304">
        <v>255</v>
      </c>
      <c r="K137" s="352"/>
    </row>
    <row r="138" spans="2:11" s="1" customFormat="1" ht="15" customHeight="1">
      <c r="B138" s="349"/>
      <c r="C138" s="304" t="s">
        <v>1392</v>
      </c>
      <c r="D138" s="304"/>
      <c r="E138" s="304"/>
      <c r="F138" s="327" t="s">
        <v>1362</v>
      </c>
      <c r="G138" s="304"/>
      <c r="H138" s="304" t="s">
        <v>1416</v>
      </c>
      <c r="I138" s="304" t="s">
        <v>1394</v>
      </c>
      <c r="J138" s="304"/>
      <c r="K138" s="352"/>
    </row>
    <row r="139" spans="2:11" s="1" customFormat="1" ht="15" customHeight="1">
      <c r="B139" s="349"/>
      <c r="C139" s="304" t="s">
        <v>1395</v>
      </c>
      <c r="D139" s="304"/>
      <c r="E139" s="304"/>
      <c r="F139" s="327" t="s">
        <v>1362</v>
      </c>
      <c r="G139" s="304"/>
      <c r="H139" s="304" t="s">
        <v>1417</v>
      </c>
      <c r="I139" s="304" t="s">
        <v>1397</v>
      </c>
      <c r="J139" s="304"/>
      <c r="K139" s="352"/>
    </row>
    <row r="140" spans="2:11" s="1" customFormat="1" ht="15" customHeight="1">
      <c r="B140" s="349"/>
      <c r="C140" s="304" t="s">
        <v>1398</v>
      </c>
      <c r="D140" s="304"/>
      <c r="E140" s="304"/>
      <c r="F140" s="327" t="s">
        <v>1362</v>
      </c>
      <c r="G140" s="304"/>
      <c r="H140" s="304" t="s">
        <v>1398</v>
      </c>
      <c r="I140" s="304" t="s">
        <v>1397</v>
      </c>
      <c r="J140" s="304"/>
      <c r="K140" s="352"/>
    </row>
    <row r="141" spans="2:11" s="1" customFormat="1" ht="15" customHeight="1">
      <c r="B141" s="349"/>
      <c r="C141" s="304" t="s">
        <v>42</v>
      </c>
      <c r="D141" s="304"/>
      <c r="E141" s="304"/>
      <c r="F141" s="327" t="s">
        <v>1362</v>
      </c>
      <c r="G141" s="304"/>
      <c r="H141" s="304" t="s">
        <v>1418</v>
      </c>
      <c r="I141" s="304" t="s">
        <v>1397</v>
      </c>
      <c r="J141" s="304"/>
      <c r="K141" s="352"/>
    </row>
    <row r="142" spans="2:11" s="1" customFormat="1" ht="15" customHeight="1">
      <c r="B142" s="349"/>
      <c r="C142" s="304" t="s">
        <v>1419</v>
      </c>
      <c r="D142" s="304"/>
      <c r="E142" s="304"/>
      <c r="F142" s="327" t="s">
        <v>1362</v>
      </c>
      <c r="G142" s="304"/>
      <c r="H142" s="304" t="s">
        <v>1420</v>
      </c>
      <c r="I142" s="304" t="s">
        <v>1397</v>
      </c>
      <c r="J142" s="304"/>
      <c r="K142" s="352"/>
    </row>
    <row r="143" spans="2:11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pans="2:11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1421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1356</v>
      </c>
      <c r="D148" s="319"/>
      <c r="E148" s="319"/>
      <c r="F148" s="319" t="s">
        <v>1357</v>
      </c>
      <c r="G148" s="320"/>
      <c r="H148" s="319" t="s">
        <v>58</v>
      </c>
      <c r="I148" s="319" t="s">
        <v>61</v>
      </c>
      <c r="J148" s="319" t="s">
        <v>1358</v>
      </c>
      <c r="K148" s="318"/>
    </row>
    <row r="149" spans="2:11" s="1" customFormat="1" ht="17.25" customHeight="1">
      <c r="B149" s="316"/>
      <c r="C149" s="321" t="s">
        <v>1359</v>
      </c>
      <c r="D149" s="321"/>
      <c r="E149" s="321"/>
      <c r="F149" s="322" t="s">
        <v>1360</v>
      </c>
      <c r="G149" s="323"/>
      <c r="H149" s="321"/>
      <c r="I149" s="321"/>
      <c r="J149" s="321" t="s">
        <v>1361</v>
      </c>
      <c r="K149" s="318"/>
    </row>
    <row r="150" spans="2:11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pans="2:11" s="1" customFormat="1" ht="15" customHeight="1">
      <c r="B151" s="329"/>
      <c r="C151" s="356" t="s">
        <v>1365</v>
      </c>
      <c r="D151" s="304"/>
      <c r="E151" s="304"/>
      <c r="F151" s="357" t="s">
        <v>1362</v>
      </c>
      <c r="G151" s="304"/>
      <c r="H151" s="356" t="s">
        <v>1402</v>
      </c>
      <c r="I151" s="356" t="s">
        <v>1364</v>
      </c>
      <c r="J151" s="356">
        <v>120</v>
      </c>
      <c r="K151" s="352"/>
    </row>
    <row r="152" spans="2:11" s="1" customFormat="1" ht="15" customHeight="1">
      <c r="B152" s="329"/>
      <c r="C152" s="356" t="s">
        <v>1411</v>
      </c>
      <c r="D152" s="304"/>
      <c r="E152" s="304"/>
      <c r="F152" s="357" t="s">
        <v>1362</v>
      </c>
      <c r="G152" s="304"/>
      <c r="H152" s="356" t="s">
        <v>1422</v>
      </c>
      <c r="I152" s="356" t="s">
        <v>1364</v>
      </c>
      <c r="J152" s="356" t="s">
        <v>1413</v>
      </c>
      <c r="K152" s="352"/>
    </row>
    <row r="153" spans="2:11" s="1" customFormat="1" ht="15" customHeight="1">
      <c r="B153" s="329"/>
      <c r="C153" s="356" t="s">
        <v>95</v>
      </c>
      <c r="D153" s="304"/>
      <c r="E153" s="304"/>
      <c r="F153" s="357" t="s">
        <v>1362</v>
      </c>
      <c r="G153" s="304"/>
      <c r="H153" s="356" t="s">
        <v>1423</v>
      </c>
      <c r="I153" s="356" t="s">
        <v>1364</v>
      </c>
      <c r="J153" s="356" t="s">
        <v>1413</v>
      </c>
      <c r="K153" s="352"/>
    </row>
    <row r="154" spans="2:11" s="1" customFormat="1" ht="15" customHeight="1">
      <c r="B154" s="329"/>
      <c r="C154" s="356" t="s">
        <v>1367</v>
      </c>
      <c r="D154" s="304"/>
      <c r="E154" s="304"/>
      <c r="F154" s="357" t="s">
        <v>1368</v>
      </c>
      <c r="G154" s="304"/>
      <c r="H154" s="356" t="s">
        <v>1402</v>
      </c>
      <c r="I154" s="356" t="s">
        <v>1364</v>
      </c>
      <c r="J154" s="356">
        <v>50</v>
      </c>
      <c r="K154" s="352"/>
    </row>
    <row r="155" spans="2:11" s="1" customFormat="1" ht="15" customHeight="1">
      <c r="B155" s="329"/>
      <c r="C155" s="356" t="s">
        <v>1370</v>
      </c>
      <c r="D155" s="304"/>
      <c r="E155" s="304"/>
      <c r="F155" s="357" t="s">
        <v>1362</v>
      </c>
      <c r="G155" s="304"/>
      <c r="H155" s="356" t="s">
        <v>1402</v>
      </c>
      <c r="I155" s="356" t="s">
        <v>1372</v>
      </c>
      <c r="J155" s="356"/>
      <c r="K155" s="352"/>
    </row>
    <row r="156" spans="2:11" s="1" customFormat="1" ht="15" customHeight="1">
      <c r="B156" s="329"/>
      <c r="C156" s="356" t="s">
        <v>1381</v>
      </c>
      <c r="D156" s="304"/>
      <c r="E156" s="304"/>
      <c r="F156" s="357" t="s">
        <v>1368</v>
      </c>
      <c r="G156" s="304"/>
      <c r="H156" s="356" t="s">
        <v>1402</v>
      </c>
      <c r="I156" s="356" t="s">
        <v>1364</v>
      </c>
      <c r="J156" s="356">
        <v>50</v>
      </c>
      <c r="K156" s="352"/>
    </row>
    <row r="157" spans="2:11" s="1" customFormat="1" ht="15" customHeight="1">
      <c r="B157" s="329"/>
      <c r="C157" s="356" t="s">
        <v>1389</v>
      </c>
      <c r="D157" s="304"/>
      <c r="E157" s="304"/>
      <c r="F157" s="357" t="s">
        <v>1368</v>
      </c>
      <c r="G157" s="304"/>
      <c r="H157" s="356" t="s">
        <v>1402</v>
      </c>
      <c r="I157" s="356" t="s">
        <v>1364</v>
      </c>
      <c r="J157" s="356">
        <v>50</v>
      </c>
      <c r="K157" s="352"/>
    </row>
    <row r="158" spans="2:11" s="1" customFormat="1" ht="15" customHeight="1">
      <c r="B158" s="329"/>
      <c r="C158" s="356" t="s">
        <v>1387</v>
      </c>
      <c r="D158" s="304"/>
      <c r="E158" s="304"/>
      <c r="F158" s="357" t="s">
        <v>1368</v>
      </c>
      <c r="G158" s="304"/>
      <c r="H158" s="356" t="s">
        <v>1402</v>
      </c>
      <c r="I158" s="356" t="s">
        <v>1364</v>
      </c>
      <c r="J158" s="356">
        <v>50</v>
      </c>
      <c r="K158" s="352"/>
    </row>
    <row r="159" spans="2:11" s="1" customFormat="1" ht="15" customHeight="1">
      <c r="B159" s="329"/>
      <c r="C159" s="356" t="s">
        <v>111</v>
      </c>
      <c r="D159" s="304"/>
      <c r="E159" s="304"/>
      <c r="F159" s="357" t="s">
        <v>1362</v>
      </c>
      <c r="G159" s="304"/>
      <c r="H159" s="356" t="s">
        <v>1424</v>
      </c>
      <c r="I159" s="356" t="s">
        <v>1364</v>
      </c>
      <c r="J159" s="356" t="s">
        <v>1425</v>
      </c>
      <c r="K159" s="352"/>
    </row>
    <row r="160" spans="2:11" s="1" customFormat="1" ht="15" customHeight="1">
      <c r="B160" s="329"/>
      <c r="C160" s="356" t="s">
        <v>1426</v>
      </c>
      <c r="D160" s="304"/>
      <c r="E160" s="304"/>
      <c r="F160" s="357" t="s">
        <v>1362</v>
      </c>
      <c r="G160" s="304"/>
      <c r="H160" s="356" t="s">
        <v>1427</v>
      </c>
      <c r="I160" s="356" t="s">
        <v>1397</v>
      </c>
      <c r="J160" s="356"/>
      <c r="K160" s="352"/>
    </row>
    <row r="161" spans="2:1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pans="2:11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1428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1356</v>
      </c>
      <c r="D166" s="319"/>
      <c r="E166" s="319"/>
      <c r="F166" s="319" t="s">
        <v>1357</v>
      </c>
      <c r="G166" s="361"/>
      <c r="H166" s="362" t="s">
        <v>58</v>
      </c>
      <c r="I166" s="362" t="s">
        <v>61</v>
      </c>
      <c r="J166" s="319" t="s">
        <v>1358</v>
      </c>
      <c r="K166" s="296"/>
    </row>
    <row r="167" spans="2:11" s="1" customFormat="1" ht="17.25" customHeight="1">
      <c r="B167" s="297"/>
      <c r="C167" s="321" t="s">
        <v>1359</v>
      </c>
      <c r="D167" s="321"/>
      <c r="E167" s="321"/>
      <c r="F167" s="322" t="s">
        <v>1360</v>
      </c>
      <c r="G167" s="363"/>
      <c r="H167" s="364"/>
      <c r="I167" s="364"/>
      <c r="J167" s="321" t="s">
        <v>1361</v>
      </c>
      <c r="K167" s="299"/>
    </row>
    <row r="168" spans="2:11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pans="2:11" s="1" customFormat="1" ht="15" customHeight="1">
      <c r="B169" s="329"/>
      <c r="C169" s="304" t="s">
        <v>1365</v>
      </c>
      <c r="D169" s="304"/>
      <c r="E169" s="304"/>
      <c r="F169" s="327" t="s">
        <v>1362</v>
      </c>
      <c r="G169" s="304"/>
      <c r="H169" s="304" t="s">
        <v>1402</v>
      </c>
      <c r="I169" s="304" t="s">
        <v>1364</v>
      </c>
      <c r="J169" s="304">
        <v>120</v>
      </c>
      <c r="K169" s="352"/>
    </row>
    <row r="170" spans="2:11" s="1" customFormat="1" ht="15" customHeight="1">
      <c r="B170" s="329"/>
      <c r="C170" s="304" t="s">
        <v>1411</v>
      </c>
      <c r="D170" s="304"/>
      <c r="E170" s="304"/>
      <c r="F170" s="327" t="s">
        <v>1362</v>
      </c>
      <c r="G170" s="304"/>
      <c r="H170" s="304" t="s">
        <v>1412</v>
      </c>
      <c r="I170" s="304" t="s">
        <v>1364</v>
      </c>
      <c r="J170" s="304" t="s">
        <v>1413</v>
      </c>
      <c r="K170" s="352"/>
    </row>
    <row r="171" spans="2:11" s="1" customFormat="1" ht="15" customHeight="1">
      <c r="B171" s="329"/>
      <c r="C171" s="304" t="s">
        <v>95</v>
      </c>
      <c r="D171" s="304"/>
      <c r="E171" s="304"/>
      <c r="F171" s="327" t="s">
        <v>1362</v>
      </c>
      <c r="G171" s="304"/>
      <c r="H171" s="304" t="s">
        <v>1429</v>
      </c>
      <c r="I171" s="304" t="s">
        <v>1364</v>
      </c>
      <c r="J171" s="304" t="s">
        <v>1413</v>
      </c>
      <c r="K171" s="352"/>
    </row>
    <row r="172" spans="2:11" s="1" customFormat="1" ht="15" customHeight="1">
      <c r="B172" s="329"/>
      <c r="C172" s="304" t="s">
        <v>1367</v>
      </c>
      <c r="D172" s="304"/>
      <c r="E172" s="304"/>
      <c r="F172" s="327" t="s">
        <v>1368</v>
      </c>
      <c r="G172" s="304"/>
      <c r="H172" s="304" t="s">
        <v>1429</v>
      </c>
      <c r="I172" s="304" t="s">
        <v>1364</v>
      </c>
      <c r="J172" s="304">
        <v>50</v>
      </c>
      <c r="K172" s="352"/>
    </row>
    <row r="173" spans="2:11" s="1" customFormat="1" ht="15" customHeight="1">
      <c r="B173" s="329"/>
      <c r="C173" s="304" t="s">
        <v>1370</v>
      </c>
      <c r="D173" s="304"/>
      <c r="E173" s="304"/>
      <c r="F173" s="327" t="s">
        <v>1362</v>
      </c>
      <c r="G173" s="304"/>
      <c r="H173" s="304" t="s">
        <v>1429</v>
      </c>
      <c r="I173" s="304" t="s">
        <v>1372</v>
      </c>
      <c r="J173" s="304"/>
      <c r="K173" s="352"/>
    </row>
    <row r="174" spans="2:11" s="1" customFormat="1" ht="15" customHeight="1">
      <c r="B174" s="329"/>
      <c r="C174" s="304" t="s">
        <v>1381</v>
      </c>
      <c r="D174" s="304"/>
      <c r="E174" s="304"/>
      <c r="F174" s="327" t="s">
        <v>1368</v>
      </c>
      <c r="G174" s="304"/>
      <c r="H174" s="304" t="s">
        <v>1429</v>
      </c>
      <c r="I174" s="304" t="s">
        <v>1364</v>
      </c>
      <c r="J174" s="304">
        <v>50</v>
      </c>
      <c r="K174" s="352"/>
    </row>
    <row r="175" spans="2:11" s="1" customFormat="1" ht="15" customHeight="1">
      <c r="B175" s="329"/>
      <c r="C175" s="304" t="s">
        <v>1389</v>
      </c>
      <c r="D175" s="304"/>
      <c r="E175" s="304"/>
      <c r="F175" s="327" t="s">
        <v>1368</v>
      </c>
      <c r="G175" s="304"/>
      <c r="H175" s="304" t="s">
        <v>1429</v>
      </c>
      <c r="I175" s="304" t="s">
        <v>1364</v>
      </c>
      <c r="J175" s="304">
        <v>50</v>
      </c>
      <c r="K175" s="352"/>
    </row>
    <row r="176" spans="2:11" s="1" customFormat="1" ht="15" customHeight="1">
      <c r="B176" s="329"/>
      <c r="C176" s="304" t="s">
        <v>1387</v>
      </c>
      <c r="D176" s="304"/>
      <c r="E176" s="304"/>
      <c r="F176" s="327" t="s">
        <v>1368</v>
      </c>
      <c r="G176" s="304"/>
      <c r="H176" s="304" t="s">
        <v>1429</v>
      </c>
      <c r="I176" s="304" t="s">
        <v>1364</v>
      </c>
      <c r="J176" s="304">
        <v>50</v>
      </c>
      <c r="K176" s="352"/>
    </row>
    <row r="177" spans="2:11" s="1" customFormat="1" ht="15" customHeight="1">
      <c r="B177" s="329"/>
      <c r="C177" s="304" t="s">
        <v>127</v>
      </c>
      <c r="D177" s="304"/>
      <c r="E177" s="304"/>
      <c r="F177" s="327" t="s">
        <v>1362</v>
      </c>
      <c r="G177" s="304"/>
      <c r="H177" s="304" t="s">
        <v>1430</v>
      </c>
      <c r="I177" s="304" t="s">
        <v>1431</v>
      </c>
      <c r="J177" s="304"/>
      <c r="K177" s="352"/>
    </row>
    <row r="178" spans="2:11" s="1" customFormat="1" ht="15" customHeight="1">
      <c r="B178" s="329"/>
      <c r="C178" s="304" t="s">
        <v>61</v>
      </c>
      <c r="D178" s="304"/>
      <c r="E178" s="304"/>
      <c r="F178" s="327" t="s">
        <v>1362</v>
      </c>
      <c r="G178" s="304"/>
      <c r="H178" s="304" t="s">
        <v>1432</v>
      </c>
      <c r="I178" s="304" t="s">
        <v>1433</v>
      </c>
      <c r="J178" s="304">
        <v>1</v>
      </c>
      <c r="K178" s="352"/>
    </row>
    <row r="179" spans="2:11" s="1" customFormat="1" ht="15" customHeight="1">
      <c r="B179" s="329"/>
      <c r="C179" s="304" t="s">
        <v>57</v>
      </c>
      <c r="D179" s="304"/>
      <c r="E179" s="304"/>
      <c r="F179" s="327" t="s">
        <v>1362</v>
      </c>
      <c r="G179" s="304"/>
      <c r="H179" s="304" t="s">
        <v>1434</v>
      </c>
      <c r="I179" s="304" t="s">
        <v>1364</v>
      </c>
      <c r="J179" s="304">
        <v>20</v>
      </c>
      <c r="K179" s="352"/>
    </row>
    <row r="180" spans="2:11" s="1" customFormat="1" ht="15" customHeight="1">
      <c r="B180" s="329"/>
      <c r="C180" s="304" t="s">
        <v>58</v>
      </c>
      <c r="D180" s="304"/>
      <c r="E180" s="304"/>
      <c r="F180" s="327" t="s">
        <v>1362</v>
      </c>
      <c r="G180" s="304"/>
      <c r="H180" s="304" t="s">
        <v>1435</v>
      </c>
      <c r="I180" s="304" t="s">
        <v>1364</v>
      </c>
      <c r="J180" s="304">
        <v>255</v>
      </c>
      <c r="K180" s="352"/>
    </row>
    <row r="181" spans="2:11" s="1" customFormat="1" ht="15" customHeight="1">
      <c r="B181" s="329"/>
      <c r="C181" s="304" t="s">
        <v>128</v>
      </c>
      <c r="D181" s="304"/>
      <c r="E181" s="304"/>
      <c r="F181" s="327" t="s">
        <v>1362</v>
      </c>
      <c r="G181" s="304"/>
      <c r="H181" s="304" t="s">
        <v>1326</v>
      </c>
      <c r="I181" s="304" t="s">
        <v>1364</v>
      </c>
      <c r="J181" s="304">
        <v>10</v>
      </c>
      <c r="K181" s="352"/>
    </row>
    <row r="182" spans="2:11" s="1" customFormat="1" ht="15" customHeight="1">
      <c r="B182" s="329"/>
      <c r="C182" s="304" t="s">
        <v>129</v>
      </c>
      <c r="D182" s="304"/>
      <c r="E182" s="304"/>
      <c r="F182" s="327" t="s">
        <v>1362</v>
      </c>
      <c r="G182" s="304"/>
      <c r="H182" s="304" t="s">
        <v>1436</v>
      </c>
      <c r="I182" s="304" t="s">
        <v>1397</v>
      </c>
      <c r="J182" s="304"/>
      <c r="K182" s="352"/>
    </row>
    <row r="183" spans="2:11" s="1" customFormat="1" ht="15" customHeight="1">
      <c r="B183" s="329"/>
      <c r="C183" s="304" t="s">
        <v>1437</v>
      </c>
      <c r="D183" s="304"/>
      <c r="E183" s="304"/>
      <c r="F183" s="327" t="s">
        <v>1362</v>
      </c>
      <c r="G183" s="304"/>
      <c r="H183" s="304" t="s">
        <v>1438</v>
      </c>
      <c r="I183" s="304" t="s">
        <v>1397</v>
      </c>
      <c r="J183" s="304"/>
      <c r="K183" s="352"/>
    </row>
    <row r="184" spans="2:11" s="1" customFormat="1" ht="15" customHeight="1">
      <c r="B184" s="329"/>
      <c r="C184" s="304" t="s">
        <v>1426</v>
      </c>
      <c r="D184" s="304"/>
      <c r="E184" s="304"/>
      <c r="F184" s="327" t="s">
        <v>1362</v>
      </c>
      <c r="G184" s="304"/>
      <c r="H184" s="304" t="s">
        <v>1439</v>
      </c>
      <c r="I184" s="304" t="s">
        <v>1397</v>
      </c>
      <c r="J184" s="304"/>
      <c r="K184" s="352"/>
    </row>
    <row r="185" spans="2:11" s="1" customFormat="1" ht="15" customHeight="1">
      <c r="B185" s="329"/>
      <c r="C185" s="304" t="s">
        <v>131</v>
      </c>
      <c r="D185" s="304"/>
      <c r="E185" s="304"/>
      <c r="F185" s="327" t="s">
        <v>1368</v>
      </c>
      <c r="G185" s="304"/>
      <c r="H185" s="304" t="s">
        <v>1440</v>
      </c>
      <c r="I185" s="304" t="s">
        <v>1364</v>
      </c>
      <c r="J185" s="304">
        <v>50</v>
      </c>
      <c r="K185" s="352"/>
    </row>
    <row r="186" spans="2:11" s="1" customFormat="1" ht="15" customHeight="1">
      <c r="B186" s="329"/>
      <c r="C186" s="304" t="s">
        <v>1441</v>
      </c>
      <c r="D186" s="304"/>
      <c r="E186" s="304"/>
      <c r="F186" s="327" t="s">
        <v>1368</v>
      </c>
      <c r="G186" s="304"/>
      <c r="H186" s="304" t="s">
        <v>1442</v>
      </c>
      <c r="I186" s="304" t="s">
        <v>1443</v>
      </c>
      <c r="J186" s="304"/>
      <c r="K186" s="352"/>
    </row>
    <row r="187" spans="2:11" s="1" customFormat="1" ht="15" customHeight="1">
      <c r="B187" s="329"/>
      <c r="C187" s="304" t="s">
        <v>1444</v>
      </c>
      <c r="D187" s="304"/>
      <c r="E187" s="304"/>
      <c r="F187" s="327" t="s">
        <v>1368</v>
      </c>
      <c r="G187" s="304"/>
      <c r="H187" s="304" t="s">
        <v>1445</v>
      </c>
      <c r="I187" s="304" t="s">
        <v>1443</v>
      </c>
      <c r="J187" s="304"/>
      <c r="K187" s="352"/>
    </row>
    <row r="188" spans="2:11" s="1" customFormat="1" ht="15" customHeight="1">
      <c r="B188" s="329"/>
      <c r="C188" s="304" t="s">
        <v>1446</v>
      </c>
      <c r="D188" s="304"/>
      <c r="E188" s="304"/>
      <c r="F188" s="327" t="s">
        <v>1368</v>
      </c>
      <c r="G188" s="304"/>
      <c r="H188" s="304" t="s">
        <v>1447</v>
      </c>
      <c r="I188" s="304" t="s">
        <v>1443</v>
      </c>
      <c r="J188" s="304"/>
      <c r="K188" s="352"/>
    </row>
    <row r="189" spans="2:11" s="1" customFormat="1" ht="15" customHeight="1">
      <c r="B189" s="329"/>
      <c r="C189" s="365" t="s">
        <v>1448</v>
      </c>
      <c r="D189" s="304"/>
      <c r="E189" s="304"/>
      <c r="F189" s="327" t="s">
        <v>1368</v>
      </c>
      <c r="G189" s="304"/>
      <c r="H189" s="304" t="s">
        <v>1449</v>
      </c>
      <c r="I189" s="304" t="s">
        <v>1450</v>
      </c>
      <c r="J189" s="366" t="s">
        <v>1451</v>
      </c>
      <c r="K189" s="352"/>
    </row>
    <row r="190" spans="2:11" s="17" customFormat="1" ht="15" customHeight="1">
      <c r="B190" s="367"/>
      <c r="C190" s="368" t="s">
        <v>1452</v>
      </c>
      <c r="D190" s="369"/>
      <c r="E190" s="369"/>
      <c r="F190" s="370" t="s">
        <v>1368</v>
      </c>
      <c r="G190" s="369"/>
      <c r="H190" s="369" t="s">
        <v>1453</v>
      </c>
      <c r="I190" s="369" t="s">
        <v>1450</v>
      </c>
      <c r="J190" s="371" t="s">
        <v>1451</v>
      </c>
      <c r="K190" s="372"/>
    </row>
    <row r="191" spans="2:11" s="1" customFormat="1" ht="15" customHeight="1">
      <c r="B191" s="329"/>
      <c r="C191" s="365" t="s">
        <v>46</v>
      </c>
      <c r="D191" s="304"/>
      <c r="E191" s="304"/>
      <c r="F191" s="327" t="s">
        <v>1362</v>
      </c>
      <c r="G191" s="304"/>
      <c r="H191" s="301" t="s">
        <v>1454</v>
      </c>
      <c r="I191" s="304" t="s">
        <v>1455</v>
      </c>
      <c r="J191" s="304"/>
      <c r="K191" s="352"/>
    </row>
    <row r="192" spans="2:11" s="1" customFormat="1" ht="15" customHeight="1">
      <c r="B192" s="329"/>
      <c r="C192" s="365" t="s">
        <v>1456</v>
      </c>
      <c r="D192" s="304"/>
      <c r="E192" s="304"/>
      <c r="F192" s="327" t="s">
        <v>1362</v>
      </c>
      <c r="G192" s="304"/>
      <c r="H192" s="304" t="s">
        <v>1457</v>
      </c>
      <c r="I192" s="304" t="s">
        <v>1397</v>
      </c>
      <c r="J192" s="304"/>
      <c r="K192" s="352"/>
    </row>
    <row r="193" spans="2:11" s="1" customFormat="1" ht="15" customHeight="1">
      <c r="B193" s="329"/>
      <c r="C193" s="365" t="s">
        <v>1458</v>
      </c>
      <c r="D193" s="304"/>
      <c r="E193" s="304"/>
      <c r="F193" s="327" t="s">
        <v>1362</v>
      </c>
      <c r="G193" s="304"/>
      <c r="H193" s="304" t="s">
        <v>1459</v>
      </c>
      <c r="I193" s="304" t="s">
        <v>1397</v>
      </c>
      <c r="J193" s="304"/>
      <c r="K193" s="352"/>
    </row>
    <row r="194" spans="2:11" s="1" customFormat="1" ht="15" customHeight="1">
      <c r="B194" s="329"/>
      <c r="C194" s="365" t="s">
        <v>1460</v>
      </c>
      <c r="D194" s="304"/>
      <c r="E194" s="304"/>
      <c r="F194" s="327" t="s">
        <v>1368</v>
      </c>
      <c r="G194" s="304"/>
      <c r="H194" s="304" t="s">
        <v>1461</v>
      </c>
      <c r="I194" s="304" t="s">
        <v>1397</v>
      </c>
      <c r="J194" s="304"/>
      <c r="K194" s="352"/>
    </row>
    <row r="195" spans="2:11" s="1" customFormat="1" ht="15" customHeight="1">
      <c r="B195" s="358"/>
      <c r="C195" s="373"/>
      <c r="D195" s="338"/>
      <c r="E195" s="338"/>
      <c r="F195" s="338"/>
      <c r="G195" s="338"/>
      <c r="H195" s="338"/>
      <c r="I195" s="338"/>
      <c r="J195" s="338"/>
      <c r="K195" s="359"/>
    </row>
    <row r="196" spans="2:11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pans="2:11" s="1" customFormat="1" ht="18.75" customHeight="1">
      <c r="B197" s="340"/>
      <c r="C197" s="350"/>
      <c r="D197" s="350"/>
      <c r="E197" s="350"/>
      <c r="F197" s="360"/>
      <c r="G197" s="350"/>
      <c r="H197" s="350"/>
      <c r="I197" s="350"/>
      <c r="J197" s="350"/>
      <c r="K197" s="340"/>
    </row>
    <row r="198" spans="2:11" s="1" customFormat="1" ht="18.75" customHeight="1"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</row>
    <row r="199" spans="2:11" s="1" customFormat="1" ht="13.5">
      <c r="B199" s="291"/>
      <c r="C199" s="292"/>
      <c r="D199" s="292"/>
      <c r="E199" s="292"/>
      <c r="F199" s="292"/>
      <c r="G199" s="292"/>
      <c r="H199" s="292"/>
      <c r="I199" s="292"/>
      <c r="J199" s="292"/>
      <c r="K199" s="293"/>
    </row>
    <row r="200" spans="2:11" s="1" customFormat="1" ht="21">
      <c r="B200" s="294"/>
      <c r="C200" s="295" t="s">
        <v>1462</v>
      </c>
      <c r="D200" s="295"/>
      <c r="E200" s="295"/>
      <c r="F200" s="295"/>
      <c r="G200" s="295"/>
      <c r="H200" s="295"/>
      <c r="I200" s="295"/>
      <c r="J200" s="295"/>
      <c r="K200" s="296"/>
    </row>
    <row r="201" spans="2:11" s="1" customFormat="1" ht="25.5" customHeight="1">
      <c r="B201" s="294"/>
      <c r="C201" s="374" t="s">
        <v>1463</v>
      </c>
      <c r="D201" s="374"/>
      <c r="E201" s="374"/>
      <c r="F201" s="374" t="s">
        <v>1464</v>
      </c>
      <c r="G201" s="375"/>
      <c r="H201" s="374" t="s">
        <v>1465</v>
      </c>
      <c r="I201" s="374"/>
      <c r="J201" s="374"/>
      <c r="K201" s="296"/>
    </row>
    <row r="202" spans="2:11" s="1" customFormat="1" ht="5.25" customHeight="1">
      <c r="B202" s="329"/>
      <c r="C202" s="324"/>
      <c r="D202" s="324"/>
      <c r="E202" s="324"/>
      <c r="F202" s="324"/>
      <c r="G202" s="350"/>
      <c r="H202" s="324"/>
      <c r="I202" s="324"/>
      <c r="J202" s="324"/>
      <c r="K202" s="352"/>
    </row>
    <row r="203" spans="2:11" s="1" customFormat="1" ht="15" customHeight="1">
      <c r="B203" s="329"/>
      <c r="C203" s="304" t="s">
        <v>1455</v>
      </c>
      <c r="D203" s="304"/>
      <c r="E203" s="304"/>
      <c r="F203" s="327" t="s">
        <v>47</v>
      </c>
      <c r="G203" s="304"/>
      <c r="H203" s="304" t="s">
        <v>1466</v>
      </c>
      <c r="I203" s="304"/>
      <c r="J203" s="304"/>
      <c r="K203" s="352"/>
    </row>
    <row r="204" spans="2:11" s="1" customFormat="1" ht="15" customHeight="1">
      <c r="B204" s="329"/>
      <c r="C204" s="304"/>
      <c r="D204" s="304"/>
      <c r="E204" s="304"/>
      <c r="F204" s="327" t="s">
        <v>48</v>
      </c>
      <c r="G204" s="304"/>
      <c r="H204" s="304" t="s">
        <v>1467</v>
      </c>
      <c r="I204" s="304"/>
      <c r="J204" s="304"/>
      <c r="K204" s="352"/>
    </row>
    <row r="205" spans="2:11" s="1" customFormat="1" ht="15" customHeight="1">
      <c r="B205" s="329"/>
      <c r="C205" s="304"/>
      <c r="D205" s="304"/>
      <c r="E205" s="304"/>
      <c r="F205" s="327" t="s">
        <v>51</v>
      </c>
      <c r="G205" s="304"/>
      <c r="H205" s="304" t="s">
        <v>1468</v>
      </c>
      <c r="I205" s="304"/>
      <c r="J205" s="304"/>
      <c r="K205" s="352"/>
    </row>
    <row r="206" spans="2:11" s="1" customFormat="1" ht="15" customHeight="1">
      <c r="B206" s="329"/>
      <c r="C206" s="304"/>
      <c r="D206" s="304"/>
      <c r="E206" s="304"/>
      <c r="F206" s="327" t="s">
        <v>49</v>
      </c>
      <c r="G206" s="304"/>
      <c r="H206" s="304" t="s">
        <v>1469</v>
      </c>
      <c r="I206" s="304"/>
      <c r="J206" s="304"/>
      <c r="K206" s="352"/>
    </row>
    <row r="207" spans="2:11" s="1" customFormat="1" ht="15" customHeight="1">
      <c r="B207" s="329"/>
      <c r="C207" s="304"/>
      <c r="D207" s="304"/>
      <c r="E207" s="304"/>
      <c r="F207" s="327" t="s">
        <v>50</v>
      </c>
      <c r="G207" s="304"/>
      <c r="H207" s="304" t="s">
        <v>1470</v>
      </c>
      <c r="I207" s="304"/>
      <c r="J207" s="304"/>
      <c r="K207" s="352"/>
    </row>
    <row r="208" spans="2:11" s="1" customFormat="1" ht="15" customHeight="1">
      <c r="B208" s="329"/>
      <c r="C208" s="304"/>
      <c r="D208" s="304"/>
      <c r="E208" s="304"/>
      <c r="F208" s="327"/>
      <c r="G208" s="304"/>
      <c r="H208" s="304"/>
      <c r="I208" s="304"/>
      <c r="J208" s="304"/>
      <c r="K208" s="352"/>
    </row>
    <row r="209" spans="2:11" s="1" customFormat="1" ht="15" customHeight="1">
      <c r="B209" s="329"/>
      <c r="C209" s="304" t="s">
        <v>1409</v>
      </c>
      <c r="D209" s="304"/>
      <c r="E209" s="304"/>
      <c r="F209" s="327" t="s">
        <v>83</v>
      </c>
      <c r="G209" s="304"/>
      <c r="H209" s="304" t="s">
        <v>1471</v>
      </c>
      <c r="I209" s="304"/>
      <c r="J209" s="304"/>
      <c r="K209" s="352"/>
    </row>
    <row r="210" spans="2:11" s="1" customFormat="1" ht="15" customHeight="1">
      <c r="B210" s="329"/>
      <c r="C210" s="304"/>
      <c r="D210" s="304"/>
      <c r="E210" s="304"/>
      <c r="F210" s="327" t="s">
        <v>1307</v>
      </c>
      <c r="G210" s="304"/>
      <c r="H210" s="304" t="s">
        <v>1308</v>
      </c>
      <c r="I210" s="304"/>
      <c r="J210" s="304"/>
      <c r="K210" s="352"/>
    </row>
    <row r="211" spans="2:11" s="1" customFormat="1" ht="15" customHeight="1">
      <c r="B211" s="329"/>
      <c r="C211" s="304"/>
      <c r="D211" s="304"/>
      <c r="E211" s="304"/>
      <c r="F211" s="327" t="s">
        <v>1305</v>
      </c>
      <c r="G211" s="304"/>
      <c r="H211" s="304" t="s">
        <v>1472</v>
      </c>
      <c r="I211" s="304"/>
      <c r="J211" s="304"/>
      <c r="K211" s="352"/>
    </row>
    <row r="212" spans="2:11" s="1" customFormat="1" ht="15" customHeight="1">
      <c r="B212" s="376"/>
      <c r="C212" s="304"/>
      <c r="D212" s="304"/>
      <c r="E212" s="304"/>
      <c r="F212" s="327" t="s">
        <v>105</v>
      </c>
      <c r="G212" s="365"/>
      <c r="H212" s="356" t="s">
        <v>104</v>
      </c>
      <c r="I212" s="356"/>
      <c r="J212" s="356"/>
      <c r="K212" s="377"/>
    </row>
    <row r="213" spans="2:11" s="1" customFormat="1" ht="15" customHeight="1">
      <c r="B213" s="376"/>
      <c r="C213" s="304"/>
      <c r="D213" s="304"/>
      <c r="E213" s="304"/>
      <c r="F213" s="327" t="s">
        <v>1309</v>
      </c>
      <c r="G213" s="365"/>
      <c r="H213" s="356" t="s">
        <v>1473</v>
      </c>
      <c r="I213" s="356"/>
      <c r="J213" s="356"/>
      <c r="K213" s="377"/>
    </row>
    <row r="214" spans="2:11" s="1" customFormat="1" ht="15" customHeight="1">
      <c r="B214" s="376"/>
      <c r="C214" s="304"/>
      <c r="D214" s="304"/>
      <c r="E214" s="304"/>
      <c r="F214" s="327"/>
      <c r="G214" s="365"/>
      <c r="H214" s="356"/>
      <c r="I214" s="356"/>
      <c r="J214" s="356"/>
      <c r="K214" s="377"/>
    </row>
    <row r="215" spans="2:11" s="1" customFormat="1" ht="15" customHeight="1">
      <c r="B215" s="376"/>
      <c r="C215" s="304" t="s">
        <v>1433</v>
      </c>
      <c r="D215" s="304"/>
      <c r="E215" s="304"/>
      <c r="F215" s="327">
        <v>1</v>
      </c>
      <c r="G215" s="365"/>
      <c r="H215" s="356" t="s">
        <v>1474</v>
      </c>
      <c r="I215" s="356"/>
      <c r="J215" s="356"/>
      <c r="K215" s="377"/>
    </row>
    <row r="216" spans="2:11" s="1" customFormat="1" ht="15" customHeight="1">
      <c r="B216" s="376"/>
      <c r="C216" s="304"/>
      <c r="D216" s="304"/>
      <c r="E216" s="304"/>
      <c r="F216" s="327">
        <v>2</v>
      </c>
      <c r="G216" s="365"/>
      <c r="H216" s="356" t="s">
        <v>1475</v>
      </c>
      <c r="I216" s="356"/>
      <c r="J216" s="356"/>
      <c r="K216" s="377"/>
    </row>
    <row r="217" spans="2:11" s="1" customFormat="1" ht="15" customHeight="1">
      <c r="B217" s="376"/>
      <c r="C217" s="304"/>
      <c r="D217" s="304"/>
      <c r="E217" s="304"/>
      <c r="F217" s="327">
        <v>3</v>
      </c>
      <c r="G217" s="365"/>
      <c r="H217" s="356" t="s">
        <v>1476</v>
      </c>
      <c r="I217" s="356"/>
      <c r="J217" s="356"/>
      <c r="K217" s="377"/>
    </row>
    <row r="218" spans="2:11" s="1" customFormat="1" ht="15" customHeight="1">
      <c r="B218" s="376"/>
      <c r="C218" s="304"/>
      <c r="D218" s="304"/>
      <c r="E218" s="304"/>
      <c r="F218" s="327">
        <v>4</v>
      </c>
      <c r="G218" s="365"/>
      <c r="H218" s="356" t="s">
        <v>1477</v>
      </c>
      <c r="I218" s="356"/>
      <c r="J218" s="356"/>
      <c r="K218" s="377"/>
    </row>
    <row r="219" spans="2:11" s="1" customFormat="1" ht="12.75" customHeight="1">
      <c r="B219" s="378"/>
      <c r="C219" s="379"/>
      <c r="D219" s="379"/>
      <c r="E219" s="379"/>
      <c r="F219" s="379"/>
      <c r="G219" s="379"/>
      <c r="H219" s="379"/>
      <c r="I219" s="379"/>
      <c r="J219" s="379"/>
      <c r="K219" s="380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LAPTOP-4SGE787N\Mr Koska</dc:creator>
  <cp:keywords/>
  <dc:description/>
  <cp:lastModifiedBy>LAPTOP-4SGE787N\Mr Koska</cp:lastModifiedBy>
  <dcterms:created xsi:type="dcterms:W3CDTF">2024-05-14T19:23:10Z</dcterms:created>
  <dcterms:modified xsi:type="dcterms:W3CDTF">2024-05-14T19:23:22Z</dcterms:modified>
  <cp:category/>
  <cp:version/>
  <cp:contentType/>
  <cp:contentStatus/>
</cp:coreProperties>
</file>