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P03231 - Demolice, bourání" sheetId="2" r:id="rId2"/>
    <sheet name="PP03232 - Multifunkční hř..." sheetId="3" r:id="rId3"/>
    <sheet name="PP03233 - Vybavení hřiště" sheetId="4" r:id="rId4"/>
    <sheet name="PP03234 - Obslužné komuni..." sheetId="5" r:id="rId5"/>
    <sheet name="PP032351 - Elektroinstala..." sheetId="6" r:id="rId6"/>
    <sheet name="PP032352 - Elektroinstala..." sheetId="7" r:id="rId7"/>
    <sheet name="PP0323VON - Vedlejší a os..." sheetId="8" r:id="rId8"/>
    <sheet name="Pokyny pro vyplnění" sheetId="9" r:id="rId9"/>
  </sheets>
  <definedNames>
    <definedName name="_xlnm.Print_Area" localSheetId="0">'Rekapitulace stavby'!$D$4:$AO$36,'Rekapitulace stavby'!$C$42:$AQ$63</definedName>
    <definedName name="_xlnm._FilterDatabase" localSheetId="1" hidden="1">'PP03231 - Demolice, bourání'!$C$86:$K$230</definedName>
    <definedName name="_xlnm.Print_Area" localSheetId="1">'PP03231 - Demolice, bourání'!$C$4:$J$39,'PP03231 - Demolice, bourání'!$C$45:$J$68,'PP03231 - Demolice, bourání'!$C$74:$K$230</definedName>
    <definedName name="_xlnm._FilterDatabase" localSheetId="2" hidden="1">'PP03232 - Multifunkční hř...'!$C$92:$K$1248</definedName>
    <definedName name="_xlnm.Print_Area" localSheetId="2">'PP03232 - Multifunkční hř...'!$C$4:$J$39,'PP03232 - Multifunkční hř...'!$C$45:$J$74,'PP03232 - Multifunkční hř...'!$C$80:$K$1248</definedName>
    <definedName name="_xlnm._FilterDatabase" localSheetId="3" hidden="1">'PP03233 - Vybavení hřiště'!$C$83:$K$164</definedName>
    <definedName name="_xlnm.Print_Area" localSheetId="3">'PP03233 - Vybavení hřiště'!$C$4:$J$39,'PP03233 - Vybavení hřiště'!$C$45:$J$65,'PP03233 - Vybavení hřiště'!$C$71:$K$164</definedName>
    <definedName name="_xlnm._FilterDatabase" localSheetId="4" hidden="1">'PP03234 - Obslužné komuni...'!$C$88:$K$629</definedName>
    <definedName name="_xlnm.Print_Area" localSheetId="4">'PP03234 - Obslužné komuni...'!$C$4:$J$39,'PP03234 - Obslužné komuni...'!$C$45:$J$70,'PP03234 - Obslužné komuni...'!$C$76:$K$629</definedName>
    <definedName name="_xlnm._FilterDatabase" localSheetId="5" hidden="1">'PP032351 - Elektroinstala...'!$C$96:$K$169</definedName>
    <definedName name="_xlnm.Print_Area" localSheetId="5">'PP032351 - Elektroinstala...'!$C$4:$J$41,'PP032351 - Elektroinstala...'!$C$47:$J$76,'PP032351 - Elektroinstala...'!$C$82:$K$169</definedName>
    <definedName name="_xlnm._FilterDatabase" localSheetId="6" hidden="1">'PP032352 - Elektroinstala...'!$C$98:$K$253</definedName>
    <definedName name="_xlnm.Print_Area" localSheetId="6">'PP032352 - Elektroinstala...'!$C$4:$J$41,'PP032352 - Elektroinstala...'!$C$47:$J$78,'PP032352 - Elektroinstala...'!$C$84:$K$253</definedName>
    <definedName name="_xlnm._FilterDatabase" localSheetId="7" hidden="1">'PP0323VON - Vedlejší a os...'!$C$84:$K$124</definedName>
    <definedName name="_xlnm.Print_Area" localSheetId="7">'PP0323VON - Vedlejší a os...'!$C$4:$J$39,'PP0323VON - Vedlejší a os...'!$C$45:$J$66,'PP0323VON - Vedlejší a os...'!$C$72:$K$124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'PP03232 - Multifunkční hř...'!$92:$92</definedName>
    <definedName name="_xlnm.Print_Titles" localSheetId="3">'PP03233 - Vybavení hřiště'!$83:$83</definedName>
    <definedName name="_xlnm.Print_Titles" localSheetId="4">'PP03234 - Obslužné komuni...'!$88:$88</definedName>
    <definedName name="_xlnm.Print_Titles" localSheetId="5">'PP032351 - Elektroinstala...'!$96:$96</definedName>
    <definedName name="_xlnm.Print_Titles" localSheetId="6">'PP032352 - Elektroinstala...'!$98:$98</definedName>
    <definedName name="_xlnm.Print_Titles" localSheetId="7">'PP0323VON - Vedlejší a os...'!$84:$84</definedName>
  </definedNames>
  <calcPr fullCalcOnLoad="1"/>
</workbook>
</file>

<file path=xl/sharedStrings.xml><?xml version="1.0" encoding="utf-8"?>
<sst xmlns="http://schemas.openxmlformats.org/spreadsheetml/2006/main" count="22595" uniqueCount="2189">
  <si>
    <t>Export Komplet</t>
  </si>
  <si>
    <t>VZ</t>
  </si>
  <si>
    <t>2.0</t>
  </si>
  <si>
    <t>ZAMOK</t>
  </si>
  <si>
    <t>False</t>
  </si>
  <si>
    <t>{abc6142e-0dbc-4c18-babc-c94cca77f66d}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</si>
  <si>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</si>
  <si>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</si>
  <si>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</si>
  <si>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</si>
  <si>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</si>
  <si>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</si>
  <si>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</si>
  <si>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</si>
  <si>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PP0323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</si>
  <si>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</si>
  <si>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</si>
  <si>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Multifunkční hřiště a obslužné komunikace v areálu ZČU</t>
  </si>
  <si>
    <t>KSO:</t>
  </si>
  <si>
    <t/>
  </si>
  <si>
    <t>CC-CZ:</t>
  </si>
  <si>
    <t>Místo:</t>
  </si>
  <si>
    <t>areál ZČU Plzeň - Bory</t>
  </si>
  <si>
    <t>Datum:</t>
  </si>
  <si>
    <t>20. 2. 2024</t>
  </si>
  <si>
    <t>Zadavatel:</t>
  </si>
  <si>
    <t>IČ:</t>
  </si>
  <si>
    <t>ZČU v Plzni, Univerzitní 2732/8, Plzeň 301 00</t>
  </si>
  <si>
    <t>DIČ:</t>
  </si>
  <si>
    <t>Uchazeč:</t>
  </si>
  <si>
    <t>Vyplň údaj</t>
  </si>
  <si>
    <t>Projektant:</t>
  </si>
  <si>
    <t>29115744</t>
  </si>
  <si>
    <t>PilsProjekt s.r.o., Částkova 74, 326 00 Plzeň</t>
  </si>
  <si>
    <t>CZ29115744</t>
  </si>
  <si>
    <t>True</t>
  </si>
  <si>
    <t>Zpracovatel:</t>
  </si>
  <si>
    <t>40533255</t>
  </si>
  <si>
    <t>Zdeněk Basl</t>
  </si>
  <si>
    <t>CZ6204140789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</si>
  <si>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</si>
  <si>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</si>
  <si>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</si>
  <si>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</si>
  <si>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</si>
  <si>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</si>
  <si>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</si>
  <si>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</si>
  <si>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</si>
  <si>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</si>
  <si>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</si>
  <si>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</si>
  <si>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</si>
  <si>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</si>
  <si>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</si>
  <si>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</si>
  <si>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</si>
  <si>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</si>
  <si>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</si>
  <si>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</si>
  <si>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</si>
  <si>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</si>
  <si>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</si>
  <si>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</si>
  <si>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</si>
  <si>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</si>
  <si>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</si>
  <si>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</si>
  <si>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</si>
  <si>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</si>
  <si>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</si>
  <si>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</si>
  <si>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</si>
  <si>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</si>
  <si>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</si>
  <si>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</si>
  <si>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</si>
  <si>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</si>
  <si>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</si>
  <si>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</si>
  <si>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</si>
  <si>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PP03231</t>
  </si>
  <si>
    <t>Demolice, bourání</t>
  </si>
  <si>
    <t>STA</t>
  </si>
  <si>
    <t>1</t>
  </si>
  <si>
    <t>{6582363c-f283-40bc-9737-11bde219660d}</t>
  </si>
  <si>
    <t>2</t>
  </si>
  <si>
    <t>PP03232</t>
  </si>
  <si>
    <t>Multifunkční hřiště</t>
  </si>
  <si>
    <t>{fd749ee0-a19e-42f9-825a-c485a5953c3a}</t>
  </si>
  <si>
    <t>PP03233</t>
  </si>
  <si>
    <t>Vybavení hřiště</t>
  </si>
  <si>
    <t>{153d28e3-3d73-43fa-ba3a-774fda89cedf}</t>
  </si>
  <si>
    <t>PP03234</t>
  </si>
  <si>
    <t>Obslužné komunikace, zatravnění, sadové úpravy</t>
  </si>
  <si>
    <t>{8ccf43db-d505-48cb-8b13-bcee2eb704e8}</t>
  </si>
  <si>
    <t>PP03235</t>
  </si>
  <si>
    <t>Elektroinstalace</t>
  </si>
  <si>
    <t>{642083ae-1552-4ec2-8086-a87fb37d5bd2}</t>
  </si>
  <si>
    <t>PP032351</t>
  </si>
  <si>
    <t>Elektroinstalace - materiál</t>
  </si>
  <si>
    <t>Soupis</t>
  </si>
  <si>
    <t>{54e3b7b5-bbe3-4fa3-8b1c-d36739f936ae}</t>
  </si>
  <si>
    <t>PP032352</t>
  </si>
  <si>
    <t>Elektroinstalace - montáž</t>
  </si>
  <si>
    <t>{d6b75b10-fa7e-4602-b525-a4b6c5deb6fd}</t>
  </si>
  <si>
    <t>PP0323VON</t>
  </si>
  <si>
    <t>Vedlejší a ostatní náklady</t>
  </si>
  <si>
    <t>VON</t>
  </si>
  <si>
    <t>{4d87bc23-4cc7-450b-ba06-ab949c4d88a8}</t>
  </si>
  <si>
    <t>KRYCÍ LIST SOUPISU PRACÍ</t>
  </si>
  <si>
    <t>Objekt:</t>
  </si>
  <si>
    <t>PP03231 - Demolice,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</si>
  <si>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</si>
  <si>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</si>
  <si>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</si>
  <si>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</si>
  <si>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</si>
  <si>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</si>
  <si>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</si>
  <si>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</si>
  <si>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</si>
  <si>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</si>
  <si>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</si>
  <si>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</si>
  <si>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</si>
  <si>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</si>
  <si>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</si>
  <si>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</si>
  <si>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</si>
  <si>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</si>
  <si>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</si>
  <si>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</si>
  <si>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</si>
  <si>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</si>
  <si>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</si>
  <si>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</si>
  <si>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</si>
  <si>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</si>
  <si>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</si>
  <si>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</si>
  <si>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</si>
  <si>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</si>
  <si>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</si>
  <si>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</si>
  <si>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</si>
  <si>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02</t>
  </si>
  <si>
    <t>4</t>
  </si>
  <si>
    <t>1433639080</t>
  </si>
  <si>
    <t>Online PSC</t>
  </si>
  <si>
    <t>https://podminky.urs.cz/item/CS_URS_2023_02/111211101</t>
  </si>
  <si>
    <t>VV</t>
  </si>
  <si>
    <t>c4-okrasná zeleň</t>
  </si>
  <si>
    <t>4,8</t>
  </si>
  <si>
    <t>Součet</t>
  </si>
  <si>
    <t>111251103</t>
  </si>
  <si>
    <t>Odstranění křovin a stromů s odstraněním kořenů strojně průměru kmene do 100 mm v rovině nebo ve svahu sklonu terénu do 1:5, při celkové ploše přes 500 m2</t>
  </si>
  <si>
    <t>943763173</t>
  </si>
  <si>
    <t>https://podminky.urs.cz/item/CS_URS_2023_02/111251103</t>
  </si>
  <si>
    <t>c4-náletová zeleň</t>
  </si>
  <si>
    <t>30*4+20*3+35*4+25*4+35*5*2</t>
  </si>
  <si>
    <t>3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</si>
  <si>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</si>
  <si>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</si>
  <si>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941490405</t>
  </si>
  <si>
    <t>https://podminky.urs.cz/item/CS_URS_2023_02/113106134</t>
  </si>
  <si>
    <t>c4-dlažba u nepoužívané závory</t>
  </si>
  <si>
    <t>6,8</t>
  </si>
  <si>
    <t>113106240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</si>
  <si>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200 m2 se spárami vyplněnými kamenivem</t>
  </si>
  <si>
    <t>835461070</t>
  </si>
  <si>
    <t>https://podminky.urs.cz/item/CS_URS_2023_02/113106240</t>
  </si>
  <si>
    <t>c4-panely bez přebetonovávky-střední plocha</t>
  </si>
  <si>
    <t>367,06</t>
  </si>
  <si>
    <t>c4-uskladněné panely-100ks-jižní plocha</t>
  </si>
  <si>
    <t>3*1*100</t>
  </si>
  <si>
    <t>c4-komunikace z panelů</t>
  </si>
  <si>
    <t>300,5+28,3+27,3</t>
  </si>
  <si>
    <t>5</t>
  </si>
  <si>
    <t>113106242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</si>
  <si>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200 m2 se spárami zalitými cementovou maltou</t>
  </si>
  <si>
    <t>348327688</t>
  </si>
  <si>
    <t>https://podminky.urs.cz/item/CS_URS_2023_02/113106242</t>
  </si>
  <si>
    <t>c4-panely pod přebetonovávkou-severní plocha</t>
  </si>
  <si>
    <t>416,1</t>
  </si>
  <si>
    <t>6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</si>
  <si>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</si>
  <si>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</si>
  <si>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-55852468</t>
  </si>
  <si>
    <t>https://podminky.urs.cz/item/CS_URS_2023_02/113107221</t>
  </si>
  <si>
    <t>c4-panely-podklad-severní plocha</t>
  </si>
  <si>
    <t>c4-panely-podklad-střední plocha</t>
  </si>
  <si>
    <t>c4-komunikace z panelů-podklad</t>
  </si>
  <si>
    <t>c4-beton-podklad-jižní plocha</t>
  </si>
  <si>
    <t>457</t>
  </si>
  <si>
    <t>c4-dlažba u nepoužívané závory-podklad</t>
  </si>
  <si>
    <t>7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</si>
  <si>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</si>
  <si>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</si>
  <si>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1542572521</t>
  </si>
  <si>
    <t>https://podminky.urs.cz/item/CS_URS_2023_02/113107222</t>
  </si>
  <si>
    <t>c4-štěrková plocha na jihozápad od střední plochy z panelů</t>
  </si>
  <si>
    <t>61,14</t>
  </si>
  <si>
    <t>8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</si>
  <si>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</si>
  <si>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</si>
  <si>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1481959133</t>
  </si>
  <si>
    <t>https://podminky.urs.cz/item/CS_URS_2023_02/113107230</t>
  </si>
  <si>
    <t>c4-beton na betonových panelech-severní plocha</t>
  </si>
  <si>
    <t>9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</si>
  <si>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</si>
  <si>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</si>
  <si>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-93442007</t>
  </si>
  <si>
    <t>https://podminky.urs.cz/item/CS_URS_2023_02/113107232</t>
  </si>
  <si>
    <t>c4-dobetonováky okolo panelových ploch-jižní a střední plocha-odhad</t>
  </si>
  <si>
    <t>30</t>
  </si>
  <si>
    <t>10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</si>
  <si>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</si>
  <si>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</si>
  <si>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-1648260343</t>
  </si>
  <si>
    <t>https://podminky.urs.cz/item/CS_URS_2023_02/113107237</t>
  </si>
  <si>
    <t>c4-beton-jižní plocha</t>
  </si>
  <si>
    <t>11</t>
  </si>
  <si>
    <t>113107337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</si>
  <si>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</si>
  <si>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-1979931518</t>
  </si>
  <si>
    <t>https://podminky.urs.cz/item/CS_URS_2023_02/113107337</t>
  </si>
  <si>
    <t>c4-malá plocha na západ od severní plochy</t>
  </si>
  <si>
    <t>3,2</t>
  </si>
  <si>
    <t>12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</si>
  <si>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</si>
  <si>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</si>
  <si>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608914002</t>
  </si>
  <si>
    <t>https://podminky.urs.cz/item/CS_URS_2023_02/113107342</t>
  </si>
  <si>
    <t>c4-asfaltové plochy</t>
  </si>
  <si>
    <t>15,3+15,73</t>
  </si>
  <si>
    <t>13</t>
  </si>
  <si>
    <t>162301501</t>
  </si>
  <si>
    <t>Vodorovné přemístění smýcených křovin do průměru kmene 100 mm na vzdálenost do 5 000 m</t>
  </si>
  <si>
    <t>46028321</t>
  </si>
  <si>
    <t>https://podminky.urs.cz/item/CS_URS_2023_02/162301501</t>
  </si>
  <si>
    <t>14</t>
  </si>
  <si>
    <t>162301981</t>
  </si>
  <si>
    <t>Vodorovné přemístění smýcených křovin Příplatek k ceně za každých dalších i započatých 1 000 m</t>
  </si>
  <si>
    <t>428752309</t>
  </si>
  <si>
    <t>https://podminky.urs.cz/item/CS_URS_2023_02/162301981</t>
  </si>
  <si>
    <t>774,8*5 'Přepočtené koeficientem množství</t>
  </si>
  <si>
    <t>Trubní vedení</t>
  </si>
  <si>
    <t>890311851</t>
  </si>
  <si>
    <t>Bourání šachet a jímek strojně velikosti obestavěného prostoru do 1,5 m3 ze železobetonu</t>
  </si>
  <si>
    <t>m3</t>
  </si>
  <si>
    <t>-993435341</t>
  </si>
  <si>
    <t>https://podminky.urs.cz/item/CS_URS_2023_02/890311851</t>
  </si>
  <si>
    <t>c4-stávající skruž mezi střední a jižní betonovou plochou-předpokládaný průměr 1m, výška 0,5m</t>
  </si>
  <si>
    <t>3,14*0,5*0,5*0,5</t>
  </si>
  <si>
    <t>Ostatní konstrukce a práce, bourání</t>
  </si>
  <si>
    <t>16</t>
  </si>
  <si>
    <t>966071711</t>
  </si>
  <si>
    <t>Bourání plotových sloupků a vzpěr ocelových trubkových nebo profilovaných výšky do 2,50 m zabetonovaných</t>
  </si>
  <si>
    <t>kus</t>
  </si>
  <si>
    <t>-558183305</t>
  </si>
  <si>
    <t>https://podminky.urs.cz/item/CS_URS_2023_02/966071711</t>
  </si>
  <si>
    <t>c4-oplocení-ocelové sloupky s řetězem-dl 90,4m-sloupky á cca 4m=cca 23ks</t>
  </si>
  <si>
    <t>23</t>
  </si>
  <si>
    <t>17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</si>
  <si>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</si>
  <si>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</si>
  <si>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1989640066</t>
  </si>
  <si>
    <t>https://podminky.urs.cz/item/CS_URS_2023_02/979094441</t>
  </si>
  <si>
    <t>997</t>
  </si>
  <si>
    <t>Přesun sutě</t>
  </si>
  <si>
    <t>18</t>
  </si>
  <si>
    <t>997221551</t>
  </si>
  <si>
    <t>Vodorovná doprava suti bez naložení, ale se složením a s hrubým urovnáním ze sypkých materiálů, na vzdálenost do 1 km</t>
  </si>
  <si>
    <t>t</t>
  </si>
  <si>
    <t>-199434516</t>
  </si>
  <si>
    <t>https://podminky.urs.cz/item/CS_URS_2023_02/997221551</t>
  </si>
  <si>
    <t>19</t>
  </si>
  <si>
    <t>997221559</t>
  </si>
  <si>
    <t>Vodorovná doprava suti bez naložení, ale se složením a s hrubým urovnáním Příplatek k ceně za každý další i započatý 1 km přes 1 km</t>
  </si>
  <si>
    <t>-1465275474</t>
  </si>
  <si>
    <t>https://podminky.urs.cz/item/CS_URS_2023_02/997221559</t>
  </si>
  <si>
    <t>290,251*19 'Přepočtené koeficientem množství</t>
  </si>
  <si>
    <t>20</t>
  </si>
  <si>
    <t>997221561</t>
  </si>
  <si>
    <t>Vodorovná doprava suti bez naložení, ale se složením a s hrubým urovnáním z kusových materiálů, na vzdálenost do 1 km</t>
  </si>
  <si>
    <t>1892182751</t>
  </si>
  <si>
    <t>https://podminky.urs.cz/item/CS_URS_2023_02/997221561</t>
  </si>
  <si>
    <t>997221569</t>
  </si>
  <si>
    <t>-67086075</t>
  </si>
  <si>
    <t>https://podminky.urs.cz/item/CS_URS_2023_02/997221569</t>
  </si>
  <si>
    <t>421,684*9 'Přepočtené koeficientem množství</t>
  </si>
  <si>
    <t>22</t>
  </si>
  <si>
    <t>997221571</t>
  </si>
  <si>
    <t>Vodorovná doprava vybouraných hmot bez naložení, ale se složením a s hrubým urovnáním na vzdálenost do 1 km</t>
  </si>
  <si>
    <t>-783583079</t>
  </si>
  <si>
    <t>https://podminky.urs.cz/item/CS_URS_2023_02/997221571</t>
  </si>
  <si>
    <t>997221615</t>
  </si>
  <si>
    <t>Poplatek za uložení stavebního odpadu na skládce (skládkovné) z prostého betonu zatříděného do Katalogu odpadů pod kódem 17 01 01</t>
  </si>
  <si>
    <t>-1522802640</t>
  </si>
  <si>
    <t>https://podminky.urs.cz/item/CS_URS_2023_02/997221615</t>
  </si>
  <si>
    <t>24</t>
  </si>
  <si>
    <t>997221625</t>
  </si>
  <si>
    <t>Poplatek za uložení stavebního odpadu na skládce (skládkovné) z armovaného betonu zatříděného do Katalogu odpadů pod kódem 17 01 01</t>
  </si>
  <si>
    <t>2079753979</t>
  </si>
  <si>
    <t>https://podminky.urs.cz/item/CS_URS_2023_02/997221625</t>
  </si>
  <si>
    <t>25</t>
  </si>
  <si>
    <t>997221645</t>
  </si>
  <si>
    <t>Poplatek za uložení stavebního odpadu na skládce (skládkovné) asfaltového bez obsahu dehtu zatříděného do Katalogu odpadů pod kódem 17 03 02</t>
  </si>
  <si>
    <t>-1380387860</t>
  </si>
  <si>
    <t>https://podminky.urs.cz/item/CS_URS_2023_02/997221645</t>
  </si>
  <si>
    <t>26</t>
  </si>
  <si>
    <t>997221655</t>
  </si>
  <si>
    <t>Poplatek za uložení stavebního odpadu na skládce (skládkovné) zeminy a kamení zatříděného do Katalogu odpadů pod kódem 17 05 04</t>
  </si>
  <si>
    <t>-1862715614</t>
  </si>
  <si>
    <t>https://podminky.urs.cz/item/CS_URS_2023_02/997221655</t>
  </si>
  <si>
    <t>998</t>
  </si>
  <si>
    <t>Přesun hmot</t>
  </si>
  <si>
    <t>27</t>
  </si>
  <si>
    <t>998223011</t>
  </si>
  <si>
    <t>Přesun hmot pro pozemní komunikace s krytem dlážděným dopravní vzdálenost do 200 m jakékoliv délky objektu</t>
  </si>
  <si>
    <t>-1150746867</t>
  </si>
  <si>
    <t>https://podminky.urs.cz/item/CS_URS_2023_02/998223011</t>
  </si>
  <si>
    <t>M</t>
  </si>
  <si>
    <t>Práce a dodávky M</t>
  </si>
  <si>
    <t>22-M</t>
  </si>
  <si>
    <t>Montáže technologických zařízení pro dopravní stavby</t>
  </si>
  <si>
    <t>28</t>
  </si>
  <si>
    <t>228860205</t>
  </si>
  <si>
    <t>Demontáž parkovištní závory s odpojením</t>
  </si>
  <si>
    <t>64</t>
  </si>
  <si>
    <t>900811124</t>
  </si>
  <si>
    <t>https://podminky.urs.cz/item/CS_URS_2023_02/228860205</t>
  </si>
  <si>
    <t>c4-nepoužívaná závora</t>
  </si>
  <si>
    <t>c4-stávající překládaná závora</t>
  </si>
  <si>
    <t>PP03232 - Multifunkční hřiště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</si>
  <si>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</si>
  <si>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</si>
  <si>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</si>
  <si>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</si>
  <si>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</si>
  <si>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</si>
  <si>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</si>
  <si>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</si>
  <si>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</si>
  <si>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</si>
  <si>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122251105</t>
  </si>
  <si>
    <t>Odkopávky a prokopávky nezapažené strojně v hornině třídy těžitelnosti I skupiny 3 přes 500 do 1 000 m3</t>
  </si>
  <si>
    <t>-1796434749</t>
  </si>
  <si>
    <t>https://podminky.urs.cz/item/CS_URS_2023_02/122251105</t>
  </si>
  <si>
    <t>PT uvažován na kótě 0,000</t>
  </si>
  <si>
    <t>odkop 0,000/-0,330</t>
  </si>
  <si>
    <t>35*60*0,33</t>
  </si>
  <si>
    <t>132251101</t>
  </si>
  <si>
    <t>Hloubení nezapažených rýh šířky do 800 mm strojně s urovnáním dna do předepsaného profilu a spádu v hornině třídy těžitelnosti I skupiny 3 do 20 m3</t>
  </si>
  <si>
    <t>1750658006</t>
  </si>
  <si>
    <t>https://podminky.urs.cz/item/CS_URS_2023_02/132251101</t>
  </si>
  <si>
    <t>pasy 2170/800 -0,330/-1,300</t>
  </si>
  <si>
    <t>2,17*0,8*0,97*2</t>
  </si>
  <si>
    <t>pasy 2540/600 -0,330/-1,300</t>
  </si>
  <si>
    <t>2,54*0,6*0,97*4</t>
  </si>
  <si>
    <t>pasy 2400/800 -0,330/-1,500</t>
  </si>
  <si>
    <t>2,4*0,8*1,17*2</t>
  </si>
  <si>
    <t>složené pasy 3600/1300 -0,330/-1,500</t>
  </si>
  <si>
    <t>(3,6*0,7*2+0,6*0,3*2*2+1*0,3+1,35*0,3)*1,17</t>
  </si>
  <si>
    <t>pas -0,330/-1,300 š 40</t>
  </si>
  <si>
    <t>2,4*0,4*0,97</t>
  </si>
  <si>
    <t>pasy -0,330/-1,500 š 40</t>
  </si>
  <si>
    <t>(1,3+1,6*2+1,25)*0,4*1,17</t>
  </si>
  <si>
    <t xml:space="preserve">pas -0,330/-1,300 š 60 </t>
  </si>
  <si>
    <t>1,51*0,6*0,97</t>
  </si>
  <si>
    <t>132251251</t>
  </si>
  <si>
    <t>Hloubení nezapažených rýh šířky přes 800 do 2 000 mm strojně s urovnáním dna do předepsaného profilu a spádu v hornině třídy těžitelnosti I skupiny 3 do 20 m3</t>
  </si>
  <si>
    <t>-272642094</t>
  </si>
  <si>
    <t>https://podminky.urs.cz/item/CS_URS_2023_02/132251251</t>
  </si>
  <si>
    <t>pas 2200/1000 -0,330/-1,500</t>
  </si>
  <si>
    <t>2,2*1*1,17</t>
  </si>
  <si>
    <t>žb stěna -0,330/-1,100</t>
  </si>
  <si>
    <t>12,2*2,2*0,77</t>
  </si>
  <si>
    <t>132251252</t>
  </si>
  <si>
    <t>Hloubení nezapažených rýh šířky přes 800 do 2 000 mm strojně s urovnáním dna do předepsaného profilu a spádu v hornině třídy těžitelnosti I skupiny 3 přes 20 do 50 m3</t>
  </si>
  <si>
    <t>1773412166</t>
  </si>
  <si>
    <t>https://podminky.urs.cz/item/CS_URS_2023_02/132251252</t>
  </si>
  <si>
    <t>drenáž pod hřištěm -0,330/-0,700/-1,200 š 1m</t>
  </si>
  <si>
    <t>(55*4+56*2)*1*(0,37+0,87)*0,5</t>
  </si>
  <si>
    <t>133251101</t>
  </si>
  <si>
    <t>Hloubení nezapažených šachet strojně v hornině třídy těžitelnosti I skupiny 3 do 20 m3</t>
  </si>
  <si>
    <t>811760051</t>
  </si>
  <si>
    <t>https://podminky.urs.cz/item/CS_URS_2023_02/133251101</t>
  </si>
  <si>
    <t>patky 1000/600 -0,330/-1,300</t>
  </si>
  <si>
    <t>1*0,6*0,97*39</t>
  </si>
  <si>
    <t>patky 1500/800 -0,330/-1,500</t>
  </si>
  <si>
    <t>1,5*0,8*1,17*16</t>
  </si>
  <si>
    <t>patka 1900/800 -0,330/-1,500</t>
  </si>
  <si>
    <t>1,9*0,8*1,17</t>
  </si>
  <si>
    <t>patky 800/800 -0,330/-1,300</t>
  </si>
  <si>
    <t>0,8*0,8*0,97*6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</si>
  <si>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</si>
  <si>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</si>
  <si>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1180719632</t>
  </si>
  <si>
    <t>https://podminky.urs.cz/item/CS_URS_2023_02/162751117</t>
  </si>
  <si>
    <t>odpočet-násyp-jižní část hřiště</t>
  </si>
  <si>
    <t>-35*10*0,5</t>
  </si>
  <si>
    <t>odpočet-žb stěna -0,330/-0,500-zásyp zeminou</t>
  </si>
  <si>
    <t>-(12,2*2,2*0,17+2*(12,2+1,8)*0,2*0,3)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</si>
  <si>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</si>
  <si>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</si>
  <si>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634238630</t>
  </si>
  <si>
    <t>https://podminky.urs.cz/item/CS_URS_2023_02/162751119</t>
  </si>
  <si>
    <t>817,342*10 'Přepočtené koeficientem množství</t>
  </si>
  <si>
    <t>171111104</t>
  </si>
  <si>
    <t>Uložení sypanin do násypů ručně s rozprostřením sypaniny ve vrstvách a s hrubým urovnáním zhutněných z hornin nesoudržných sypkých</t>
  </si>
  <si>
    <t>-1538495104</t>
  </si>
  <si>
    <t>https://podminky.urs.cz/item/CS_URS_2023_02/171111104</t>
  </si>
  <si>
    <t>žb stěna -0,330/-0,500-zásyp zeminou</t>
  </si>
  <si>
    <t>12,2*2,2*0,17+2*(12,2+1,8)*0,2*0,3</t>
  </si>
  <si>
    <t>171151111</t>
  </si>
  <si>
    <t>Uložení sypanin do násypů strojně s rozprostřením sypaniny ve vrstvách a s hrubým urovnáním zhutněných z hornin nesoudržných sypkých</t>
  </si>
  <si>
    <t>-1129803384</t>
  </si>
  <si>
    <t>https://podminky.urs.cz/item/CS_URS_2023_02/171151111</t>
  </si>
  <si>
    <t>násyp-jižní část hřiště</t>
  </si>
  <si>
    <t>35*10*0,5</t>
  </si>
  <si>
    <t>171201221</t>
  </si>
  <si>
    <t>-1043037220</t>
  </si>
  <si>
    <t>https://podminky.urs.cz/item/CS_URS_2023_02/171201221</t>
  </si>
  <si>
    <t>817,342*1,8 'Přepočtené koeficientem množství</t>
  </si>
  <si>
    <t>171251201</t>
  </si>
  <si>
    <t>Uložení sypaniny na skládky nebo meziskládky bez hutnění s upravením uložené sypaniny do předepsaného tvaru</t>
  </si>
  <si>
    <t>1277013109</t>
  </si>
  <si>
    <t>https://podminky.urs.cz/item/CS_URS_2023_02/171251201</t>
  </si>
  <si>
    <t>181951112</t>
  </si>
  <si>
    <t>Úprava pláně vyrovnáním výškových rozdílů strojně v hornině třídy těžitelnosti I, skupiny 1 až 3 se zhutněním</t>
  </si>
  <si>
    <t>979905214</t>
  </si>
  <si>
    <t>https://podminky.urs.cz/item/CS_URS_2023_02/181951112</t>
  </si>
  <si>
    <t>základová spára -0,330</t>
  </si>
  <si>
    <t>35*60</t>
  </si>
  <si>
    <t>D11a3-hřiště-zámková betonová dlažba 6cm</t>
  </si>
  <si>
    <t>17,9*2,5</t>
  </si>
  <si>
    <t>c5-okapový chodník-betonová dlažba 50/50cm</t>
  </si>
  <si>
    <t>98,13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</si>
  <si>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</si>
  <si>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</si>
  <si>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</si>
  <si>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1944264254</t>
  </si>
  <si>
    <t>https://podminky.urs.cz/item/CS_URS_2023_02/211531111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</si>
  <si>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</si>
  <si>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</si>
  <si>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-1387314500</t>
  </si>
  <si>
    <t>https://podminky.urs.cz/item/CS_URS_2023_02/211971121</t>
  </si>
  <si>
    <t>(55*4+56*2)*2*(1+0,62)</t>
  </si>
  <si>
    <t>69311199</t>
  </si>
  <si>
    <t>geotextilie netkaná separační, ochranná, filtrační, drenážní PES(70%)+PP(30%) 300g/m2</t>
  </si>
  <si>
    <t xml:space="preserve">CS ÚRS 2023 02 </t>
  </si>
  <si>
    <t>-44252443</t>
  </si>
  <si>
    <t>1075,68*1,1845 'Přepočtené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</si>
  <si>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</si>
  <si>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</si>
  <si>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m</t>
  </si>
  <si>
    <t>-2040253459</t>
  </si>
  <si>
    <t>https://podminky.urs.cz/item/CS_URS_2023_02/212752401</t>
  </si>
  <si>
    <t>drenáž pod hřištěm</t>
  </si>
  <si>
    <t>55*4+56*2</t>
  </si>
  <si>
    <t>271532212</t>
  </si>
  <si>
    <t>Podsyp pod základové konstrukce se zhutněním a urovnáním povrchu z kameniva hrubého, frakce 16 - 32 mm</t>
  </si>
  <si>
    <t>689368403</t>
  </si>
  <si>
    <t>https://podminky.urs.cz/item/CS_URS_2023_02/271532212</t>
  </si>
  <si>
    <t>žb stěna -0,880/-1,100-podsyp podkladního betonu</t>
  </si>
  <si>
    <t>12,2*2,2*0,22</t>
  </si>
  <si>
    <t>273321411</t>
  </si>
  <si>
    <t>Základy z betonu železového (bez výztuže) desky z betonu bez zvláštních nároků na prostředí tř. C 20/25</t>
  </si>
  <si>
    <t>2070924352</t>
  </si>
  <si>
    <t>https://podminky.urs.cz/item/CS_URS_2023_02/273321411</t>
  </si>
  <si>
    <t>žb stěna -0,500/-0,800-základ</t>
  </si>
  <si>
    <t>11,8*1,8*0,3</t>
  </si>
  <si>
    <t>273351121</t>
  </si>
  <si>
    <t>Bednění základů desek zřízení</t>
  </si>
  <si>
    <t>-2023890042</t>
  </si>
  <si>
    <t>https://podminky.urs.cz/item/CS_URS_2023_02/273351121</t>
  </si>
  <si>
    <t>2*(11,8+1,8)*0,3</t>
  </si>
  <si>
    <t>273351122</t>
  </si>
  <si>
    <t>Bednění základů desek odstranění</t>
  </si>
  <si>
    <t>249481075</t>
  </si>
  <si>
    <t>https://podminky.urs.cz/item/CS_URS_2023_02/273351122</t>
  </si>
  <si>
    <t>274313711</t>
  </si>
  <si>
    <t>Základy z betonu prostého pasy betonu kamenem neprokládaného tř. C 20/25</t>
  </si>
  <si>
    <t>-308812249</t>
  </si>
  <si>
    <t>https://podminky.urs.cz/item/CS_URS_2023_02/274313711</t>
  </si>
  <si>
    <t>pasy 2170/800 -0,300/-1,300</t>
  </si>
  <si>
    <t>2,17*0,8*1*2</t>
  </si>
  <si>
    <t>pasy 2540/600 -0,300/-1,300</t>
  </si>
  <si>
    <t>2,54*0,6*1*4</t>
  </si>
  <si>
    <t>pasy 2400/800 -0,300/-1,500</t>
  </si>
  <si>
    <t>2,4*0,8*1,2*2</t>
  </si>
  <si>
    <t>složené pasy 3600/1300 -0,300/-1,500</t>
  </si>
  <si>
    <t>(3,6*0,7*2+0,6*0,3*2*2+1*0,3+1,35*0,3)*1,2</t>
  </si>
  <si>
    <t>pas -0,300/-1,300 š 40</t>
  </si>
  <si>
    <t>2,4*0,4*1</t>
  </si>
  <si>
    <t>pasy -0,300/-1,500 š 40</t>
  </si>
  <si>
    <t>(1,3+1,6*2+1,25)*0,4*1,2</t>
  </si>
  <si>
    <t xml:space="preserve">pas -0,300/-1,300 š 60 </t>
  </si>
  <si>
    <t>1,51*0,6*1</t>
  </si>
  <si>
    <t>pas 2200/1000 -0,300/-1,500</t>
  </si>
  <si>
    <t>2,2*1*1,2</t>
  </si>
  <si>
    <t>274351121</t>
  </si>
  <si>
    <t>Bednění základů pasů rovné zřízení</t>
  </si>
  <si>
    <t>48093198</t>
  </si>
  <si>
    <t>https://podminky.urs.cz/item/CS_URS_2023_02/274351121</t>
  </si>
  <si>
    <t>výška bednění uvažována v průměru 20cm</t>
  </si>
  <si>
    <t>2*(2,17+0,8)*0,2*2</t>
  </si>
  <si>
    <t>2*(2,54+0,6)*0,2*4</t>
  </si>
  <si>
    <t>2*(2,4+0,8)*0,2*2</t>
  </si>
  <si>
    <t>2*(3,6+1,3)*0,2*2</t>
  </si>
  <si>
    <t>2,4*2*0,2</t>
  </si>
  <si>
    <t>(1,3+1,6*2+1,25)*2*0,2</t>
  </si>
  <si>
    <t>1,51*2*0,2</t>
  </si>
  <si>
    <t>2,2*2*0,2</t>
  </si>
  <si>
    <t>274351122</t>
  </si>
  <si>
    <t>Bednění základů pasů rovné odstranění</t>
  </si>
  <si>
    <t>997553315</t>
  </si>
  <si>
    <t>https://podminky.urs.cz/item/CS_URS_2023_02/274351122</t>
  </si>
  <si>
    <t>275313711</t>
  </si>
  <si>
    <t>Základy z betonu prostého patky a bloky z betonu kamenem neprokládaného tř. C 20/25</t>
  </si>
  <si>
    <t>-1616240224</t>
  </si>
  <si>
    <t>https://podminky.urs.cz/item/CS_URS_2023_02/275313711</t>
  </si>
  <si>
    <t>patky 1000/600 -0,300/-1,300</t>
  </si>
  <si>
    <t>1*0,6*1*39</t>
  </si>
  <si>
    <t>patky 1500/800 -0,300/-1,500</t>
  </si>
  <si>
    <t>1,5*0,8*1,2*16</t>
  </si>
  <si>
    <t>patka 1900/800 -0,300/-1,500</t>
  </si>
  <si>
    <t>1,9*0,8*1,2</t>
  </si>
  <si>
    <t>patky 800/800 -0,300/-1,300</t>
  </si>
  <si>
    <t>0,8*0,8*1*6</t>
  </si>
  <si>
    <t>275351121</t>
  </si>
  <si>
    <t>Bednění základů patek zřízení</t>
  </si>
  <si>
    <t>1947544149</t>
  </si>
  <si>
    <t>https://podminky.urs.cz/item/CS_URS_2023_02/275351121</t>
  </si>
  <si>
    <t>2*(1+0,6)*0,2*39</t>
  </si>
  <si>
    <t>2*(1,5+0,8)*0,2*16</t>
  </si>
  <si>
    <t>2*(1,9+0,8)*0,2</t>
  </si>
  <si>
    <t>2*(0,8+0,8)*0,2*6</t>
  </si>
  <si>
    <t>275351122</t>
  </si>
  <si>
    <t>Bednění základů patek odstranění</t>
  </si>
  <si>
    <t>990689475</t>
  </si>
  <si>
    <t>https://podminky.urs.cz/item/CS_URS_2023_02/275351122</t>
  </si>
  <si>
    <t>Svislé a kompletní konstrukce</t>
  </si>
  <si>
    <t>311321815</t>
  </si>
  <si>
    <t>Nadzákladové zdi z betonu železového (bez výztuže) nosné pohledového (v přírodní barvě drtí a přísad) tř. C 30/37</t>
  </si>
  <si>
    <t>777479378</t>
  </si>
  <si>
    <t>https://podminky.urs.cz/item/CS_URS_2023_02/311321815</t>
  </si>
  <si>
    <t>žb stěna +3,000/-0,500-stěna</t>
  </si>
  <si>
    <t>10,8*3,5*0,2</t>
  </si>
  <si>
    <t>311351121</t>
  </si>
  <si>
    <t>Bednění nadzákladových zdí nosných rovné oboustranné za každou stranu zřízení</t>
  </si>
  <si>
    <t>-877120854</t>
  </si>
  <si>
    <t>https://podminky.urs.cz/item/CS_URS_2023_02/311351121</t>
  </si>
  <si>
    <t>2*(10,8+0,2)*3,5</t>
  </si>
  <si>
    <t>29</t>
  </si>
  <si>
    <t>311351122</t>
  </si>
  <si>
    <t>Bednění nadzákladových zdí nosných rovné oboustranné za každou stranu odstranění</t>
  </si>
  <si>
    <t>783558256</t>
  </si>
  <si>
    <t>https://podminky.urs.cz/item/CS_URS_2023_02/311351122</t>
  </si>
  <si>
    <t>311351911</t>
  </si>
  <si>
    <t>Bednění nadzákladových zdí nosných Příplatek k cenám bednění za pohledový beton</t>
  </si>
  <si>
    <t>1571082776</t>
  </si>
  <si>
    <t>https://podminky.urs.cz/item/CS_URS_2023_02/311351911</t>
  </si>
  <si>
    <t>31</t>
  </si>
  <si>
    <t>311361821</t>
  </si>
  <si>
    <t>Výztuž nadzákladových zdí nosných svislých nebo odkloněných od svislice, rovných nebo oblých z betonářské oceli 10 505 (R) nebo BSt 500</t>
  </si>
  <si>
    <t>-1869484393</t>
  </si>
  <si>
    <t>https://podminky.urs.cz/item/CS_URS_2023_02/311361821</t>
  </si>
  <si>
    <t>žb stěna</t>
  </si>
  <si>
    <t>1,9971</t>
  </si>
  <si>
    <t>32</t>
  </si>
  <si>
    <t>348101220</t>
  </si>
  <si>
    <t>Osazení vrat nebo vrátek k oplocení na sloupky ocelové, plochy jednotlivě přes 2 do 4 m2</t>
  </si>
  <si>
    <t>-962043311</t>
  </si>
  <si>
    <t>https://podminky.urs.cz/item/CS_URS_2023_02/348101220</t>
  </si>
  <si>
    <t>branka 100/250cm</t>
  </si>
  <si>
    <t>33</t>
  </si>
  <si>
    <t>553200001</t>
  </si>
  <si>
    <t>Branka plotová z jekl profilů jednokřídlá Pz 1000/2500 mm vč. kování</t>
  </si>
  <si>
    <t>ks</t>
  </si>
  <si>
    <t>148872710</t>
  </si>
  <si>
    <t>34</t>
  </si>
  <si>
    <t>348101250</t>
  </si>
  <si>
    <t>Osazení vrat nebo vrátek k oplocení na sloupky ocelové, plochy jednotlivě přes 8 do 10 m2</t>
  </si>
  <si>
    <t>-2073243561</t>
  </si>
  <si>
    <t>https://podminky.urs.cz/item/CS_URS_2023_02/348101250</t>
  </si>
  <si>
    <t>vrata 250/400cm</t>
  </si>
  <si>
    <t>35</t>
  </si>
  <si>
    <t>553200002</t>
  </si>
  <si>
    <t>Brána plotová z jekl profilů dvoukřídlá Pz 4000/2500mm vč. kování</t>
  </si>
  <si>
    <t>-474865457</t>
  </si>
  <si>
    <t>36</t>
  </si>
  <si>
    <t>348401240</t>
  </si>
  <si>
    <t>Montáž oplocení z pletiva strojového bez napínacích drátů přes 2,0 do 4,0 m</t>
  </si>
  <si>
    <t>434978786</t>
  </si>
  <si>
    <t>https://podminky.urs.cz/item/CS_URS_2023_02/348401240</t>
  </si>
  <si>
    <t>ochranná síť</t>
  </si>
  <si>
    <t>jih</t>
  </si>
  <si>
    <t>29,9</t>
  </si>
  <si>
    <t>sever</t>
  </si>
  <si>
    <t>západ</t>
  </si>
  <si>
    <t>54,9</t>
  </si>
  <si>
    <t>východ</t>
  </si>
  <si>
    <t>37</t>
  </si>
  <si>
    <t>316872761-01</t>
  </si>
  <si>
    <t>Ochranná síť PP/45/4 mm pro víceúčelové sportoviště</t>
  </si>
  <si>
    <t>-127124186</t>
  </si>
  <si>
    <t>(29,9-5,28)*3+5,28*1,54+1,54*2*1,18</t>
  </si>
  <si>
    <t>54,9*3</t>
  </si>
  <si>
    <t>54,9*5+10,8*2-17,9*1,5</t>
  </si>
  <si>
    <t>605,202*1,2 'Přepočtené koeficientem množství</t>
  </si>
  <si>
    <t>38</t>
  </si>
  <si>
    <t>348401360</t>
  </si>
  <si>
    <t>Montáž oplocení z pletiva rozvinutí, uchycení a napnutí drátu přiháčkování pletiva k napínacímu drátu</t>
  </si>
  <si>
    <t>-1329950359</t>
  </si>
  <si>
    <t>https://podminky.urs.cz/item/CS_URS_2023_02/348401360</t>
  </si>
  <si>
    <t>ochranná síť-uchycení karabinami á 20cm</t>
  </si>
  <si>
    <t>29,9*2+3*2*12+5,28*3+1,54*3*2</t>
  </si>
  <si>
    <t>29,9*2+3*2*12+5,28*3+1,54*3*2+4*2</t>
  </si>
  <si>
    <t>54,9*2+3*2*20+1*2</t>
  </si>
  <si>
    <t>54,9*2+5*2*22+1*2*2-2*2*4-1,5*2*8</t>
  </si>
  <si>
    <t>oplocení-výměny pro basketbalové koše</t>
  </si>
  <si>
    <t>(2,9*3+2,4)*2*2</t>
  </si>
  <si>
    <t>39</t>
  </si>
  <si>
    <t>316872762-01</t>
  </si>
  <si>
    <t>Karabinka plastová - interiér a exteriér, určená pro zavěšování ochranných sítí na sportovištích</t>
  </si>
  <si>
    <t>1951320267</t>
  </si>
  <si>
    <t>(29,9*2+3*2*12+5,28*3+1,54*3*2)/0,2</t>
  </si>
  <si>
    <t>(29,9*2+3*2*12+5,28*3+1,54*3*2+4*2)/0,2</t>
  </si>
  <si>
    <t>(54,9*2+3*2*20+1*2)/0,2</t>
  </si>
  <si>
    <t>(54,9*2+5*2*22+1*2*2-2*2*4-1,5*2*8)/0,2</t>
  </si>
  <si>
    <t>(2,9*3+2,4)*2*2/0,2</t>
  </si>
  <si>
    <t>4458,8*1,02 'Přepočtené koeficientem množství</t>
  </si>
  <si>
    <t>Komunikace pozemní</t>
  </si>
  <si>
    <t>40</t>
  </si>
  <si>
    <t>564710011</t>
  </si>
  <si>
    <t>Podklad nebo kryt z kameniva hrubého drceného vel. 8-16 mm s rozprostřením a zhutněním plochy přes 100 m2, po zhutnění tl. 50 mm</t>
  </si>
  <si>
    <t>1134947592</t>
  </si>
  <si>
    <t>https://podminky.urs.cz/item/CS_URS_2023_02/564710011</t>
  </si>
  <si>
    <t>podklad -0,080/-0,130</t>
  </si>
  <si>
    <t>29,9*55+5,28*1,54*2</t>
  </si>
  <si>
    <t>41</t>
  </si>
  <si>
    <t>564760001</t>
  </si>
  <si>
    <t>Podklad nebo kryt z kameniva hrubého drceného vel. 8-16 mm s rozprostřením a zhutněním plochy jednotlivě do 100 m2, po zhutnění tl. 200 mm</t>
  </si>
  <si>
    <t>-100203850</t>
  </si>
  <si>
    <t>https://podminky.urs.cz/item/CS_URS_2023_02/564760001</t>
  </si>
  <si>
    <t>42</t>
  </si>
  <si>
    <t>564761111</t>
  </si>
  <si>
    <t>Podklad nebo kryt z kameniva hrubého drceného vel. 32-63 mm s rozprostřením a zhutněním plochy přes 100 m2, po zhutnění tl. 200 mm</t>
  </si>
  <si>
    <t>-810700706</t>
  </si>
  <si>
    <t>https://podminky.urs.cz/item/CS_URS_2023_02/564761111</t>
  </si>
  <si>
    <t>podklad -0,130/-0,330</t>
  </si>
  <si>
    <t>43</t>
  </si>
  <si>
    <t>564801111</t>
  </si>
  <si>
    <t>Podklad ze štěrkodrti ŠD s rozprostřením a zhutněním plochy přes 100 m2, po zhutnění tl. 30 mm</t>
  </si>
  <si>
    <t>1213382456</t>
  </si>
  <si>
    <t>https://podminky.urs.cz/item/CS_URS_2023_02/564801111</t>
  </si>
  <si>
    <t>podklad -0,050/-0,080-kamenivo 4-8mm</t>
  </si>
  <si>
    <t>podklad -0,050/-0,080-kamenivo 0-4mm</t>
  </si>
  <si>
    <t>44</t>
  </si>
  <si>
    <t>589141121-01</t>
  </si>
  <si>
    <t>Umělý trávník pro multisport z monofilních vláken, 100% recyklovatelný, vyroben z Polyethylenu, výška vlasu 18 mm, š. max 4m, zásyp písek</t>
  </si>
  <si>
    <t>688686888</t>
  </si>
  <si>
    <t>P</t>
  </si>
  <si>
    <t>Poznámka k položce:
100% recyklovatelný umělý trávník vyroben pouze z Polyethylenu
Zátěr z polyethylenu zlepšující pevnost vlákna
Technologie řazení molekul ve vláknu pro lepší stabilitu vlákna
Extrudované monofilamentní vlákno 
Výška vlasu 18 mm
Dtex 7.400
Počet vpichů více než 50.000 /m2
Počet vláken 807.200 /m2
Celková hmotnost více než 2.500 g/m2</t>
  </si>
  <si>
    <t>trávník</t>
  </si>
  <si>
    <t>45</t>
  </si>
  <si>
    <t>589811111</t>
  </si>
  <si>
    <t>Umělý trávník pro sportovní povrchy vodorovné značení (lajnování) hřišť pro tenis a multisport šířky 5 cm</t>
  </si>
  <si>
    <t>1527594666</t>
  </si>
  <si>
    <t>https://podminky.urs.cz/item/CS_URS_2023_02/589811111</t>
  </si>
  <si>
    <t>tenis</t>
  </si>
  <si>
    <t>23,77*4+10,97*3+8,25*2+6,25*2</t>
  </si>
  <si>
    <t>volejbal</t>
  </si>
  <si>
    <t>18*2*3+9*(4*2+5)</t>
  </si>
  <si>
    <t>basketbal</t>
  </si>
  <si>
    <t>29,46*2*2+15*3*2+(5,95*2+4,75)*2*2+3,14*8,325*2/2*2*2+3,14*3,5/2*2*2+3,14*2,3/2*2*2+3,14*3,5*2</t>
  </si>
  <si>
    <t>46</t>
  </si>
  <si>
    <t>589811121</t>
  </si>
  <si>
    <t>Umělý trávník pro sportovní povrchy vodorovné značení (lajnování) fotbalových hřišť šířky 10 cm</t>
  </si>
  <si>
    <t>-1903699091</t>
  </si>
  <si>
    <t>https://podminky.urs.cz/item/CS_URS_2023_02/589811121</t>
  </si>
  <si>
    <t>malá kopaná</t>
  </si>
  <si>
    <t>27*3-10,97+50*2+(9+6*2)*2+3,14*1,8/4*4</t>
  </si>
  <si>
    <t>47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</si>
  <si>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</si>
  <si>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</si>
  <si>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-1183187462</t>
  </si>
  <si>
    <t>https://podminky.urs.cz/item/CS_URS_2023_02/596211110</t>
  </si>
  <si>
    <t>48</t>
  </si>
  <si>
    <t>59245018</t>
  </si>
  <si>
    <t>dlažba tvar obdélník betonová 200x100x60mm přírodní</t>
  </si>
  <si>
    <t>1021055056</t>
  </si>
  <si>
    <t>44,75*1,03 'Přepočtené koeficientem množství</t>
  </si>
  <si>
    <t>49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</si>
  <si>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</si>
  <si>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</si>
  <si>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-271958440</t>
  </si>
  <si>
    <t>https://podminky.urs.cz/item/CS_URS_2023_02/596811220</t>
  </si>
  <si>
    <t>50</t>
  </si>
  <si>
    <t>59245601</t>
  </si>
  <si>
    <t>dlažba desková betonová tl 50mm přírodní</t>
  </si>
  <si>
    <t>1392559878</t>
  </si>
  <si>
    <t>98,13*1,03 'Přepočtené koeficientem množství</t>
  </si>
  <si>
    <t>Úpravy povrchů, podlahy a osazování výplní</t>
  </si>
  <si>
    <t>51</t>
  </si>
  <si>
    <t>622135011</t>
  </si>
  <si>
    <t>Vyrovnání nerovností podkladu vnějších omítaných ploch tmelem, tloušťky do 2 mm stěn</t>
  </si>
  <si>
    <t>1323032931</t>
  </si>
  <si>
    <t>https://podminky.urs.cz/item/CS_URS_2023_02/622135011</t>
  </si>
  <si>
    <t>žb stěna +3,000/0,000-stěna nad terénem</t>
  </si>
  <si>
    <t>2*(10,8+0,2)*3+10,8*0,2</t>
  </si>
  <si>
    <t>52</t>
  </si>
  <si>
    <t>631311113</t>
  </si>
  <si>
    <t>Mazanina z betonu prostého bez zvýšených nároků na prostředí tl. přes 50 do 80 mm tř. C 12/15</t>
  </si>
  <si>
    <t>-1172789773</t>
  </si>
  <si>
    <t>https://podminky.urs.cz/item/CS_URS_2023_02/631311113</t>
  </si>
  <si>
    <t>žb stěna -0,800/-0,880-podklad</t>
  </si>
  <si>
    <t>12,2*2,2*0,08</t>
  </si>
  <si>
    <t>53</t>
  </si>
  <si>
    <t>631319011</t>
  </si>
  <si>
    <t>Příplatek k cenám mazanin za úpravu povrchu mazaniny přehlazením, mazanina tl. přes 50 do 80 mm</t>
  </si>
  <si>
    <t>-1174002190</t>
  </si>
  <si>
    <t>https://podminky.urs.cz/item/CS_URS_2023_02/631319011</t>
  </si>
  <si>
    <t>54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</si>
  <si>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</si>
  <si>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</si>
  <si>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-1247564718</t>
  </si>
  <si>
    <t>https://podminky.urs.cz/item/CS_URS_2023_02/916231213</t>
  </si>
  <si>
    <t>D11a3-hřiště-obrubník 80/250mm</t>
  </si>
  <si>
    <t>2*(32,4+57,98)+17,9-10,8</t>
  </si>
  <si>
    <t>D11a3-hřiště-okapový chodník-obrubník 50/200mm</t>
  </si>
  <si>
    <t>2*(33,5+59,08)-5-4</t>
  </si>
  <si>
    <t>55</t>
  </si>
  <si>
    <t>59217016</t>
  </si>
  <si>
    <t>obrubník betonový chodníkový 1000x80x250mm</t>
  </si>
  <si>
    <t>-218525998</t>
  </si>
  <si>
    <t>187,86*1,02 'Přepočtené koeficientem množství</t>
  </si>
  <si>
    <t>56</t>
  </si>
  <si>
    <t>59217002</t>
  </si>
  <si>
    <t>obrubník betonový zahradní šedý 1000x50x200mm</t>
  </si>
  <si>
    <t>-623472175</t>
  </si>
  <si>
    <t>176,16*1,02 'Přepočtené koeficientem množství</t>
  </si>
  <si>
    <t>57</t>
  </si>
  <si>
    <t>916991121</t>
  </si>
  <si>
    <t>Lože pod obrubníky, krajníky nebo obruby z dlažebních kostek z betonu prostého</t>
  </si>
  <si>
    <t>1734183401</t>
  </si>
  <si>
    <t>https://podminky.urs.cz/item/CS_URS_2023_02/916991121</t>
  </si>
  <si>
    <t>(2*(32,4+57,98)+17,9-10,8)*0,25*0,1</t>
  </si>
  <si>
    <t>(2*(33,5+59,08)-5-4)*0,2*0,05</t>
  </si>
  <si>
    <t>58</t>
  </si>
  <si>
    <t>941111111</t>
  </si>
  <si>
    <t>Lešení řadové trubkové lehké pracovní s podlahami s provozním zatížením tř. 3 do 200 kg/m2 šířky tř. W06 od 0,6 do 0,9 m výšky do 10 m montáž</t>
  </si>
  <si>
    <t>135928980</t>
  </si>
  <si>
    <t>https://podminky.urs.cz/item/CS_URS_2023_02/941111111</t>
  </si>
  <si>
    <t>33*3</t>
  </si>
  <si>
    <t>58*3</t>
  </si>
  <si>
    <t>58*5</t>
  </si>
  <si>
    <t>59</t>
  </si>
  <si>
    <t>941111211</t>
  </si>
  <si>
    <t>Lešení řadové trubkové lehké pracovní s podlahami s provozním zatížením tř. 3 do 200 kg/m2 šířky tř. W06 od 0,6 do 0,9 m výšky do 10 m příplatek k ceně za každý den použití</t>
  </si>
  <si>
    <t>308000932</t>
  </si>
  <si>
    <t>https://podminky.urs.cz/item/CS_URS_2023_02/941111211</t>
  </si>
  <si>
    <t>662*60 'Přepočtené koeficientem množství</t>
  </si>
  <si>
    <t>60</t>
  </si>
  <si>
    <t>941111811</t>
  </si>
  <si>
    <t>Lešení řadové trubkové lehké pracovní s podlahami s provozním zatížením tř. 3 do 200 kg/m2 šířky tř. W06 od 0,6 do 0,9 m výšky do 10 m demontáž</t>
  </si>
  <si>
    <t>1211191367</t>
  </si>
  <si>
    <t>https://podminky.urs.cz/item/CS_URS_2023_02/941111811</t>
  </si>
  <si>
    <t>61</t>
  </si>
  <si>
    <t>953946111</t>
  </si>
  <si>
    <t>Montáž atypických ocelových konstrukcí profilů hmotnosti do 13 kg/m, hmotnosti konstrukce přes 0,5 do 1 t</t>
  </si>
  <si>
    <t>136980936</t>
  </si>
  <si>
    <t>https://podminky.urs.cz/item/CS_URS_2023_02/953946111</t>
  </si>
  <si>
    <t>prostor pro náčiní a sezení-vaznice L80/4-dl 18,1</t>
  </si>
  <si>
    <t>18,1*0,00509</t>
  </si>
  <si>
    <t>prostor pro náčiní a sezení-krokve 40/40/3 dl 2,7m á 1m</t>
  </si>
  <si>
    <t>2,7*19*0,0034</t>
  </si>
  <si>
    <t>oplocení-jih-příčle 40/40/3</t>
  </si>
  <si>
    <t>(29,9*2+5,28+1,54*2*2)*0,0034</t>
  </si>
  <si>
    <t>oplocení-sever-příčle 40/40/3</t>
  </si>
  <si>
    <t>oplocení-západ-příčle 40/40/3</t>
  </si>
  <si>
    <t>54,9*2*0,0034</t>
  </si>
  <si>
    <t>oplocení-východ-příčle 40/40/3</t>
  </si>
  <si>
    <t>(54,9*2+2,5*2*2)*0,0034</t>
  </si>
  <si>
    <t>sklad-příčle pro rozvaděče 40/40/3 dl 2,4m-3ks</t>
  </si>
  <si>
    <t>2,4*3*0,0034</t>
  </si>
  <si>
    <t>sklady-konzole pro police 40/40/3 dl 60+50cm-celkem 18ks</t>
  </si>
  <si>
    <t>1,1*18*0,0034</t>
  </si>
  <si>
    <t>62</t>
  </si>
  <si>
    <t>14550236</t>
  </si>
  <si>
    <t>profil ocelový svařovaný jakost S235 průřez čtvercový 40x40x3mm</t>
  </si>
  <si>
    <t>1239327246</t>
  </si>
  <si>
    <t>1,529*1,1 'Přepočtené koeficientem množství</t>
  </si>
  <si>
    <t>63</t>
  </si>
  <si>
    <t>130104320-01</t>
  </si>
  <si>
    <t>úhelník ocelový rovnostranný jakost S235JR (11 375) 80x80x4mm</t>
  </si>
  <si>
    <t>931327162</t>
  </si>
  <si>
    <t>0,092*1,1 'Přepočtené koeficientem množství</t>
  </si>
  <si>
    <t>953946121</t>
  </si>
  <si>
    <t>Montáž atypických ocelových konstrukcí profilů hmotnosti přes 13 do 30 kg/m, hmotnosti konstrukce přes 0,5 do 1 t</t>
  </si>
  <si>
    <t>1763279328</t>
  </si>
  <si>
    <t>https://podminky.urs.cz/item/CS_URS_2023_02/953946121</t>
  </si>
  <si>
    <t>oplocení-sloupky 100/100/5-dl 5,3m (4m nad terén)</t>
  </si>
  <si>
    <t>5,3*40*0,0144</t>
  </si>
  <si>
    <t>oplocení-sloupky u vrátek 100/100/5-dl 3,8m (2,5m nad terén)</t>
  </si>
  <si>
    <t>3,8*5*0,0144</t>
  </si>
  <si>
    <t>oplocení-sloupky nad výklenky pro branky 100/100/5-dl 1860mm (2140-4000mm)</t>
  </si>
  <si>
    <t>1,86*2*0,0144</t>
  </si>
  <si>
    <t>oplocení-příčle nad výklenky pro branky 100/100/5-dl 5280mm</t>
  </si>
  <si>
    <t>5,28*2*0,0144</t>
  </si>
  <si>
    <t>výklenky pro branky-sloupky 100/100/5-dl 3,48m (2,18m nad terén)</t>
  </si>
  <si>
    <t>3,48*6*0,0144</t>
  </si>
  <si>
    <t>prostor pro náčiní a sezení-sloupky 100/100/5-dl 3,3m (2m nad terén)</t>
  </si>
  <si>
    <t>3,3*9*0,0144</t>
  </si>
  <si>
    <t>prostor pro náčiní a sezení-pozednice 100/100/5-dl 18,1</t>
  </si>
  <si>
    <t>18,1*0,0144</t>
  </si>
  <si>
    <t>servisní vrata-překlad 100/100/5-dl 4m</t>
  </si>
  <si>
    <t>4*0,0144</t>
  </si>
  <si>
    <t>oplocení-rohové vzpěry 100/100/5-dl 3m</t>
  </si>
  <si>
    <t>3*2*4*0,0144</t>
  </si>
  <si>
    <t>oplocení-sloupky 180/100/6,3-dl 7,5m (6m nad terén)</t>
  </si>
  <si>
    <t>7,5*18*0,0261</t>
  </si>
  <si>
    <t>oplocení-sloupky nad prostorem pro náčiní 180/100/6,3-dl 3,5m (2,5-6m)</t>
  </si>
  <si>
    <t>3,5*2*0,0261</t>
  </si>
  <si>
    <t>oplocení-příčle nad prostorem pro náčiní a sezení 180/100/6,3-dl 18,1</t>
  </si>
  <si>
    <t>18,1*0,0261</t>
  </si>
  <si>
    <t>oplocení-sloupky na nahrávací stěně 180/100/6,3-dl 3m</t>
  </si>
  <si>
    <t>3*3*0,0261</t>
  </si>
  <si>
    <t>oplocení-výměny pro basketbalové koše 100/100/5-dl 2900,2400mm</t>
  </si>
  <si>
    <t>(2,9*3+2,4)*2*0,0144</t>
  </si>
  <si>
    <t>65</t>
  </si>
  <si>
    <t>14550301</t>
  </si>
  <si>
    <t>profil ocelový svařovaný jakost S235 průřez čtvercový 100x100x5mm</t>
  </si>
  <si>
    <t>-57904621</t>
  </si>
  <si>
    <t>oplocení-sloupky u vrátek 100/100/5-dl 3,8m,(2,5m nad terén)</t>
  </si>
  <si>
    <t>5,247*1,1 'Přepočtené koeficientem množství</t>
  </si>
  <si>
    <t>66</t>
  </si>
  <si>
    <t>145501983-01</t>
  </si>
  <si>
    <t>profil ocelový obdélníkový svařovaný 180x100x6,3 mm</t>
  </si>
  <si>
    <t>1288076991</t>
  </si>
  <si>
    <t>4,414*1,1 'Přepočtené koeficientem množství</t>
  </si>
  <si>
    <t>67</t>
  </si>
  <si>
    <t>998222012</t>
  </si>
  <si>
    <t>Přesun hmot pro tělovýchovné plochy dopravní vzdálenost do 200 m</t>
  </si>
  <si>
    <t>1722577155</t>
  </si>
  <si>
    <t>https://podminky.urs.cz/item/CS_URS_2023_02/998222012</t>
  </si>
  <si>
    <t>PSV</t>
  </si>
  <si>
    <t>Práce a dodávky PSV</t>
  </si>
  <si>
    <t>762</t>
  </si>
  <si>
    <t>Konstrukce tesařské</t>
  </si>
  <si>
    <t>68</t>
  </si>
  <si>
    <t>762132135</t>
  </si>
  <si>
    <t>Montáž bednění stěn z hoblovaných prken tl. do 32 mm na sraz</t>
  </si>
  <si>
    <t>1875383852</t>
  </si>
  <si>
    <t>https://podminky.urs.cz/item/CS_URS_2023_02/762132135</t>
  </si>
  <si>
    <t>prkenný obklad-mezery 2cm-hoblovaná prkna 120/24mm</t>
  </si>
  <si>
    <t>(29,9+1,54*2)*1</t>
  </si>
  <si>
    <t>54,9*1</t>
  </si>
  <si>
    <t>(54,9-3-17,9)*1+17,9*2+2,5*(2+2,5)*0,5*4+4*2,5*2+9,9*2</t>
  </si>
  <si>
    <t>69</t>
  </si>
  <si>
    <t>605110210-02</t>
  </si>
  <si>
    <t>řezivo jehličnaté - středové SM tl. do 33 mm, jakost I, 2 - 5 m hoblované</t>
  </si>
  <si>
    <t>1490601040</t>
  </si>
  <si>
    <t>(29,9+1,54*2)*1*0,024</t>
  </si>
  <si>
    <t>54,9*1*0,024</t>
  </si>
  <si>
    <t>((54,9-3-17,9)*1+17,9*2+2,5*(2+2,5)*0,5*4+4*2,5*2+9,9*2)*0,024</t>
  </si>
  <si>
    <t>6,072*1,1 'Přepočtené koeficientem množství</t>
  </si>
  <si>
    <t>70</t>
  </si>
  <si>
    <t>762195000</t>
  </si>
  <si>
    <t>Spojovací prostředky stěn a příček hřebíky, svory, fixační prkna</t>
  </si>
  <si>
    <t>-930690546</t>
  </si>
  <si>
    <t>https://podminky.urs.cz/item/CS_URS_2023_02/762195000</t>
  </si>
  <si>
    <t>71</t>
  </si>
  <si>
    <t>998762201</t>
  </si>
  <si>
    <t>Přesun hmot pro konstrukce tesařské stanovený procentní sazbou (%) z ceny vodorovná dopravní vzdálenost do 50 m v objektech výšky do 6 m</t>
  </si>
  <si>
    <t>%</t>
  </si>
  <si>
    <t>-86683192</t>
  </si>
  <si>
    <t>https://podminky.urs.cz/item/CS_URS_2023_02/998762201</t>
  </si>
  <si>
    <t>764</t>
  </si>
  <si>
    <t>Konstrukce klempířské</t>
  </si>
  <si>
    <t>72</t>
  </si>
  <si>
    <t>764511602</t>
  </si>
  <si>
    <t>Žlab podokapní z pozinkovaného plechu s povrchovou úpravou včetně háků a čel půlkruhový rš 330 mm</t>
  </si>
  <si>
    <t>-491386360</t>
  </si>
  <si>
    <t>https://podminky.urs.cz/item/CS_URS_2023_02/764511602</t>
  </si>
  <si>
    <t>střecha-prostor pro náčiní a sezení</t>
  </si>
  <si>
    <t>18,1</t>
  </si>
  <si>
    <t>73</t>
  </si>
  <si>
    <t>764511642</t>
  </si>
  <si>
    <t>Žlab podokapní z pozinkovaného plechu s povrchovou úpravou včetně háků a čel kotlík oválný (trychtýřový), rš žlabu/průměr svodu 330/100 mm</t>
  </si>
  <si>
    <t>-390474141</t>
  </si>
  <si>
    <t>https://podminky.urs.cz/item/CS_URS_2023_02/764511642</t>
  </si>
  <si>
    <t>74</t>
  </si>
  <si>
    <t>764518622</t>
  </si>
  <si>
    <t>Svod z pozinkovaného plechu s upraveným povrchem včetně objímek, kolen a odskoků kruhový, průměru 100 mm</t>
  </si>
  <si>
    <t>-418785457</t>
  </si>
  <si>
    <t>https://podminky.urs.cz/item/CS_URS_2023_02/764518622</t>
  </si>
  <si>
    <t>2*2</t>
  </si>
  <si>
    <t>75</t>
  </si>
  <si>
    <t>998764201</t>
  </si>
  <si>
    <t>Přesun hmot pro konstrukce klempířské stanovený procentní sazbou (%) z ceny vodorovná dopravní vzdálenost do 50 m v objektech výšky do 6 m</t>
  </si>
  <si>
    <t>-1624913889</t>
  </si>
  <si>
    <t>https://podminky.urs.cz/item/CS_URS_2023_02/998764201</t>
  </si>
  <si>
    <t>767</t>
  </si>
  <si>
    <t>Konstrukce zámečnické</t>
  </si>
  <si>
    <t>76</t>
  </si>
  <si>
    <t>767141915</t>
  </si>
  <si>
    <t>Oprava stěn pro beztmelé zasklení doplňkové práce přivaření držáků skla</t>
  </si>
  <si>
    <t>-567201475</t>
  </si>
  <si>
    <t>https://podminky.urs.cz/item/CS_URS_2023_02/767141915</t>
  </si>
  <si>
    <t>ochranná síť-uchycení karabinami á 20cm-oka</t>
  </si>
  <si>
    <t>77</t>
  </si>
  <si>
    <t>31120008</t>
  </si>
  <si>
    <t>podložka DIN 125-A ZB D 16mm</t>
  </si>
  <si>
    <t>100 kus</t>
  </si>
  <si>
    <t>1271496047</t>
  </si>
  <si>
    <t>(29,9*2+3*2*12+5,28*3+1,54*3*2)/0,2*0,01</t>
  </si>
  <si>
    <t>(29,9*2+3*2*12+5,28*3+1,54*3*2+4*2)/0,2*0,01</t>
  </si>
  <si>
    <t>(54,9*2+3*2*20+1*2)/0,2*0,01</t>
  </si>
  <si>
    <t>(54,9*2+5*2*22+1*2*2-2*2*4-1,5*2*8)/0,2*0,01</t>
  </si>
  <si>
    <t>(2,9*3+2,4)*2*2/0,2*0,01</t>
  </si>
  <si>
    <t>44,588*1,02 'Přepočtené koeficientem množství</t>
  </si>
  <si>
    <t>78</t>
  </si>
  <si>
    <t>767391112</t>
  </si>
  <si>
    <t>Montáž krytiny z tvarovaných plechů trapézových nebo vlnitých, uchycených šroubováním</t>
  </si>
  <si>
    <t>1663155479</t>
  </si>
  <si>
    <t>https://podminky.urs.cz/item/CS_URS_2023_02/767391112</t>
  </si>
  <si>
    <t>18,1*2,7</t>
  </si>
  <si>
    <t>79</t>
  </si>
  <si>
    <t>15484350</t>
  </si>
  <si>
    <t>plech trapézový 92/275 PES 25µm tl 0,75mm</t>
  </si>
  <si>
    <t>-1458895942</t>
  </si>
  <si>
    <t>48,87*1,133 'Přepočtené koeficientem množství</t>
  </si>
  <si>
    <t>80</t>
  </si>
  <si>
    <t>767590110</t>
  </si>
  <si>
    <t>Montáž podlahových konstrukcí podlahových roštů, podlah připevněných svařováním</t>
  </si>
  <si>
    <t>kg</t>
  </si>
  <si>
    <t>1669291596</t>
  </si>
  <si>
    <t>https://podminky.urs.cz/item/CS_URS_2023_02/767590110</t>
  </si>
  <si>
    <t>sklady-police 400/60cm-pororošty-celkem 6ks</t>
  </si>
  <si>
    <t>4*3*2*12</t>
  </si>
  <si>
    <t>81</t>
  </si>
  <si>
    <t>553470421-01</t>
  </si>
  <si>
    <t>rošt podlahový svařovaný žárově zinkovaný velikost 30/2mm 600x1000mm</t>
  </si>
  <si>
    <t>367196227</t>
  </si>
  <si>
    <t>4*3*2</t>
  </si>
  <si>
    <t>82</t>
  </si>
  <si>
    <t>767649191</t>
  </si>
  <si>
    <t>Montáž dveří ocelových nebo hliníkových doplňků dveří samozavírače hydraulického</t>
  </si>
  <si>
    <t>-635466635</t>
  </si>
  <si>
    <t>https://podminky.urs.cz/item/CS_URS_2023_02/767649191</t>
  </si>
  <si>
    <t>83</t>
  </si>
  <si>
    <t>54917250</t>
  </si>
  <si>
    <t>samozavírač dveří hydraulický</t>
  </si>
  <si>
    <t>118286933</t>
  </si>
  <si>
    <t>84</t>
  </si>
  <si>
    <t>767991911</t>
  </si>
  <si>
    <t>Ostatní opravy svařováním</t>
  </si>
  <si>
    <t>-1184901050</t>
  </si>
  <si>
    <t>https://podminky.urs.cz/item/CS_URS_2023_02/767991911</t>
  </si>
  <si>
    <t>zavaření volných konců profilů</t>
  </si>
  <si>
    <t>40*0,4</t>
  </si>
  <si>
    <t>5*0,4</t>
  </si>
  <si>
    <t>2*0,4</t>
  </si>
  <si>
    <t>6*0,4</t>
  </si>
  <si>
    <t>18*0,56</t>
  </si>
  <si>
    <t>2*0,56</t>
  </si>
  <si>
    <t>3*0,56</t>
  </si>
  <si>
    <t>85</t>
  </si>
  <si>
    <t>13611218</t>
  </si>
  <si>
    <t>plech ocelový hladký jakost S235JR tl 5mm tabule</t>
  </si>
  <si>
    <t>228448171</t>
  </si>
  <si>
    <t>40*0,01*5*0,008</t>
  </si>
  <si>
    <t>5*0,01*5*0,008</t>
  </si>
  <si>
    <t>2*0,01*5*0,008</t>
  </si>
  <si>
    <t>6*0,01*5*0,008</t>
  </si>
  <si>
    <t>18*0,018*5*0,008</t>
  </si>
  <si>
    <t>2*0,018*5*0,008</t>
  </si>
  <si>
    <t>3*0,018*5*0,008</t>
  </si>
  <si>
    <t>0,038*1,1 'Přepočtené koeficientem množství</t>
  </si>
  <si>
    <t>86</t>
  </si>
  <si>
    <t>767995111</t>
  </si>
  <si>
    <t>Montáž ostatních atypických zámečnických konstrukcí hmotnosti do 5 kg</t>
  </si>
  <si>
    <t>-437120872</t>
  </si>
  <si>
    <t>https://podminky.urs.cz/item/CS_URS_2023_02/767995111</t>
  </si>
  <si>
    <t>prkenný obklad-spojovací pásek 30/3 uprostřed délky prkna</t>
  </si>
  <si>
    <t>1*14*1</t>
  </si>
  <si>
    <t>1*15*1</t>
  </si>
  <si>
    <t>1*20*1</t>
  </si>
  <si>
    <t>(1*12+2*8+2,2*4+2,5*10)*1</t>
  </si>
  <si>
    <t>prkenný obklad-kotevní úhelník L 30/3 na sloupcích</t>
  </si>
  <si>
    <t>1*14*2*1,52</t>
  </si>
  <si>
    <t>1*15*2*1,52</t>
  </si>
  <si>
    <t>1*20*2*1,52</t>
  </si>
  <si>
    <t>(1*12*2+2*8*2+2,2*4*2+2,5*10*2)*1,52</t>
  </si>
  <si>
    <t>87</t>
  </si>
  <si>
    <t>30902284</t>
  </si>
  <si>
    <t>šroub metrický DIN 931 8.8 BZ M8x30mm</t>
  </si>
  <si>
    <t>-1021980899</t>
  </si>
  <si>
    <t>7*2*14*0,01</t>
  </si>
  <si>
    <t>7*2*15*0,01</t>
  </si>
  <si>
    <t>7*2*20*0,01</t>
  </si>
  <si>
    <t>(7*2*12+14*2*8+16*2*4+18*2*10)*0,01</t>
  </si>
  <si>
    <t>7*2*14*2*0,01</t>
  </si>
  <si>
    <t>7*2*15*2*0,01</t>
  </si>
  <si>
    <t>7*2*20*2*0,01</t>
  </si>
  <si>
    <t>(7*2*12*2+14*2*8*2+16*2*4*2+18*2*10*2)*0,01</t>
  </si>
  <si>
    <t>46,98*1,02 'Přepočtené koeficientem množství</t>
  </si>
  <si>
    <t>88</t>
  </si>
  <si>
    <t>31111004</t>
  </si>
  <si>
    <t>matice přesná šestihranná Pz DIN 934-8 M8</t>
  </si>
  <si>
    <t>188416089</t>
  </si>
  <si>
    <t>89</t>
  </si>
  <si>
    <t>31120004</t>
  </si>
  <si>
    <t>podložka DIN 125-A ZB D 8mm</t>
  </si>
  <si>
    <t>416772189</t>
  </si>
  <si>
    <t>90</t>
  </si>
  <si>
    <t>13010404</t>
  </si>
  <si>
    <t>úhelník ocelový rovnostranný jakost S235JR (11 375) 30x30x3mm</t>
  </si>
  <si>
    <t>376273994</t>
  </si>
  <si>
    <t>1*14*2*1,52*0,001</t>
  </si>
  <si>
    <t>1*15*2*1,52*0,001</t>
  </si>
  <si>
    <t>1*20*2*1,52*0,001</t>
  </si>
  <si>
    <t>(1*12*2+2*8*2+2,2*4*2+2,5*10*2)*1,52*0,001</t>
  </si>
  <si>
    <t>0,338*1,1 'Přepočtené koeficientem množství</t>
  </si>
  <si>
    <t>91</t>
  </si>
  <si>
    <t>130101781-01</t>
  </si>
  <si>
    <t>tyč ocelová plochá, v jakosti 11 375, 30 x 3  mm</t>
  </si>
  <si>
    <t>175593481</t>
  </si>
  <si>
    <t>prkenný obklad-mezery 2cm-hoblovaná prkna 120/24mm-spojovací pásek 30/3 uprostřed délky prkna</t>
  </si>
  <si>
    <t>1*14*1*0,001</t>
  </si>
  <si>
    <t>1*15*1*0,001</t>
  </si>
  <si>
    <t>1*20*1*0,001</t>
  </si>
  <si>
    <t>(1*12+2*8+2,2*4+2,5*10)*1*0,001</t>
  </si>
  <si>
    <t>0,111*1,1 'Přepočtené koeficientem množství</t>
  </si>
  <si>
    <t>92</t>
  </si>
  <si>
    <t>998767201</t>
  </si>
  <si>
    <t>Přesun hmot pro zámečnické konstrukce stanovený procentní sazbou (%) z ceny vodorovná dopravní vzdálenost do 50 m v objektech výšky do 6 m</t>
  </si>
  <si>
    <t>877655815</t>
  </si>
  <si>
    <t>https://podminky.urs.cz/item/CS_URS_2023_02/998767201</t>
  </si>
  <si>
    <t>783</t>
  </si>
  <si>
    <t>Dokončovací práce - nátěry</t>
  </si>
  <si>
    <t>93</t>
  </si>
  <si>
    <t>783201401</t>
  </si>
  <si>
    <t>Příprava podkladu tesařských konstrukcí před provedením nátěru ometení</t>
  </si>
  <si>
    <t>-793214570</t>
  </si>
  <si>
    <t>https://podminky.urs.cz/item/CS_URS_2023_02/783201401</t>
  </si>
  <si>
    <t>(29,9+1,54*2)*1/0,144*2*(0,12+0,024)</t>
  </si>
  <si>
    <t>54,9*1/0,144*2*(0,12+0,024)</t>
  </si>
  <si>
    <t>((54,9-3-17,9)*1+17,9*2+2,5*(2+2,5)*0,5*4+4*2,5*2+9,9*2)/0,144*2*(0,12+0,024)</t>
  </si>
  <si>
    <t>94</t>
  </si>
  <si>
    <t>783213011</t>
  </si>
  <si>
    <t>Preventivní napouštěcí nátěr tesařských prvků proti dřevokazným houbám, hmyzu a plísním nezabudovaných do konstrukce jednonásobný syntetický</t>
  </si>
  <si>
    <t>-772192728</t>
  </si>
  <si>
    <t>https://podminky.urs.cz/item/CS_URS_2023_02/783213011</t>
  </si>
  <si>
    <t>95</t>
  </si>
  <si>
    <t>783218111</t>
  </si>
  <si>
    <t>Lazurovací nátěr tesařských konstrukcí dvojnásobný syntetický</t>
  </si>
  <si>
    <t>1653021866</t>
  </si>
  <si>
    <t>https://podminky.urs.cz/item/CS_URS_2023_02/783218111</t>
  </si>
  <si>
    <t>96</t>
  </si>
  <si>
    <t>783801201</t>
  </si>
  <si>
    <t>Příprava podkladu omítek před provedením nátěru obroušení</t>
  </si>
  <si>
    <t>109464844</t>
  </si>
  <si>
    <t>https://podminky.urs.cz/item/CS_URS_2023_02/783801201</t>
  </si>
  <si>
    <t>97</t>
  </si>
  <si>
    <t>783813131</t>
  </si>
  <si>
    <t>Penetrační nátěr omítek hladkých omítek hladkých, zrnitých tenkovrstvých nebo štukových stupně členitosti 1 a 2 syntetický</t>
  </si>
  <si>
    <t>-1391032569</t>
  </si>
  <si>
    <t>https://podminky.urs.cz/item/CS_URS_2023_02/783813131</t>
  </si>
  <si>
    <t>98</t>
  </si>
  <si>
    <t>783826315</t>
  </si>
  <si>
    <t>Nátěr omítek se schopností překlenutí trhlin mikroarmovací silikonový</t>
  </si>
  <si>
    <t>527251113</t>
  </si>
  <si>
    <t>https://podminky.urs.cz/item/CS_URS_2023_02/783826315</t>
  </si>
  <si>
    <t>99</t>
  </si>
  <si>
    <t>783896303</t>
  </si>
  <si>
    <t>Nátěr omítek se schopností překlenutí trhlin Příplatek k cenám za provedení barevného nátěru v odstínu světlém</t>
  </si>
  <si>
    <t>376047849</t>
  </si>
  <si>
    <t>https://podminky.urs.cz/item/CS_URS_2023_02/783896303</t>
  </si>
  <si>
    <t>789</t>
  </si>
  <si>
    <t>Povrchové úpravy ocelových konstrukcí a technologických zařízení</t>
  </si>
  <si>
    <t>100</t>
  </si>
  <si>
    <t>789131240</t>
  </si>
  <si>
    <t>Úpravy povrchů pod nátěry potrubí do DN 50 očištění odmaštěním</t>
  </si>
  <si>
    <t>-487254018</t>
  </si>
  <si>
    <t>https://podminky.urs.cz/item/CS_URS_2023_02/789131240</t>
  </si>
  <si>
    <t>18,1*0,328</t>
  </si>
  <si>
    <t>2,7*19*0,16</t>
  </si>
  <si>
    <t>(29,9*2+5,28+1,54*2*2)*0,16</t>
  </si>
  <si>
    <t>54,9*2*0,16</t>
  </si>
  <si>
    <t>(54,9*2+2,5*2*2)*0,16</t>
  </si>
  <si>
    <t>1*14*0,066</t>
  </si>
  <si>
    <t>1*15*0,066</t>
  </si>
  <si>
    <t>1*20*0,066</t>
  </si>
  <si>
    <t>(1*12+2*8+2,2*4+2,5*10)*0,066</t>
  </si>
  <si>
    <t>1*14*2*0,126</t>
  </si>
  <si>
    <t>1*15*2*0,126</t>
  </si>
  <si>
    <t>1*20*2*0,126</t>
  </si>
  <si>
    <t>(1*12*2+2*8*2+2,2*4*2+2,5*10*2)*0,126</t>
  </si>
  <si>
    <t>2,4*3*0,16</t>
  </si>
  <si>
    <t>1,1*18*0,16</t>
  </si>
  <si>
    <t>101</t>
  </si>
  <si>
    <t>789132240</t>
  </si>
  <si>
    <t>Úpravy povrchů pod nátěry potrubí do DN 150 očištění odmaštěním</t>
  </si>
  <si>
    <t>-1757741048</t>
  </si>
  <si>
    <t>https://podminky.urs.cz/item/CS_URS_2023_02/789132240</t>
  </si>
  <si>
    <t>5,3*40*0,4</t>
  </si>
  <si>
    <t>3,8*5*0,4</t>
  </si>
  <si>
    <t>1,86*2*0,4</t>
  </si>
  <si>
    <t>5,28*2*0,4</t>
  </si>
  <si>
    <t>3,48*6*0,4</t>
  </si>
  <si>
    <t>3,3*9*0,4</t>
  </si>
  <si>
    <t>18,1*0,4</t>
  </si>
  <si>
    <t>4*0,4</t>
  </si>
  <si>
    <t>3*2*4*0,4</t>
  </si>
  <si>
    <t>7,5*18*0,56</t>
  </si>
  <si>
    <t>3,5*2*0,56</t>
  </si>
  <si>
    <t>18,1*0,56</t>
  </si>
  <si>
    <t>3*3*0,56</t>
  </si>
  <si>
    <t>(2,9*3+2,4)*2*0,4</t>
  </si>
  <si>
    <t>102</t>
  </si>
  <si>
    <t>789431531</t>
  </si>
  <si>
    <t>Žárové stříkání potrubí slitinou zinacor ZnAl, tloušťky 100 μm do DN 50</t>
  </si>
  <si>
    <t>1997020177</t>
  </si>
  <si>
    <t>https://podminky.urs.cz/item/CS_URS_2023_02/789431531</t>
  </si>
  <si>
    <t>103</t>
  </si>
  <si>
    <t>789431532</t>
  </si>
  <si>
    <t>Žárové stříkání potrubí slitinou zinacor ZnAl, tloušťky 100 μm do DN 150</t>
  </si>
  <si>
    <t>674822445</t>
  </si>
  <si>
    <t>https://podminky.urs.cz/item/CS_URS_2023_02/789431532</t>
  </si>
  <si>
    <t>PP03233 - Vybavení hřiště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</si>
  <si>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</si>
  <si>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</si>
  <si>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-1371089355</t>
  </si>
  <si>
    <t>https://podminky.urs.cz/item/CS_URS_2023_02/953943122</t>
  </si>
  <si>
    <t>2*3</t>
  </si>
  <si>
    <t>553300005</t>
  </si>
  <si>
    <t>Volejbalové sloupky (AL) oválné - prům. 120 x 100 mm univerzální + pouzdra</t>
  </si>
  <si>
    <t>sada</t>
  </si>
  <si>
    <t>-1301077683</t>
  </si>
  <si>
    <t>553300006</t>
  </si>
  <si>
    <t>Tenisové sloupky (AL) prům. 120 x 100 mm, napínání uvnitř sloupku</t>
  </si>
  <si>
    <t>-687649643</t>
  </si>
  <si>
    <t>553300007</t>
  </si>
  <si>
    <t>pouzdro a krycí víčko pouzdra - prům. sloupku 102 mm (ZN)</t>
  </si>
  <si>
    <t>-1219671172</t>
  </si>
  <si>
    <t>tenis-2 pouzdra a víčka jsou součástí sloupků</t>
  </si>
  <si>
    <t>553300008</t>
  </si>
  <si>
    <t>Síť tenisová zdvojená, PP/3 mm</t>
  </si>
  <si>
    <t>-25373297</t>
  </si>
  <si>
    <t>Poznámka k položce:
Síť z polypropylénu, síla 3mm, horních 6 řad zdvojeno, PES páska, nánosované lanko - délka 13,5 m, rozm.sítě 12,8 x 1,08m</t>
  </si>
  <si>
    <t>553300009</t>
  </si>
  <si>
    <t>Síť volejbal, PP/3mm, délka 9,50 m (délka ocel. lanka 11,5 m), černá</t>
  </si>
  <si>
    <t>811316997</t>
  </si>
  <si>
    <t>Poznámka k položce:
Rozměr sítě 9,50x1,00m, polypropylén, oko 10 cm, horní páska - popruh PES</t>
  </si>
  <si>
    <t>553300010</t>
  </si>
  <si>
    <t>Branka na minikopanou 3x2 m (AL- pr. 120 x 100 mm)</t>
  </si>
  <si>
    <t>-954274237</t>
  </si>
  <si>
    <t>553300011</t>
  </si>
  <si>
    <t>Síť na branku na minikopanou</t>
  </si>
  <si>
    <t>-1123485142</t>
  </si>
  <si>
    <t>-2147227276</t>
  </si>
  <si>
    <t>767995114</t>
  </si>
  <si>
    <t>Montáž ostatních atypických zámečnických konstrukcí hmotnosti přes 20 do 50 kg</t>
  </si>
  <si>
    <t>-68045878</t>
  </si>
  <si>
    <t>https://podminky.urs.cz/item/CS_URS_2023_02/767995114</t>
  </si>
  <si>
    <t>basketbalové konstrukce</t>
  </si>
  <si>
    <t>50*4</t>
  </si>
  <si>
    <t>553300001</t>
  </si>
  <si>
    <t>Ocelová basketbalová konstrukce</t>
  </si>
  <si>
    <t>916269954</t>
  </si>
  <si>
    <t>Poznámka k položce:
Ocelová basketbalová konstrukce dle norem vysazení 2,5 m + táhla + aretace. Povrchová úprava: komaxit (RAL dle přání zákazníka). Konstrukci je možno otočit (sklopit) ke stěně</t>
  </si>
  <si>
    <t>553300002</t>
  </si>
  <si>
    <t>Basketbalová deska 180 x 105 cm, překližka, exteriér</t>
  </si>
  <si>
    <t>1634068246</t>
  </si>
  <si>
    <t>Poznámka k položce:
Deska je vyrobena z vodovzdorné překližky. Rozměr desky je 180x105 cm</t>
  </si>
  <si>
    <t>553300003</t>
  </si>
  <si>
    <t>Basketbalový koš sklopný</t>
  </si>
  <si>
    <t>-1496374571</t>
  </si>
  <si>
    <t>Poznámka k položce:
Basketbalový koš zpevněný a při zatížení odpružený přes ocelové pružiny. Koš je povrchově ošetřen vypalovací barvou - komaxit</t>
  </si>
  <si>
    <t>553300004</t>
  </si>
  <si>
    <t>Basketbalová síťka 5mm, dl 50cm, polyamid</t>
  </si>
  <si>
    <t>1812179508</t>
  </si>
  <si>
    <t>767995117</t>
  </si>
  <si>
    <t>Montáž ostatních atypických zámečnických konstrukcí hmotnosti přes 250 do 500 kg</t>
  </si>
  <si>
    <t>-926813536</t>
  </si>
  <si>
    <t>https://podminky.urs.cz/item/CS_URS_2023_02/767995117</t>
  </si>
  <si>
    <t>stožár časomíry</t>
  </si>
  <si>
    <t>553300012</t>
  </si>
  <si>
    <t>Příhradový stožár časomíry, v 9m, čtvercová podstava 555/555, trubka 60/5, 16mm diagonály</t>
  </si>
  <si>
    <t>-1537796612</t>
  </si>
  <si>
    <t>Poznámka k položce:
- Povrchová úprava: žárový zinek- 80 až 120mikronů!</t>
  </si>
  <si>
    <t>700723392</t>
  </si>
  <si>
    <t>PP03234 - Obslužné komunikace, zatravnění, sadové úpravy</t>
  </si>
  <si>
    <t xml:space="preserve">    4 - Vodorovné konstrukce</t>
  </si>
  <si>
    <t>113202111</t>
  </si>
  <si>
    <t>Vytrhání obrub s vybouráním lože, s přemístěním hmot na skládku na vzdálenost do 3 m nebo s naložením na dopravní prostředek z krajníků nebo obrubníků stojatých</t>
  </si>
  <si>
    <t>-74128588</t>
  </si>
  <si>
    <t>https://podminky.urs.cz/item/CS_URS_2023_02/113202111</t>
  </si>
  <si>
    <t>c5-snížení obrubníku-napojení chodníku-západní strana</t>
  </si>
  <si>
    <t>122252205</t>
  </si>
  <si>
    <t>Odkopávky a prokopávky nezapažené pro silnice a dálnice strojně v hornině třídy těžitelnosti I přes 500 do 1 000 m3</t>
  </si>
  <si>
    <t>1642898053</t>
  </si>
  <si>
    <t>https://podminky.urs.cz/item/CS_URS_2023_02/122252205</t>
  </si>
  <si>
    <t>c5-asfaltová komunikace-skladba 45cm</t>
  </si>
  <si>
    <t>596,3*0,45</t>
  </si>
  <si>
    <t>c5-manipulační plocha-skladba 47cm</t>
  </si>
  <si>
    <t>541,21*0,47</t>
  </si>
  <si>
    <t>c5-komunikace panelová-použít demontované panely-skladba 35cm</t>
  </si>
  <si>
    <t>144*0,35</t>
  </si>
  <si>
    <t>c5-chodník-skladba 29cm</t>
  </si>
  <si>
    <t>89,64*0,29</t>
  </si>
  <si>
    <t>131251100</t>
  </si>
  <si>
    <t>Hloubení nezapažených jam a zářezů strojně s urovnáním dna do předepsaného profilu a spádu v hornině třídy těžitelnosti I skupiny 3 do 20 m3</t>
  </si>
  <si>
    <t>983803711</t>
  </si>
  <si>
    <t>https://podminky.urs.cz/item/CS_URS_2023_02/131251100</t>
  </si>
  <si>
    <t>průleh mezi hřištěm a manipulační plochou</t>
  </si>
  <si>
    <t>30*1*0,5*0,5</t>
  </si>
  <si>
    <t>131251102</t>
  </si>
  <si>
    <t>Hloubení nezapažených jam a zářezů strojně s urovnáním dna do předepsaného profilu a spádu v hornině třídy těžitelnosti I skupiny 3 přes 20 do 50 m3</t>
  </si>
  <si>
    <t>546050413</t>
  </si>
  <si>
    <t>https://podminky.urs.cz/item/CS_URS_2023_02/131251102</t>
  </si>
  <si>
    <t>c6-vsak VS3</t>
  </si>
  <si>
    <t>4,4*4,4*1,1</t>
  </si>
  <si>
    <t>132251102</t>
  </si>
  <si>
    <t>Hloubení nezapažených rýh šířky do 800 mm strojně s urovnáním dna do předepsaného profilu a spádu v hornině třídy těžitelnosti I skupiny 3 přes 20 do 50 m3</t>
  </si>
  <si>
    <t>1895780300</t>
  </si>
  <si>
    <t>https://podminky.urs.cz/item/CS_URS_2023_02/132251102</t>
  </si>
  <si>
    <t>c6-potrubí KG-Hřiště-VS3-průměrná hl 1m</t>
  </si>
  <si>
    <t>(5+1+36+10*6)*0,6*1</t>
  </si>
  <si>
    <t>-370081278</t>
  </si>
  <si>
    <t>c6-vsak VS1</t>
  </si>
  <si>
    <t>1,2*1,1*14</t>
  </si>
  <si>
    <t>c6-vsak VS2</t>
  </si>
  <si>
    <t>1,2*1,1*10,6</t>
  </si>
  <si>
    <t>133212811</t>
  </si>
  <si>
    <t>Hloubení nezapažených šachet ručně v horninách třídy těžitelnosti I skupiny 3, půdorysná plocha výkopu do 4 m2</t>
  </si>
  <si>
    <t>-973486389</t>
  </si>
  <si>
    <t>https://podminky.urs.cz/item/CS_URS_2023_02/133212811</t>
  </si>
  <si>
    <t>c4-stávající překládaná závora-nové patky-2ks</t>
  </si>
  <si>
    <t>0,6*0,6*0,8*2</t>
  </si>
  <si>
    <t>1002700642</t>
  </si>
  <si>
    <t>odpočet-c6-vsak VS1-zpětný obsyp zeminou</t>
  </si>
  <si>
    <t>-(1,2*0,95*14-0,8*0,95*13,6)</t>
  </si>
  <si>
    <t>odpočet-c6-vsak VS2-zpětný obsyp zeminou</t>
  </si>
  <si>
    <t>-(1,2*0,95*10,6-0,8*0,95*10,4)</t>
  </si>
  <si>
    <t>odpočet-c6-vsak VS3-zpětný obsyp zeminou</t>
  </si>
  <si>
    <t>-(4,4*4,4*0,95-4*4*0,95)</t>
  </si>
  <si>
    <t>odpočet-c6-potrubí KG-Hřiště-VS3-průměrná hl 1m-zásyp zeminou</t>
  </si>
  <si>
    <t>-(5+1+36+10*6)*0,6*0,5</t>
  </si>
  <si>
    <t>227125291</t>
  </si>
  <si>
    <t>671,048*10 'Přepočtené koeficientem množství</t>
  </si>
  <si>
    <t>554079978</t>
  </si>
  <si>
    <t>671,048*1,8 'Přepočtené koeficientem množství</t>
  </si>
  <si>
    <t>-1202511625</t>
  </si>
  <si>
    <t>174111101</t>
  </si>
  <si>
    <t>Zásyp sypaninou z jakékoliv horniny ručně s uložením výkopku ve vrstvách se zhutněním jam, šachet, rýh nebo kolem objektů v těchto vykopávkách</t>
  </si>
  <si>
    <t>777724646</t>
  </si>
  <si>
    <t>https://podminky.urs.cz/item/CS_URS_2023_02/174111101</t>
  </si>
  <si>
    <t>c6-vsak VS1-zpětný obsyp zeminou</t>
  </si>
  <si>
    <t>1,2*0,95*14-0,8*0,95*13,6</t>
  </si>
  <si>
    <t>c6-vsak VS2-zpětný obsyp zeminou</t>
  </si>
  <si>
    <t>1,2*0,95*10,6-0,8*0,95*10,4</t>
  </si>
  <si>
    <t>c6-vsak VS3-zpětný obsyp zeminou</t>
  </si>
  <si>
    <t>4,4*4,4*0,95-4*4*0,95</t>
  </si>
  <si>
    <t>174151101</t>
  </si>
  <si>
    <t>Zásyp sypaninou z jakékoliv horniny strojně s uložením výkopku ve vrstvách se zhutněním jam, šachet, rýh nebo kolem objektů v těchto vykopávkách</t>
  </si>
  <si>
    <t>-2019197174</t>
  </si>
  <si>
    <t>https://podminky.urs.cz/item/CS_URS_2023_02/174151101</t>
  </si>
  <si>
    <t>c6-potrubí KG-Hřiště-VS3-průměrná hl 1m-zásyp zeminou</t>
  </si>
  <si>
    <t>(5+1+36+10*6)*0,6*0,5</t>
  </si>
  <si>
    <t>181152302</t>
  </si>
  <si>
    <t>Úprava pláně na stavbách silnic a dálnic strojně v zářezech mimo skalních se zhutněním</t>
  </si>
  <si>
    <t>-832438088</t>
  </si>
  <si>
    <t>https://podminky.urs.cz/item/CS_URS_2023_02/181152302</t>
  </si>
  <si>
    <t>596,3</t>
  </si>
  <si>
    <t>541,21</t>
  </si>
  <si>
    <t>144</t>
  </si>
  <si>
    <t>89,64</t>
  </si>
  <si>
    <t>181351103</t>
  </si>
  <si>
    <t>Rozprostření a urovnání ornice v rovině nebo ve svahu sklonu do 1:5 strojně při souvislé ploše přes 100 do 500 m2, tl. vrstvy do 200 mm</t>
  </si>
  <si>
    <t>-1552884066</t>
  </si>
  <si>
    <t>https://podminky.urs.cz/item/CS_URS_2023_02/181351103</t>
  </si>
  <si>
    <t>zatravnění-ornice tl 15cm</t>
  </si>
  <si>
    <t>"Hřiště - c.5.dwg</t>
  </si>
  <si>
    <t>75,536+138,87+414,885+479,215+1299,393+148,353+22,74</t>
  </si>
  <si>
    <t>10364101</t>
  </si>
  <si>
    <t>zemina pro terénní úpravy - ornice</t>
  </si>
  <si>
    <t>-349056208</t>
  </si>
  <si>
    <t>(75,536+138,87+414,885+479,215+1299,393+148,353+22,74)*0,15</t>
  </si>
  <si>
    <t>386,849*1,5 'Přepočtené koeficientem množství</t>
  </si>
  <si>
    <t>181411131</t>
  </si>
  <si>
    <t>Založení trávníku na půdě předem připravené plochy do 1000 m2 výsevem včetně utažení parkového v rovině nebo na svahu do 1:5</t>
  </si>
  <si>
    <t>205772437</t>
  </si>
  <si>
    <t>https://podminky.urs.cz/item/CS_URS_2023_02/181411131</t>
  </si>
  <si>
    <t>zatravnění</t>
  </si>
  <si>
    <t>00572410</t>
  </si>
  <si>
    <t>osivo směs travní parková</t>
  </si>
  <si>
    <t>-331007498</t>
  </si>
  <si>
    <t>2578,992*0,02 'Přepočtené koeficientem množství</t>
  </si>
  <si>
    <t>181951111</t>
  </si>
  <si>
    <t>Úprava pláně vyrovnáním výškových rozdílů strojně v hornině třídy těžitelnosti I, skupiny 1 až 3 bez zhutnění</t>
  </si>
  <si>
    <t>-249623373</t>
  </si>
  <si>
    <t>https://podminky.urs.cz/item/CS_URS_2023_02/181951111</t>
  </si>
  <si>
    <t>182112121</t>
  </si>
  <si>
    <t>Svahování trvalých svahů do projektovaných profilů ručně s potřebným přemístěním výkopku při svahování v zářezech v hornině třídy těžitelnosti I skupiny 3</t>
  </si>
  <si>
    <t>-1748997827</t>
  </si>
  <si>
    <t>https://podminky.urs.cz/item/CS_URS_2023_02/182112121</t>
  </si>
  <si>
    <t>1,5*14</t>
  </si>
  <si>
    <t>1,5*11</t>
  </si>
  <si>
    <t>30*2</t>
  </si>
  <si>
    <t>183101313</t>
  </si>
  <si>
    <t>Hloubení jamek pro vysazování rostlin v zemině skupiny 1 až 4 s výměnou půdy z 100% v rovině nebo na svahu do 1:5, objemu přes 0,02 do 0,05 m3</t>
  </si>
  <si>
    <t>515651754</t>
  </si>
  <si>
    <t>https://podminky.urs.cz/item/CS_URS_2023_02/183101313</t>
  </si>
  <si>
    <t>c5-tavolník</t>
  </si>
  <si>
    <t>c5-bobkovišeň</t>
  </si>
  <si>
    <t>10321100</t>
  </si>
  <si>
    <t>zahradní substrát pro výsadbu VL</t>
  </si>
  <si>
    <t>125644333</t>
  </si>
  <si>
    <t>20*0,05 'Přepočtené koeficientem množství</t>
  </si>
  <si>
    <t>183101321</t>
  </si>
  <si>
    <t>Hloubení jamek pro vysazování rostlin v zemině skupiny 1 až 4 s výměnou půdy z 100% v rovině nebo na svahu do 1:5, objemu přes 0,40 do 1,00 m3</t>
  </si>
  <si>
    <t>-391227492</t>
  </si>
  <si>
    <t>https://podminky.urs.cz/item/CS_URS_2023_02/183101321</t>
  </si>
  <si>
    <t>c5-javor</t>
  </si>
  <si>
    <t>bříza</t>
  </si>
  <si>
    <t>1352480709</t>
  </si>
  <si>
    <t>184102111</t>
  </si>
  <si>
    <t>Výsadba dřeviny s balem do předem vyhloubené jamky se zalitím v rovině nebo na svahu do 1:5, při průměru balu přes 100 do 200 mm</t>
  </si>
  <si>
    <t>1561040657</t>
  </si>
  <si>
    <t>https://podminky.urs.cz/item/CS_URS_2023_02/184102111</t>
  </si>
  <si>
    <t>026520231-03</t>
  </si>
  <si>
    <t>Tavolník japonský v 20-30cm</t>
  </si>
  <si>
    <t>753497338</t>
  </si>
  <si>
    <t>026520232-01</t>
  </si>
  <si>
    <t>Bobkovišeň lékařská 'Etna' v 60-80cm</t>
  </si>
  <si>
    <t>-257985297</t>
  </si>
  <si>
    <t>184201112</t>
  </si>
  <si>
    <t>Výsadba stromů bez balu do předem vyhloubené jamky se zalitím v rovině nebo na svahu do 1:5, při výšce kmene přes 1,8 do 2,5 m</t>
  </si>
  <si>
    <t>1344859413</t>
  </si>
  <si>
    <t>https://podminky.urs.cz/item/CS_URS_2023_02/184201112</t>
  </si>
  <si>
    <t>02650430</t>
  </si>
  <si>
    <t>bříza bělokorá /Betula pendula/ 150-200cm</t>
  </si>
  <si>
    <t>1720830059</t>
  </si>
  <si>
    <t>026504031-01</t>
  </si>
  <si>
    <t>Javor mleč Globosum obvod kmínku 16-18cm</t>
  </si>
  <si>
    <t>277677644</t>
  </si>
  <si>
    <t>-1745990772</t>
  </si>
  <si>
    <t>0,8*0,95*13,6</t>
  </si>
  <si>
    <t>0,8*0,95*10,4</t>
  </si>
  <si>
    <t>4*4*0,95</t>
  </si>
  <si>
    <t>2049576036</t>
  </si>
  <si>
    <t>Vodorovné konstrukce</t>
  </si>
  <si>
    <t>451541111</t>
  </si>
  <si>
    <t>Lože pod potrubí, stoky a drobné objekty v otevřeném výkopu ze štěrkodrtě 0-63 mm</t>
  </si>
  <si>
    <t>-373709566</t>
  </si>
  <si>
    <t>https://podminky.urs.cz/item/CS_URS_2023_02/451541111</t>
  </si>
  <si>
    <t>c6-vsak VS1-lože</t>
  </si>
  <si>
    <t>1,2*14*0,15</t>
  </si>
  <si>
    <t>c6-vsak VS2-lože</t>
  </si>
  <si>
    <t>1,2*10,6*0,15</t>
  </si>
  <si>
    <t>c6-vsak VS3-lože</t>
  </si>
  <si>
    <t>4,4*4,4*0,15</t>
  </si>
  <si>
    <t>451572111</t>
  </si>
  <si>
    <t>Lože pod potrubí, stoky a drobné objekty v otevřeném výkopu z kameniva drobného těženého 0 až 4 mm</t>
  </si>
  <si>
    <t>-1829593697</t>
  </si>
  <si>
    <t>https://podminky.urs.cz/item/CS_URS_2023_02/451572111</t>
  </si>
  <si>
    <t>c6-potrubí KG-Hřiště-VS3-průměrná hl 1m-podsyp a obsyp pískem</t>
  </si>
  <si>
    <t>-1773030880</t>
  </si>
  <si>
    <t>564851111</t>
  </si>
  <si>
    <t>Podklad ze štěrkodrti ŠD s rozprostřením a zhutněním plochy přes 100 m2, po zhutnění tl. 150 mm</t>
  </si>
  <si>
    <t>83171104</t>
  </si>
  <si>
    <t>https://podminky.urs.cz/item/CS_URS_2023_02/564851111</t>
  </si>
  <si>
    <t>564861111</t>
  </si>
  <si>
    <t>Podklad ze štěrkodrti ŠD s rozprostřením a zhutněním plochy přes 100 m2, po zhutnění tl. 200 mm</t>
  </si>
  <si>
    <t>-1181843698</t>
  </si>
  <si>
    <t>https://podminky.urs.cz/item/CS_URS_2023_02/564861111</t>
  </si>
  <si>
    <t>564952111</t>
  </si>
  <si>
    <t>Podklad z mechanicky zpevněného kameniva MZK (minerální beton) s rozprostřením a s hutněním, po zhutnění tl. 150 mm</t>
  </si>
  <si>
    <t>-196276057</t>
  </si>
  <si>
    <t>https://podminky.urs.cz/item/CS_URS_2023_02/564952111</t>
  </si>
  <si>
    <t>564962111</t>
  </si>
  <si>
    <t>Podklad z mechanicky zpevněného kameniva MZK (minerální beton) s rozprostřením a s hutněním, po zhutnění tl. 200 mm</t>
  </si>
  <si>
    <t>-603726455</t>
  </si>
  <si>
    <t>https://podminky.urs.cz/item/CS_URS_2023_02/564962111</t>
  </si>
  <si>
    <t>565145111</t>
  </si>
  <si>
    <t>Asfaltový beton vrstva podkladní ACP 16 (obalované kamenivo střednězrnné - OKS) s rozprostřením a zhutněním v pruhu šířky přes 1,5 do 3 m, po zhutnění tl. 60 mm</t>
  </si>
  <si>
    <t>119353475</t>
  </si>
  <si>
    <t>https://podminky.urs.cz/item/CS_URS_2023_02/565145111</t>
  </si>
  <si>
    <t>577134111</t>
  </si>
  <si>
    <t>Asfaltový beton vrstva obrusná ACO 11 (ABS) s rozprostřením a se zhutněním z nemodifikovaného asfaltu v pruhu šířky do 3 m tř. I, po zhutnění tl. 40 mm</t>
  </si>
  <si>
    <t>-402432673</t>
  </si>
  <si>
    <t>https://podminky.urs.cz/item/CS_URS_2023_02/577134111</t>
  </si>
  <si>
    <t>584121111</t>
  </si>
  <si>
    <t>Osazení silničních dílců ze železového betonu s podkladem z kameniva těženého do tl. 40 mm jakéhokoliv druhu a velikosti, na plochu jednotlivě přes 50 do 200 m2</t>
  </si>
  <si>
    <t>1028518095</t>
  </si>
  <si>
    <t>https://podminky.urs.cz/item/CS_URS_2023_02/584121111</t>
  </si>
  <si>
    <t>-1525832537</t>
  </si>
  <si>
    <t>924468368</t>
  </si>
  <si>
    <t>odpočet-c5-chodník-skladba 29cm-varovné pásy</t>
  </si>
  <si>
    <t>-(1,5*2+5)*0,4</t>
  </si>
  <si>
    <t>86,44*1,03 'Přepočtené koeficientem množství</t>
  </si>
  <si>
    <t>59245019</t>
  </si>
  <si>
    <t>dlažba tvar obdélník betonová pro nevidomé 200x100x60mm přírodní</t>
  </si>
  <si>
    <t>-1371311639</t>
  </si>
  <si>
    <t>c5-chodník-skladba 29cm-varovné pásy</t>
  </si>
  <si>
    <t>(1,5*2+5)*0,4</t>
  </si>
  <si>
    <t>3,2*1,03 'Přepočtené koeficientem množství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</si>
  <si>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</si>
  <si>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</si>
  <si>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956898414</t>
  </si>
  <si>
    <t>https://podminky.urs.cz/item/CS_URS_2023_02/596412213</t>
  </si>
  <si>
    <t>59246016</t>
  </si>
  <si>
    <t>dlažba plošná betonová vegetační 600x400x80mm</t>
  </si>
  <si>
    <t>-1046257103</t>
  </si>
  <si>
    <t>541,21*1,01 'Přepočtené koeficientem množství</t>
  </si>
  <si>
    <t>871275221-01</t>
  </si>
  <si>
    <t>Kanalizační potrubí z tvrdého PVC v otevřeném výkopu ve sklonu do 20 %, hladkého plnostěnného jednovrstvého, tuhost třídy SN 8 DN 125</t>
  </si>
  <si>
    <t>-111132296</t>
  </si>
  <si>
    <t>10*6</t>
  </si>
  <si>
    <t>871315211</t>
  </si>
  <si>
    <t>Kanalizační potrubí z tvrdého PVC v otevřeném výkopu ve sklonu do 20 %, hladkého plnostěnného jednovrstvého, tuhost třídy SN 4 DN 160</t>
  </si>
  <si>
    <t>-564085690</t>
  </si>
  <si>
    <t>https://podminky.urs.cz/item/CS_URS_2023_02/871315211</t>
  </si>
  <si>
    <t>5+1+36</t>
  </si>
  <si>
    <t>877270310</t>
  </si>
  <si>
    <t>Montáž tvarovek na kanalizačním plastovém potrubí z polypropylenu PP nebo tvrdého PVC hladkého plnostěnného kolen, víček nebo hrdlových uzávěrů DN 125</t>
  </si>
  <si>
    <t>965190034</t>
  </si>
  <si>
    <t>https://podminky.urs.cz/item/CS_URS_2023_02/877270310</t>
  </si>
  <si>
    <t>28611356</t>
  </si>
  <si>
    <t>koleno kanalizační PVC KG 125x45°</t>
  </si>
  <si>
    <t>37774017</t>
  </si>
  <si>
    <t>877270330</t>
  </si>
  <si>
    <t>Montáž tvarovek na kanalizačním plastovém potrubí z polypropylenu PP nebo tvrdého PVC hladkého plnostěnného spojek nebo redukcí DN 125</t>
  </si>
  <si>
    <t>-377098117</t>
  </si>
  <si>
    <t>https://podminky.urs.cz/item/CS_URS_2023_02/877270330</t>
  </si>
  <si>
    <t>28611502</t>
  </si>
  <si>
    <t>redukce kanalizační PVC 125/110</t>
  </si>
  <si>
    <t>-262991046</t>
  </si>
  <si>
    <t>877310310</t>
  </si>
  <si>
    <t>Montáž tvarovek na kanalizačním plastovém potrubí z polypropylenu PP nebo tvrdého PVC hladkého plnostěnného kolen, víček nebo hrdlových uzávěrů DN 150</t>
  </si>
  <si>
    <t>603484107</t>
  </si>
  <si>
    <t>https://podminky.urs.cz/item/CS_URS_2023_02/877310310</t>
  </si>
  <si>
    <t>28611361</t>
  </si>
  <si>
    <t>koleno kanalizační PVC KG 160x45°</t>
  </si>
  <si>
    <t>-796215459</t>
  </si>
  <si>
    <t>877310320</t>
  </si>
  <si>
    <t>Montáž tvarovek na kanalizačním plastovém potrubí z polypropylenu PP nebo tvrdého PVC hladkého plnostěnného odboček DN 150</t>
  </si>
  <si>
    <t>819037928</t>
  </si>
  <si>
    <t>https://podminky.urs.cz/item/CS_URS_2023_02/877310320</t>
  </si>
  <si>
    <t>28611914</t>
  </si>
  <si>
    <t>odbočka kanalizační plastová s hrdlem KG 160/125/45°</t>
  </si>
  <si>
    <t>1706059060</t>
  </si>
  <si>
    <t>897171111</t>
  </si>
  <si>
    <t>Akumulační boxy z polypropylenu PP pro vsakování dešťových vod pro pochozí a pod plochy zatížené osobními automobily o celkovém akumulačním objemu do 10 m3</t>
  </si>
  <si>
    <t>-763073849</t>
  </si>
  <si>
    <t>https://podminky.urs.cz/item/CS_URS_2023_02/897171111</t>
  </si>
  <si>
    <t>897171112</t>
  </si>
  <si>
    <t>Akumulační boxy z polypropylenu PP pro vsakování dešťových vod pro pochozí a pod plochy zatížené osobními automobily o celkovém akumulačním objemu přes 10 do 30 m3</t>
  </si>
  <si>
    <t>610785092</t>
  </si>
  <si>
    <t>https://podminky.urs.cz/item/CS_URS_2023_02/897171112</t>
  </si>
  <si>
    <t>914111111</t>
  </si>
  <si>
    <t>Montáž svislé dopravní značky základní velikosti do 1 m2 objímkami na sloupky nebo konzoly</t>
  </si>
  <si>
    <t>-527707267</t>
  </si>
  <si>
    <t>https://podminky.urs.cz/item/CS_URS_2023_02/914111111</t>
  </si>
  <si>
    <t>c5-zákaz vjezdu</t>
  </si>
  <si>
    <t>c5-zákaz vjezdu-dodatková značka E13</t>
  </si>
  <si>
    <t>40445619</t>
  </si>
  <si>
    <t>zákazové, příkazové dopravní značky B1-B34, C1-15 500mm</t>
  </si>
  <si>
    <t>-487462760</t>
  </si>
  <si>
    <t>40445650</t>
  </si>
  <si>
    <t>dodatkové tabulky E7, E12, E13 500x300mm</t>
  </si>
  <si>
    <t>975053360</t>
  </si>
  <si>
    <t>914511113</t>
  </si>
  <si>
    <t>Montáž sloupku dopravních značek délky do 3,5 m do hliníkové patky pro sloupek D 70 mm</t>
  </si>
  <si>
    <t>-698337152</t>
  </si>
  <si>
    <t>https://podminky.urs.cz/item/CS_URS_2023_02/914511113</t>
  </si>
  <si>
    <t>40445230</t>
  </si>
  <si>
    <t>sloupek pro dopravní značku Zn D 70mm v 3,5m</t>
  </si>
  <si>
    <t>-1440089985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</si>
  <si>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</si>
  <si>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</si>
  <si>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-1656501812</t>
  </si>
  <si>
    <t>https://podminky.urs.cz/item/CS_URS_2023_02/916131213</t>
  </si>
  <si>
    <t>silniční obruby</t>
  </si>
  <si>
    <t>222,640+2,812+2,602+102,955</t>
  </si>
  <si>
    <t>59217031</t>
  </si>
  <si>
    <t>obrubník betonový silniční 1000x150x250mm</t>
  </si>
  <si>
    <t>179515406</t>
  </si>
  <si>
    <t>odpočet-silniční obruby-nájezdový</t>
  </si>
  <si>
    <t>-(8+4)</t>
  </si>
  <si>
    <t>321,009*1,02 'Přepočtené koeficientem množství</t>
  </si>
  <si>
    <t>59217029</t>
  </si>
  <si>
    <t>obrubník betonový silniční nájezdový 1000x150x150mm</t>
  </si>
  <si>
    <t>694456621</t>
  </si>
  <si>
    <t>silniční obruby-nájezdový</t>
  </si>
  <si>
    <t>8+4</t>
  </si>
  <si>
    <t>12*1,02 'Přepočtené koeficientem množství</t>
  </si>
  <si>
    <t>273442627</t>
  </si>
  <si>
    <t>chodníkové obruby</t>
  </si>
  <si>
    <t>38,176+38,521+6,540+6,849</t>
  </si>
  <si>
    <t>59217001</t>
  </si>
  <si>
    <t>obrubník betonový zahradní 1000x50x250mm</t>
  </si>
  <si>
    <t>-99255382</t>
  </si>
  <si>
    <t>90,086*1,02 'Přepočtené koeficientem množství</t>
  </si>
  <si>
    <t>-401744991</t>
  </si>
  <si>
    <t>(222,640+2,812+2,602+102,955)*0,3*0,1</t>
  </si>
  <si>
    <t>(38,176+38,521+6,540+6,849)*0,2*0,05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</si>
  <si>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</si>
  <si>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</si>
  <si>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457074437</t>
  </si>
  <si>
    <t>https://podminky.urs.cz/item/CS_URS_2023_02/919732221</t>
  </si>
  <si>
    <t>c5-napojení na stávající asfaltové komunikace</t>
  </si>
  <si>
    <t>6+3</t>
  </si>
  <si>
    <t>919735112</t>
  </si>
  <si>
    <t>Řezání stávajícího živičného krytu nebo podkladu hloubky přes 50 do 100 mm</t>
  </si>
  <si>
    <t>-1520938137</t>
  </si>
  <si>
    <t>https://podminky.urs.cz/item/CS_URS_2023_02/919735112</t>
  </si>
  <si>
    <t>-1256218051</t>
  </si>
  <si>
    <t>220860205</t>
  </si>
  <si>
    <t>Montáž parkovištní závory se zapojením, upevněním a přezkoušením</t>
  </si>
  <si>
    <t>-1252063795</t>
  </si>
  <si>
    <t>https://podminky.urs.cz/item/CS_URS_2023_02/220860205</t>
  </si>
  <si>
    <t>220860206</t>
  </si>
  <si>
    <t>Uvedení do trvalého provozu parkovištní závory</t>
  </si>
  <si>
    <t>1029826475</t>
  </si>
  <si>
    <t>https://podminky.urs.cz/item/CS_URS_2023_02/220860206</t>
  </si>
  <si>
    <t>PP03235 - Elektroinstalace</t>
  </si>
  <si>
    <t>Soupis:</t>
  </si>
  <si>
    <t>PP032351 - Elektroinstalace - materiál</t>
  </si>
  <si>
    <t>ing. Ivan Kobza</t>
  </si>
  <si>
    <t>D1 - kabely a vodiče</t>
  </si>
  <si>
    <t>D2 - uzemnění</t>
  </si>
  <si>
    <t>D3 - stožáry a jejich příslušenství</t>
  </si>
  <si>
    <t>D4 - svítidla</t>
  </si>
  <si>
    <t>D5 - stožárová svorkovnice</t>
  </si>
  <si>
    <t>D6 - montážní materiál</t>
  </si>
  <si>
    <t>D7 - materiál pro zemní práce</t>
  </si>
  <si>
    <t>D8 - rozvaděče</t>
  </si>
  <si>
    <t>D9 - spínače</t>
  </si>
  <si>
    <t>D10 - zásuvky</t>
  </si>
  <si>
    <t>D11 - ostatní</t>
  </si>
  <si>
    <t>D1</t>
  </si>
  <si>
    <t>kabely a vodiče</t>
  </si>
  <si>
    <t>341110372</t>
  </si>
  <si>
    <t>Kabel silový Cu, PVC izolace 450V/2,5kV, -40ºC - +70ºC, CYKYJ 4x10 mm2 odolnost proti šíření plamene dle ČSN EN 60332-1</t>
  </si>
  <si>
    <t>materiál</t>
  </si>
  <si>
    <t>341110332</t>
  </si>
  <si>
    <t>Kabel silový Cu, PVC izolace 450V/2,5kV, -40ºC - +70ºC, CYKYJ 5x6 mm2 odolnost proti šíření plamene dle ČSN EN 60332-1</t>
  </si>
  <si>
    <t>341110372.1</t>
  </si>
  <si>
    <t>Kabel silový Cu, PVC izolace 450V/2,5kV, -40ºC - +70ºC, CYKYJ 3x6 mm2 odolnost proti šíření plamene dle ČSN EN 60332-1</t>
  </si>
  <si>
    <t>341110366</t>
  </si>
  <si>
    <t>Kabel silový Cu, PVC izolace 450V/2,5kV, -40ºC - +70ºC, CYKYJ 3x2,5 mm2 odolnost proti šíření plamene dle ČSN EN 60332-1</t>
  </si>
  <si>
    <t>341110367</t>
  </si>
  <si>
    <t>Kabel silový Cu, PVC izolace 450V/2,5kV, -40ºC - +70ºC, CYKYJ 3x1,5 mm2 odolnost proti šíření plamene dle ČSN EN 60332-1</t>
  </si>
  <si>
    <t>341110397</t>
  </si>
  <si>
    <t>Kabel silový Cu, PVC izolace 450V/2,5kV, -40ºC - +70ºC, CYKY 12Cx2,5 mm2 odolnost proti šíření plamene dle ČSN EN 60332-1</t>
  </si>
  <si>
    <t>341110364</t>
  </si>
  <si>
    <t>Kabel silový Cu, PVC izolace 450V/2,5kV, -40ºC - +70ºC, CYKY 2Dx2,5 mm2 odolnost proti šíření plamene dle ČSN EN 60332-1</t>
  </si>
  <si>
    <t>341110363</t>
  </si>
  <si>
    <t>Kabel silový Cu, PVC izolace 450V/2,5kV, -40ºC - +70ºC, CYKY 2Dx1,5 mm2 odolnost proti šíření plamene dle ČSN EN 60332-1</t>
  </si>
  <si>
    <t>341110726</t>
  </si>
  <si>
    <t>Kabel FTP cat 5e</t>
  </si>
  <si>
    <t>341110738</t>
  </si>
  <si>
    <t>Zemní optický kabel 8 vláken</t>
  </si>
  <si>
    <t>341110771</t>
  </si>
  <si>
    <t>Kabel J-Y(St)Y 1x2x0,8</t>
  </si>
  <si>
    <t>D2</t>
  </si>
  <si>
    <t>uzemnění</t>
  </si>
  <si>
    <t>354411100</t>
  </si>
  <si>
    <t>Vodič FeZn o 10 mm</t>
  </si>
  <si>
    <t>354613112</t>
  </si>
  <si>
    <t>Svorka zemnící</t>
  </si>
  <si>
    <t>D3</t>
  </si>
  <si>
    <t>stožáry a jejich příslušenství</t>
  </si>
  <si>
    <t>348531324</t>
  </si>
  <si>
    <t>Pozinkovaný stožár venkovního osvětlení výšky 12 m</t>
  </si>
  <si>
    <t>348531327</t>
  </si>
  <si>
    <t>Ochranná manžeta</t>
  </si>
  <si>
    <t>348531329</t>
  </si>
  <si>
    <t>Pouzdrový základ stožáru pro stožár výšky12 m</t>
  </si>
  <si>
    <t>348531311</t>
  </si>
  <si>
    <t>Pozinkovaný stožár venkovního osvětlení výšky 4 m</t>
  </si>
  <si>
    <t>348531323</t>
  </si>
  <si>
    <t>Pouzdrový základ stožáru pro stožár výšky 4 m</t>
  </si>
  <si>
    <t>D4</t>
  </si>
  <si>
    <t>svítidla</t>
  </si>
  <si>
    <t>10182828</t>
  </si>
  <si>
    <t>LED venkovní svítidlo 1006W,17200lm - předběžná cena</t>
  </si>
  <si>
    <t>10182827</t>
  </si>
  <si>
    <t>LED venkovní svítidlo 22,5W, 3200lm,  optika DW50, modrý korpus - předběžná cena</t>
  </si>
  <si>
    <t>10182826</t>
  </si>
  <si>
    <t>Nástěnné LED svítidlo 15W, 1200lm, IP44</t>
  </si>
  <si>
    <t>R0001</t>
  </si>
  <si>
    <t>Recyklační poplatek - za svítidlo+zdroj</t>
  </si>
  <si>
    <t>R</t>
  </si>
  <si>
    <t>D5</t>
  </si>
  <si>
    <t>stožárová svorkovnice</t>
  </si>
  <si>
    <t>358218321</t>
  </si>
  <si>
    <t>Stožárová výstroj 1 pojistka do stožáru</t>
  </si>
  <si>
    <t>358218004</t>
  </si>
  <si>
    <t>Tavná pojistka  6A až 10A</t>
  </si>
  <si>
    <t>D6</t>
  </si>
  <si>
    <t>montážní materiál</t>
  </si>
  <si>
    <t>321104333</t>
  </si>
  <si>
    <t>Zemní optická spojka 8 vláken</t>
  </si>
  <si>
    <t>321104121</t>
  </si>
  <si>
    <t>Kabelová spojka pro celoplastové kabely do 3x6 mm2</t>
  </si>
  <si>
    <t>321104121.1</t>
  </si>
  <si>
    <t>Kabelová spojka pro celoplastové kabely 2x2,5 mm2</t>
  </si>
  <si>
    <t>D7</t>
  </si>
  <si>
    <t>materiál pro zemní práce</t>
  </si>
  <si>
    <t>283128217</t>
  </si>
  <si>
    <t>Bezhalogenová ohebná dvouplášťová korugovaná chránička určená pro mechanickou ochranu všech druhů energetických a telekomunikačních vedení  D 90 mm</t>
  </si>
  <si>
    <t>283128266</t>
  </si>
  <si>
    <t>Trubka pro rozvody slaboproudu  v zemi HDP 40</t>
  </si>
  <si>
    <t>283164112</t>
  </si>
  <si>
    <t>Krycí destička PVC na kabely</t>
  </si>
  <si>
    <t>201128106</t>
  </si>
  <si>
    <t>Montážní pěna pro zapěnění konců chrániček</t>
  </si>
  <si>
    <t>235111000</t>
  </si>
  <si>
    <t>Betonová směs C8/10  0,5*0,25*60</t>
  </si>
  <si>
    <t>348444171</t>
  </si>
  <si>
    <t>Gumoasfaltový nátěr</t>
  </si>
  <si>
    <t>812121021</t>
  </si>
  <si>
    <t>Písek kopaný včetně dopravy</t>
  </si>
  <si>
    <t>283128220</t>
  </si>
  <si>
    <t>Dělená chránička pro podzemní ukládání kabelů červená 160mm</t>
  </si>
  <si>
    <t>128543064</t>
  </si>
  <si>
    <t>577087118</t>
  </si>
  <si>
    <t>584106746</t>
  </si>
  <si>
    <t>D8</t>
  </si>
  <si>
    <t>rozvaděče</t>
  </si>
  <si>
    <t>354236000</t>
  </si>
  <si>
    <t>RACK - datový rozvaděč 19" 550x640x410 IP65, obsahuje: 1 ks patch panel cat 5e 24xRJ45, 1 ks optická vana 1x8 vláken E2000, 1xswitch L2/L3 1U, 12 port 1Gbit SFP, 1 ks řídící jednotka JIS + ukončení kabeláže</t>
  </si>
  <si>
    <t>354236001</t>
  </si>
  <si>
    <t>R1 podružný rozvaděč hřiště800x1500x200, nástěnný IP44, kombinovaný svodič přepětí 1+2, selektivní porudový chránič 40A 4p,1 10x jistič B16/1,  4xjistič B10/1, 2xproudový chránič40A 4p, 4xstykač 25A 230V, 4x předřadník pro svítidla LED</t>
  </si>
  <si>
    <t>354236002</t>
  </si>
  <si>
    <t>Soo skříňka ovládání svítidel, rozměr 200x400x150mm,IP44, 4xstiskací ovladač, 1xjistič B1/1, 1x napájecí zdroj 120V/120V DC 1A, 1xčtečka RFIT čipů,, svorkovnice rozhraní JIS, 1xdistanční rámeček pro čtečku, 1xkabientní zámek</t>
  </si>
  <si>
    <t>238122101</t>
  </si>
  <si>
    <t>Zdroj v  krytu  230V/12V 10A,163W,  akumulátor  12V/38Ah</t>
  </si>
  <si>
    <t>354236003</t>
  </si>
  <si>
    <t>Venkovní slaboproudý rozvaděč IP65 umístěný na stávajícím ocelovém  stožáru obsahuje: 2xdatová zásuvka 2xRJ45 cat 5e, 1x zásuvka 16A/230V, rozměr rozvaděče 400x400x150</t>
  </si>
  <si>
    <t>354236004</t>
  </si>
  <si>
    <t>Nový rozvaděč obsahuje 1xjistič 1A/1f char.B, 1xčtečka RFIT čipů, svorkovnice rozhraní JIS, 1xdistanční rámeček pro čtečku, 1xkabinetní zámek</t>
  </si>
  <si>
    <t>354236010</t>
  </si>
  <si>
    <t>optická vana 12 vláken E2000 APC do stávajícího RACKu v UT121 obj. KTS</t>
  </si>
  <si>
    <t>D9</t>
  </si>
  <si>
    <t>spínače</t>
  </si>
  <si>
    <t>345355078</t>
  </si>
  <si>
    <t>Spínač 10/230V  řaz. 1 IP 44</t>
  </si>
  <si>
    <t>D10</t>
  </si>
  <si>
    <t>zásuvky</t>
  </si>
  <si>
    <t>345355130</t>
  </si>
  <si>
    <t>Zásuvka jednonásobná  16A/230V IP44</t>
  </si>
  <si>
    <t>354411618</t>
  </si>
  <si>
    <t>Svorka pro vyrovnání potenciálu</t>
  </si>
  <si>
    <t>354411326</t>
  </si>
  <si>
    <t>Uzemňovací bod</t>
  </si>
  <si>
    <t>562810312</t>
  </si>
  <si>
    <t>Hmoždinky univerzální 10x60</t>
  </si>
  <si>
    <t>344128110</t>
  </si>
  <si>
    <t>Instalační lišta vkládací 18x13, vč.úchytů</t>
  </si>
  <si>
    <t>344128122</t>
  </si>
  <si>
    <t>Instalační lišta vkládací 60x40, vč.úchytů</t>
  </si>
  <si>
    <t>345218845</t>
  </si>
  <si>
    <t>Trubka instalační 25 (pevná)</t>
  </si>
  <si>
    <t>345218721</t>
  </si>
  <si>
    <t>Příchytky trubky 25</t>
  </si>
  <si>
    <t>345218846</t>
  </si>
  <si>
    <t>Trubka instalační 32 pevná</t>
  </si>
  <si>
    <t>104</t>
  </si>
  <si>
    <t>345218722</t>
  </si>
  <si>
    <t>Příchytky 32</t>
  </si>
  <si>
    <t>106</t>
  </si>
  <si>
    <t>211126000</t>
  </si>
  <si>
    <t>Ocelová nosná konstrukce všeobecně kg</t>
  </si>
  <si>
    <t>108</t>
  </si>
  <si>
    <t>721218223</t>
  </si>
  <si>
    <t>Silikonový tmel pro utěsnění prostupů</t>
  </si>
  <si>
    <t>110</t>
  </si>
  <si>
    <t>345711701</t>
  </si>
  <si>
    <t>Krabice PVC na  omítku/lištová</t>
  </si>
  <si>
    <t>112</t>
  </si>
  <si>
    <t>D11</t>
  </si>
  <si>
    <t>ostatní</t>
  </si>
  <si>
    <t>345000001</t>
  </si>
  <si>
    <t>Drobný jednicový materiál, jehož podíl na celkových materiálových nákladech je malý, a proto se nespecifikuje, jako: vývodky spojky vodičové do průřezu 16 mm2. sponky, příchytky, drát vázací a svařovací, spojovací materiál,nýty, elektrody…   10% z nosného materiálu</t>
  </si>
  <si>
    <t>114</t>
  </si>
  <si>
    <t>PP032352 - Elektroinstalace - montáž</t>
  </si>
  <si>
    <t>D2 - ukončení celoplastových kabelů</t>
  </si>
  <si>
    <t>D3 - uzemnění</t>
  </si>
  <si>
    <t>D4 - stožáry a jejich příslušenství</t>
  </si>
  <si>
    <t>D5 - svítidla</t>
  </si>
  <si>
    <t>D6 - stožárová svorkovnice</t>
  </si>
  <si>
    <t>D7 - montážní materiál</t>
  </si>
  <si>
    <t>D11 - demontáže a opětné montáže demontovaného materiálu</t>
  </si>
  <si>
    <t>D12 - zemní práce</t>
  </si>
  <si>
    <t>D13 - ostatní</t>
  </si>
  <si>
    <t>741122623</t>
  </si>
  <si>
    <t>Montáž kabelů měděných bez ukončení uložených pevně plných kulatých nebo bezhalogenových (např.CYKY) počtu a průřezu žil 4x10 mm2</t>
  </si>
  <si>
    <t>https://podminky.urs.cz/item/CS_URS_2023_02/741122623</t>
  </si>
  <si>
    <t>741122642</t>
  </si>
  <si>
    <t>Montáž kabelů měděných bez ukončení uložených pevně plných kulatých nebo bezhalogenových (např.CYKY) počtu a průřezu žil 5x4 až 6 mm2</t>
  </si>
  <si>
    <t>https://podminky.urs.cz/item/CS_URS_2023_02/741122642</t>
  </si>
  <si>
    <t>741122611</t>
  </si>
  <si>
    <t>Montáž kabelů měděných bez ukončení uložených pevně plných kulatých nebo bezhalogenových (např.CYKY) počtu a průřezu žil 3x1,5 až 6 mm2</t>
  </si>
  <si>
    <t>https://podminky.urs.cz/item/CS_URS_2023_02/741122611</t>
  </si>
  <si>
    <t>741122647</t>
  </si>
  <si>
    <t>Montáž kabelů měděných bez ukončení uložených pevně plných kulatých nebo bezhalogenových (např. CYKY) počtu a průřezu žil 12x2,5 až 4 mm2</t>
  </si>
  <si>
    <t>https://podminky.urs.cz/item/CS_URS_2023_02/741122647</t>
  </si>
  <si>
    <t>741122601</t>
  </si>
  <si>
    <t>Montáž kabelů měděných bez ukončení uložených pevně plných kulatých nebo bezhalogenových (např.CYKY) počtu a průřezu žil 2x1,5 až 6 mm2</t>
  </si>
  <si>
    <t>CS ÚRS 2023 01</t>
  </si>
  <si>
    <t>https://podminky.urs.cz/item/CS_URS_2023_01/741122601</t>
  </si>
  <si>
    <t>742121001</t>
  </si>
  <si>
    <t>Montáž kabelů sdělovacích pro vnitřní rozvody počtu žil do 15</t>
  </si>
  <si>
    <t>https://podminky.urs.cz/item/CS_URS_2023_02/742121001</t>
  </si>
  <si>
    <t>ukončení celoplastových kabelů</t>
  </si>
  <si>
    <t>HZS.001</t>
  </si>
  <si>
    <t>Ukončení kabelů nn smršťovací záklopkou nebo páskou se zapojením bez letování na přístroji nebo v rozvaděči</t>
  </si>
  <si>
    <t>hod</t>
  </si>
  <si>
    <t>HZS</t>
  </si>
  <si>
    <t>HZS.002</t>
  </si>
  <si>
    <t>Ukončení slaboproudých kabelů se zapojením na přístroji nebo v rozvaděči</t>
  </si>
  <si>
    <t>741420022</t>
  </si>
  <si>
    <t>Montáž hromosvodového vedení svorek se 3 a více šrouby</t>
  </si>
  <si>
    <t>https://podminky.urs.cz/item/CS_URS_2023_02/741420022</t>
  </si>
  <si>
    <t>741410041</t>
  </si>
  <si>
    <t>Montáž uzemňovacího vedení s upevněním, propojením a připojením pomocí svorek v zemi s izolací spojů drátu nebo lana Ø do 10 mm v městské zástavbě</t>
  </si>
  <si>
    <t>https://podminky.urs.cz/item/CS_URS_2023_02/741410041</t>
  </si>
  <si>
    <t>210204011</t>
  </si>
  <si>
    <t>Montáž stožárů osvětlení ocelových samostatně stojících, délky do 12 m</t>
  </si>
  <si>
    <t>https://podminky.urs.cz/item/CS_URS_2023_02/210204011</t>
  </si>
  <si>
    <t>HZS.003</t>
  </si>
  <si>
    <t>Montáž ochranné manžety 6 ks</t>
  </si>
  <si>
    <t>HZS.004</t>
  </si>
  <si>
    <t>Montáž pouzdrového základu stožáru pro stožár do výšky 12 m 4 ks</t>
  </si>
  <si>
    <t>HZS.005</t>
  </si>
  <si>
    <t>Montáž pouzdrového základu stožáru pro stožár do výšky 4 m 3 ks</t>
  </si>
  <si>
    <t>210202013</t>
  </si>
  <si>
    <t>Montáž svítidel výbojkových se zapojením vodičů průmyslových nebo venkovních na výložník</t>
  </si>
  <si>
    <t>https://podminky.urs.cz/item/CS_URS_2023_02/210202013</t>
  </si>
  <si>
    <t>741372061</t>
  </si>
  <si>
    <t>Montáž svítidel s integrovaným zdrojem LED se zapojením vodičů interiérových přisazených stropních hranatých nebo kruhových, plochy do 0,09 m2</t>
  </si>
  <si>
    <t>https://podminky.urs.cz/item/CS_URS_2023_02/741372061</t>
  </si>
  <si>
    <t>210204201</t>
  </si>
  <si>
    <t>Montáž elektrovýzbroje stožárů osvětlení 1 okruh</t>
  </si>
  <si>
    <t>https://podminky.urs.cz/item/CS_URS_2023_02/210204201</t>
  </si>
  <si>
    <t>741320041</t>
  </si>
  <si>
    <t>Montáž pojistek se zapojením vodičů pojistkových částí patron do 60 A se styčným kroužkem</t>
  </si>
  <si>
    <t>https://podminky.urs.cz/item/CS_URS_2023_02/741320041</t>
  </si>
  <si>
    <t>HZS.006</t>
  </si>
  <si>
    <t>Montáž zemní optické spojky 8 vláken</t>
  </si>
  <si>
    <t>741136001</t>
  </si>
  <si>
    <t>Propojení kabelů nebo vodičů spojkou venkovní teplem smršťovací kabelů celoplastových, počtu a průřezu žil 4x10 až 16 mm2</t>
  </si>
  <si>
    <t>https://podminky.urs.cz/item/CS_URS_2023_02/741136001</t>
  </si>
  <si>
    <t>742330001</t>
  </si>
  <si>
    <t>Montáž strukturované kabeláže rozvaděče nástěnného</t>
  </si>
  <si>
    <t>https://podminky.urs.cz/item/CS_URS_2023_02/742330001</t>
  </si>
  <si>
    <t>741210002</t>
  </si>
  <si>
    <t>Montáž rozvodnic oceloplechových nebo plastových bez zapojení vodičů běžných, hmotnosti do 50 kg</t>
  </si>
  <si>
    <t>https://podminky.urs.cz/item/CS_URS_2023_02/741210002</t>
  </si>
  <si>
    <t>741210001</t>
  </si>
  <si>
    <t>Montáž rozvodnic oceloplechových nebo plastových bez zapojení vodičů běžných, hmotnosti do 20 kg</t>
  </si>
  <si>
    <t>https://podminky.urs.cz/item/CS_URS_2023_02/741210001</t>
  </si>
  <si>
    <t>HZS.007</t>
  </si>
  <si>
    <t>Montáž zdroje v krytu 230V/12V 10A,163W, akumulátor 12V/38Ah</t>
  </si>
  <si>
    <t>HZS.008</t>
  </si>
  <si>
    <t>741310251</t>
  </si>
  <si>
    <t>Montáž spínačů jedno nebo dvoupólových polozapuštěných nebo zapuštěných se zapojením vodičů šroubové připojení, pro prostředí venkovní nebo mokré spínačů, řazení 1-jednopólových</t>
  </si>
  <si>
    <t>https://podminky.urs.cz/item/CS_URS_2023_02/741310251</t>
  </si>
  <si>
    <t>741313082</t>
  </si>
  <si>
    <t>Montáž zásuvek domovních se zapojením vodičů šroubové připojení pro prostředí venkovní nebo mokré 2P+PE</t>
  </si>
  <si>
    <t>https://podminky.urs.cz/item/CS_URS_2023_02/741313082</t>
  </si>
  <si>
    <t>741231014</t>
  </si>
  <si>
    <t>Montáž svorkovnic do rozváděčů s popisnými štítky se zapojením vodičů na jedné straně nulových</t>
  </si>
  <si>
    <t>https://podminky.urs.cz/item/CS_URS_2023_02/741231014</t>
  </si>
  <si>
    <t>741420022.1</t>
  </si>
  <si>
    <t>Montáž hromosvodného vedení svorek se 3 a více šrouby</t>
  </si>
  <si>
    <t>https://podminky.urs.cz/item/CS_URS_2023_02/741420022.1</t>
  </si>
  <si>
    <t>460932111</t>
  </si>
  <si>
    <t>Osazení kotevních prvků hmoždinek včetně vyvrtání otvorů, pro upevnění elektroinstalací ve stěnách cihelných, vnějšího průměru do 8 mm</t>
  </si>
  <si>
    <t>https://podminky.urs.cz/item/CS_URS_2023_02/460932111</t>
  </si>
  <si>
    <t>741110511</t>
  </si>
  <si>
    <t>Montáž lišt a kanálků elektroinstalačních se spojkami, ohyby a rohy a s nasunutím do krabic vkládacích s víčkem, šířky do 60 mm</t>
  </si>
  <si>
    <t>https://podminky.urs.cz/item/CS_URS_2023_02/741110511</t>
  </si>
  <si>
    <t>741110002</t>
  </si>
  <si>
    <t>Montáž trubek elektroinstalačních s nasunutím nebo našroubováním do krabic plastových tuhých, uložených pevně, vnější Ø přes 23 do 35 mm</t>
  </si>
  <si>
    <t>https://podminky.urs.cz/item/CS_URS_2023_02/741110002</t>
  </si>
  <si>
    <t>741910502</t>
  </si>
  <si>
    <t>Montáž se zhotovením konstrukce pro rozvodny z profilů tenkostěnných</t>
  </si>
  <si>
    <t>https://podminky.urs.cz/item/CS_URS_2023_02/741910502</t>
  </si>
  <si>
    <t>HZS.009</t>
  </si>
  <si>
    <t>Utěsnění prostupů</t>
  </si>
  <si>
    <t>741112051</t>
  </si>
  <si>
    <t>Montáž krabic elektroinstalačních bez napojení na trubky a lišty, demontáže a montáže víčka a přístroje protahovacích nebo odbočných lištových plastových odbočných</t>
  </si>
  <si>
    <t>https://podminky.urs.cz/item/CS_URS_2023_02/741112051</t>
  </si>
  <si>
    <t>demontáže a opětné montáže demontovaného materiálu</t>
  </si>
  <si>
    <t>HZS.010</t>
  </si>
  <si>
    <t>Demontáž osvětlovacího bodu (komplet svítidlo, sloup,základ) k dalšímu použití 1 ks</t>
  </si>
  <si>
    <t>HZS.011</t>
  </si>
  <si>
    <t>Montáž ochranné manžety 1 ks</t>
  </si>
  <si>
    <t>HZS.012</t>
  </si>
  <si>
    <t>Montáž pouzdrového základu stožáru pro stožár do výšky 4 m 1 ks</t>
  </si>
  <si>
    <t>HZS.013</t>
  </si>
  <si>
    <t>Demontáž slaboproudých zařízení k dalšímu použití</t>
  </si>
  <si>
    <t>HZS.014</t>
  </si>
  <si>
    <t>Opětná montáž demontovaného slaboproudého zařízení</t>
  </si>
  <si>
    <t>D12</t>
  </si>
  <si>
    <t>zemní práce</t>
  </si>
  <si>
    <t>460010024</t>
  </si>
  <si>
    <t>Vytýčení trasy vedení kabelového (podzemního) v zastavěném prostoru</t>
  </si>
  <si>
    <t>km</t>
  </si>
  <si>
    <t>https://podminky.urs.cz/item/CS_URS_2023_02/460010024</t>
  </si>
  <si>
    <t>460010025</t>
  </si>
  <si>
    <t>Vytýčení trasy inženýrských sítí v zastavěném prostoru</t>
  </si>
  <si>
    <t>https://podminky.urs.cz/item/CS_URS_2023_02/460010025</t>
  </si>
  <si>
    <t>HZS.014.1</t>
  </si>
  <si>
    <t>Výkop a zához jámy pro stožár vo 8 ks</t>
  </si>
  <si>
    <t>460171271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</si>
  <si>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1 a 2</t>
  </si>
  <si>
    <t>https://podminky.urs.cz/item/CS_URS_2023_02/460171271</t>
  </si>
  <si>
    <t>460431271</t>
  </si>
  <si>
    <t>Zásyp kabelové rýhy ručně se zhutněním šířky 50 cm , hloubky 70 cm v hornině tř. I skupiny 1 a 2</t>
  </si>
  <si>
    <t>https://podminky.urs.cz/item/CS_URS_2023_02/460431271</t>
  </si>
  <si>
    <t>460171331</t>
  </si>
  <si>
    <t>Hloubení nezapažených kabelových rýh strojně šířky 50 cm, hloubky 130 cm v hornině tř. I skupiny 1 a 2</t>
  </si>
  <si>
    <t>https://podminky.urs.cz/item/CS_URS_2023_02/460171331</t>
  </si>
  <si>
    <t>460431321</t>
  </si>
  <si>
    <t>Zásyp kabelové rýhy ručně se zhutněním šířky 50 cm , hloubky 110 cm v hornině tř. I skupiny 1 a 2</t>
  </si>
  <si>
    <t>https://podminky.urs.cz/item/CS_URS_2023_02/460431321</t>
  </si>
  <si>
    <t>460791212</t>
  </si>
  <si>
    <t>Montáž trubek ochranných plastových ohebných do 50mm uložených do rýhy</t>
  </si>
  <si>
    <t>https://podminky.urs.cz/item/CS_URS_2023_02/460791212</t>
  </si>
  <si>
    <t>460791214</t>
  </si>
  <si>
    <t>Montáž trubek ochranných plastových ohebných do 110 mm uložených do rýhy</t>
  </si>
  <si>
    <t>https://podminky.urs.cz/item/CS_URS_2023_02/460791214</t>
  </si>
  <si>
    <t>460641112</t>
  </si>
  <si>
    <t>Základové konstrukce z monolitického betonu C 12/15 bez bednění</t>
  </si>
  <si>
    <t>https://podminky.urs.cz/item/CS_URS_2023_02/460641112</t>
  </si>
  <si>
    <t>460661112</t>
  </si>
  <si>
    <t>Kabelové lože z písku včetně podsypu, zhutnění a urovnání povrchu pro kabely nn bez zakrytí, šířky přes 35 do 50 cm</t>
  </si>
  <si>
    <t>CS ÚRS 2022 02</t>
  </si>
  <si>
    <t>https://podminky.urs.cz/item/CS_URS_2022_02/460661112</t>
  </si>
  <si>
    <t>468041122</t>
  </si>
  <si>
    <t>Řezání spár v podkladu nebo krytu živičném, tloušťky přes 5 do 10 cm</t>
  </si>
  <si>
    <t>https://podminky.urs.cz/item/CS_URS_2023_02/468041122</t>
  </si>
  <si>
    <t>460341113</t>
  </si>
  <si>
    <t>Vodorovné přemístění (odvoz) horniny dopravními prostředky včetně složení, bez naložení a rozprostření jakékoliv třídy, na vzdálenost přes 500 do 1000 m</t>
  </si>
  <si>
    <t>https://podminky.urs.cz/item/CS_URS_2023_02/460341113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</si>
  <si>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</si>
  <si>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</si>
  <si>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116</t>
  </si>
  <si>
    <t>https://podminky.urs.cz/item/CS_URS_2023_02/460341121</t>
  </si>
  <si>
    <t>460361111</t>
  </si>
  <si>
    <t>Poplatek (skládkovné) za uložení zeminy na skládce zatříděné do Katalogu odpadů pod kódem 17 05 04</t>
  </si>
  <si>
    <t>118</t>
  </si>
  <si>
    <t>https://podminky.urs.cz/item/CS_URS_2023_02/460361111</t>
  </si>
  <si>
    <t>R0002</t>
  </si>
  <si>
    <t>Odstranění povrchů a krytů výkopů bez odvozu a uložení na skládce - předběžná cena</t>
  </si>
  <si>
    <t>120</t>
  </si>
  <si>
    <t>HZS.015</t>
  </si>
  <si>
    <t>Provizorní úprava terénu</t>
  </si>
  <si>
    <t>122</t>
  </si>
  <si>
    <t>HZS.016</t>
  </si>
  <si>
    <t>Zapěnění konců chrániček</t>
  </si>
  <si>
    <t>124</t>
  </si>
  <si>
    <t>HZS.017</t>
  </si>
  <si>
    <t>Zřízení polohopisného plánu</t>
  </si>
  <si>
    <t>126</t>
  </si>
  <si>
    <t>-481860889</t>
  </si>
  <si>
    <t>-2011802326</t>
  </si>
  <si>
    <t>1757450795</t>
  </si>
  <si>
    <t>460431311</t>
  </si>
  <si>
    <t>Zásyp kabelové rýhy ručně se zhutněním šířky 50 cm , hloubky 100 cm v hornině tř. I skupiny 1 a 2</t>
  </si>
  <si>
    <t>-265253038</t>
  </si>
  <si>
    <t>460791116</t>
  </si>
  <si>
    <t>Montáž trubek ochranných uložených volně do rýhy plastových tuhých, vnitřního průměru přes 133 do 172 mm</t>
  </si>
  <si>
    <t>-1783310664</t>
  </si>
  <si>
    <t>-1942912451</t>
  </si>
  <si>
    <t>460671113</t>
  </si>
  <si>
    <t>Krytí kabelů výstražnou fólií šířky 34 cm</t>
  </si>
  <si>
    <t>-1290771771</t>
  </si>
  <si>
    <t>-1556063808</t>
  </si>
  <si>
    <t>468011122</t>
  </si>
  <si>
    <t>Odstranění podkladů nebo krytů komunikací včetně rozpojení na kusy a zarovnání styčné spáry z kameniva drceného, tloušťky přes 10 do 20 cm</t>
  </si>
  <si>
    <t>2045014549</t>
  </si>
  <si>
    <t>1038403132</t>
  </si>
  <si>
    <t>-606873602</t>
  </si>
  <si>
    <t>-1057948195</t>
  </si>
  <si>
    <t>469973117</t>
  </si>
  <si>
    <t>Poplatek za uložení stavebního odpadu (skládkovné) na skládce asfaltového bez obsahu dehtu zatříděného do Katalogu odpadů pod kódem 17 03 02</t>
  </si>
  <si>
    <t>-498565816</t>
  </si>
  <si>
    <t>-1648478077</t>
  </si>
  <si>
    <t>1133849724</t>
  </si>
  <si>
    <t>D13</t>
  </si>
  <si>
    <t>R0002.1</t>
  </si>
  <si>
    <t>Zapůjčení pojízdné plošiny ( pracovní výška do 7m) pro montáž a demontáž stožárů vo</t>
  </si>
  <si>
    <t>den</t>
  </si>
  <si>
    <t>130</t>
  </si>
  <si>
    <t>HZS.019</t>
  </si>
  <si>
    <t>Měření a uvedení do provozu slaboproudé a nn instalace</t>
  </si>
  <si>
    <t>132</t>
  </si>
  <si>
    <t>HZS.021</t>
  </si>
  <si>
    <t>Práce nezahrnuté v cenících 21_M, 46 -M, PSV 800-741, PSV 800-742 a zapsané v montážním deníku a potvrzené investorem</t>
  </si>
  <si>
    <t>136</t>
  </si>
  <si>
    <t>HZS.022</t>
  </si>
  <si>
    <t>Podíl prací jiných profesí než elektro ( zednické, zámečnické…práce)</t>
  </si>
  <si>
    <t>138</t>
  </si>
  <si>
    <t>741810002</t>
  </si>
  <si>
    <t>Zkoušky a prohlídky elektrických rozvodů a zařízení celková prohlídka a vyhotovení revizní zprávy pro objem montážních prací do 500 tis.Kč</t>
  </si>
  <si>
    <t>140</t>
  </si>
  <si>
    <t>https://podminky.urs.cz/item/CS_URS_2023_02/741810002</t>
  </si>
  <si>
    <t>741820013</t>
  </si>
  <si>
    <t>Měření zemních odporů zemní sítě délky pásku přes 200 do 500m</t>
  </si>
  <si>
    <t>142</t>
  </si>
  <si>
    <t>https://podminky.urs.cz/item/CS_URS_2023_02/741820013</t>
  </si>
  <si>
    <t>741820102</t>
  </si>
  <si>
    <t>Měření osvětlovacího zařízení intenzity osvětlení na pracovišti do 50 svítidel</t>
  </si>
  <si>
    <t>https://podminky.urs.cz/item/CS_URS_2023_02/741820102</t>
  </si>
  <si>
    <t>PP0323VON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</si>
  <si>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</si>
  <si>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</si>
  <si>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</si>
  <si>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</si>
  <si>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</si>
  <si>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</si>
  <si>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</si>
  <si>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</si>
  <si>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</si>
  <si>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</si>
  <si>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011103000</t>
  </si>
  <si>
    <t>Vytýčení inženýrských sítí</t>
  </si>
  <si>
    <t>1024</t>
  </si>
  <si>
    <t>1893518760</t>
  </si>
  <si>
    <t>https://podminky.urs.cz/item/CS_URS_2023_02/011103000</t>
  </si>
  <si>
    <t>012303000</t>
  </si>
  <si>
    <t>Geodetické práce po výstavbě</t>
  </si>
  <si>
    <t>166688452</t>
  </si>
  <si>
    <t>https://podminky.urs.cz/item/CS_URS_2023_02/012303000</t>
  </si>
  <si>
    <t>013254000</t>
  </si>
  <si>
    <t>Dokumentace skutečného provedení stavby</t>
  </si>
  <si>
    <t>162996191</t>
  </si>
  <si>
    <t>https://podminky.urs.cz/item/CS_URS_2023_02/013254000</t>
  </si>
  <si>
    <t xml:space="preserve">Poznámka k položce:
v tištěné a digitální verzi v počtu požadovaném v zadávací dokumentaci </t>
  </si>
  <si>
    <t>013294000</t>
  </si>
  <si>
    <t>Dodavatelská a dílenská projektová dokumentace</t>
  </si>
  <si>
    <t>-1183948540</t>
  </si>
  <si>
    <t>https://podminky.urs.cz/item/CS_URS_2023_02/013294000</t>
  </si>
  <si>
    <t>Poznámka k položce:
zahrnuje náklady na veškerou výrobní a dílenskou dokumentaci potřebnou k provedení stavby apod.</t>
  </si>
  <si>
    <t>VRN3</t>
  </si>
  <si>
    <t>Zařízení staveniště</t>
  </si>
  <si>
    <t>030001000</t>
  </si>
  <si>
    <t>880637767</t>
  </si>
  <si>
    <t>https://podminky.urs.cz/item/CS_URS_2023_02/030001000</t>
  </si>
  <si>
    <t>Poznámka k položce:
zahrnuje náklady na: pořízení, dovoz, montáž, údržbu, demontáž a odvoz veškerých mobilních stavebních buněk (kancelář, šatny, příruční sklad, umývárna) a k tomu odpovídajících mobilních WC, zřízení a demontáž odběrných míst staveništních energií vč. podružného měření a vlastních odběrů, energie pro ZS, event. zřízení a odstranění dočasného zpevnění ploch, ohrazení, resp. oddělení staveniště, osvětlení staveniště,  střežení staveniště, provizorní zajištění výkopů proti pádu, zřízení a odstranění dočasného napojení na inženýrské sítě, ekologickou likvidaci odpadů, zřízení a odstranění provizorní plochy pro malou mechanizaci cca 50 m2 zabezpečenou před případným únikem ropných látek, zřízení a odstranění případných dočasných nájezdových ploch, vyčištění staveniště a dotčených ploch stavbou, ostatní ZS - viz ZOV a dle uvážení zhotovitele</t>
  </si>
  <si>
    <t>034303000</t>
  </si>
  <si>
    <t>Dopravní značení na staveništi</t>
  </si>
  <si>
    <t>-1045729185</t>
  </si>
  <si>
    <t>https://podminky.urs.cz/item/CS_URS_2023_02/034303000</t>
  </si>
  <si>
    <t>034503000</t>
  </si>
  <si>
    <t>Informační tabule na staveništi</t>
  </si>
  <si>
    <t>787629601</t>
  </si>
  <si>
    <t>https://podminky.urs.cz/item/CS_URS_2023_02/034503000</t>
  </si>
  <si>
    <t>Poznámka k položce:
požadavky na grafické řešení, velikost atd. viz Zadávací dokumentace</t>
  </si>
  <si>
    <t>VRN4</t>
  </si>
  <si>
    <t>Inženýrská činnost</t>
  </si>
  <si>
    <t>041103000</t>
  </si>
  <si>
    <t>Autorský dozor projektanta</t>
  </si>
  <si>
    <t>-2046667737</t>
  </si>
  <si>
    <t>https://podminky.urs.cz/item/CS_URS_2023_02/041103000</t>
  </si>
  <si>
    <t>043134000</t>
  </si>
  <si>
    <t>Zkoušky zatěžovací</t>
  </si>
  <si>
    <t>220734101</t>
  </si>
  <si>
    <t>https://podminky.urs.cz/item/CS_URS_2023_02/043134000</t>
  </si>
  <si>
    <t>Poznámka k položce:
např: hutnící, tlakové, příp. další, které nejsou položkami jednotlivých objektů dle ZD a PD</t>
  </si>
  <si>
    <t>045203000</t>
  </si>
  <si>
    <t>Kompletační činnost</t>
  </si>
  <si>
    <t>-1661176302</t>
  </si>
  <si>
    <t>https://podminky.urs.cz/item/CS_URS_2023_02/045203000</t>
  </si>
  <si>
    <t>Poznámka k položce:
zajištění a příprava veškerých dokladů a vyjádření potřebných ke kolaudaci stavby, resp. požadovaných SÚ</t>
  </si>
  <si>
    <t>045303000</t>
  </si>
  <si>
    <t>Koordinační činnost</t>
  </si>
  <si>
    <t>-1489494889</t>
  </si>
  <si>
    <t>https://podminky.urs.cz/item/CS_URS_2023_02/045303000</t>
  </si>
  <si>
    <t>VRN5</t>
  </si>
  <si>
    <t>Finanční náklady</t>
  </si>
  <si>
    <t>051002000</t>
  </si>
  <si>
    <t>Pojistné</t>
  </si>
  <si>
    <t>-187237277</t>
  </si>
  <si>
    <t>https://podminky.urs.cz/item/CS_URS_2023_02/051002000</t>
  </si>
  <si>
    <t>Poznámka k položce:
poplatky za pojištění stavby požadované v zadávací dokumentaci</t>
  </si>
  <si>
    <t>VRN6</t>
  </si>
  <si>
    <t>Územní vlivy</t>
  </si>
  <si>
    <t>065002000</t>
  </si>
  <si>
    <t>Mimostaveništní doprava materiálů</t>
  </si>
  <si>
    <t>168826077</t>
  </si>
  <si>
    <t>https://podminky.urs.cz/item/CS_URS_2023_02/065002000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</si>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</sst>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101" TargetMode="External" /><Relationship Id="rId2" Type="http://schemas.openxmlformats.org/officeDocument/2006/relationships/hyperlink" Target="https://podminky.urs.cz/item/CS_URS_2023_02/111251103" TargetMode="External" /><Relationship Id="rId3" Type="http://schemas.openxmlformats.org/officeDocument/2006/relationships/hyperlink" Target="https://podminky.urs.cz/item/CS_URS_2023_02/113106134" TargetMode="External" /><Relationship Id="rId4" Type="http://schemas.openxmlformats.org/officeDocument/2006/relationships/hyperlink" Target="https://podminky.urs.cz/item/CS_URS_2023_02/113106240" TargetMode="External" /><Relationship Id="rId5" Type="http://schemas.openxmlformats.org/officeDocument/2006/relationships/hyperlink" Target="https://podminky.urs.cz/item/CS_URS_2023_02/113106242" TargetMode="External" /><Relationship Id="rId6" Type="http://schemas.openxmlformats.org/officeDocument/2006/relationships/hyperlink" Target="https://podminky.urs.cz/item/CS_URS_2023_02/113107221" TargetMode="External" /><Relationship Id="rId7" Type="http://schemas.openxmlformats.org/officeDocument/2006/relationships/hyperlink" Target="https://podminky.urs.cz/item/CS_URS_2023_02/113107222" TargetMode="External" /><Relationship Id="rId8" Type="http://schemas.openxmlformats.org/officeDocument/2006/relationships/hyperlink" Target="https://podminky.urs.cz/item/CS_URS_2023_02/113107230" TargetMode="External" /><Relationship Id="rId9" Type="http://schemas.openxmlformats.org/officeDocument/2006/relationships/hyperlink" Target="https://podminky.urs.cz/item/CS_URS_2023_02/113107232" TargetMode="External" /><Relationship Id="rId10" Type="http://schemas.openxmlformats.org/officeDocument/2006/relationships/hyperlink" Target="https://podminky.urs.cz/item/CS_URS_2023_02/113107237" TargetMode="External" /><Relationship Id="rId11" Type="http://schemas.openxmlformats.org/officeDocument/2006/relationships/hyperlink" Target="https://podminky.urs.cz/item/CS_URS_2023_02/113107337" TargetMode="External" /><Relationship Id="rId12" Type="http://schemas.openxmlformats.org/officeDocument/2006/relationships/hyperlink" Target="https://podminky.urs.cz/item/CS_URS_2023_02/113107342" TargetMode="External" /><Relationship Id="rId13" Type="http://schemas.openxmlformats.org/officeDocument/2006/relationships/hyperlink" Target="https://podminky.urs.cz/item/CS_URS_2023_02/162301501" TargetMode="External" /><Relationship Id="rId14" Type="http://schemas.openxmlformats.org/officeDocument/2006/relationships/hyperlink" Target="https://podminky.urs.cz/item/CS_URS_2023_02/162301981" TargetMode="External" /><Relationship Id="rId15" Type="http://schemas.openxmlformats.org/officeDocument/2006/relationships/hyperlink" Target="https://podminky.urs.cz/item/CS_URS_2023_02/890311851" TargetMode="External" /><Relationship Id="rId16" Type="http://schemas.openxmlformats.org/officeDocument/2006/relationships/hyperlink" Target="https://podminky.urs.cz/item/CS_URS_2023_02/966071711" TargetMode="External" /><Relationship Id="rId17" Type="http://schemas.openxmlformats.org/officeDocument/2006/relationships/hyperlink" Target="https://podminky.urs.cz/item/CS_URS_2023_02/979094441" TargetMode="External" /><Relationship Id="rId18" Type="http://schemas.openxmlformats.org/officeDocument/2006/relationships/hyperlink" Target="https://podminky.urs.cz/item/CS_URS_2023_02/997221551" TargetMode="External" /><Relationship Id="rId19" Type="http://schemas.openxmlformats.org/officeDocument/2006/relationships/hyperlink" Target="https://podminky.urs.cz/item/CS_URS_2023_02/997221559" TargetMode="External" /><Relationship Id="rId20" Type="http://schemas.openxmlformats.org/officeDocument/2006/relationships/hyperlink" Target="https://podminky.urs.cz/item/CS_URS_2023_02/997221561" TargetMode="External" /><Relationship Id="rId21" Type="http://schemas.openxmlformats.org/officeDocument/2006/relationships/hyperlink" Target="https://podminky.urs.cz/item/CS_URS_2023_02/997221569" TargetMode="External" /><Relationship Id="rId22" Type="http://schemas.openxmlformats.org/officeDocument/2006/relationships/hyperlink" Target="https://podminky.urs.cz/item/CS_URS_2023_02/997221571" TargetMode="External" /><Relationship Id="rId23" Type="http://schemas.openxmlformats.org/officeDocument/2006/relationships/hyperlink" Target="https://podminky.urs.cz/item/CS_URS_2023_02/997221615" TargetMode="External" /><Relationship Id="rId24" Type="http://schemas.openxmlformats.org/officeDocument/2006/relationships/hyperlink" Target="https://podminky.urs.cz/item/CS_URS_2023_02/997221625" TargetMode="External" /><Relationship Id="rId25" Type="http://schemas.openxmlformats.org/officeDocument/2006/relationships/hyperlink" Target="https://podminky.urs.cz/item/CS_URS_2023_02/997221645" TargetMode="External" /><Relationship Id="rId26" Type="http://schemas.openxmlformats.org/officeDocument/2006/relationships/hyperlink" Target="https://podminky.urs.cz/item/CS_URS_2023_02/997221655" TargetMode="External" /><Relationship Id="rId27" Type="http://schemas.openxmlformats.org/officeDocument/2006/relationships/hyperlink" Target="https://podminky.urs.cz/item/CS_URS_2023_02/998223011" TargetMode="External" /><Relationship Id="rId28" Type="http://schemas.openxmlformats.org/officeDocument/2006/relationships/hyperlink" Target="https://podminky.urs.cz/item/CS_URS_2023_02/228860205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5" TargetMode="External" /><Relationship Id="rId2" Type="http://schemas.openxmlformats.org/officeDocument/2006/relationships/hyperlink" Target="https://podminky.urs.cz/item/CS_URS_2023_02/132251101" TargetMode="External" /><Relationship Id="rId3" Type="http://schemas.openxmlformats.org/officeDocument/2006/relationships/hyperlink" Target="https://podminky.urs.cz/item/CS_URS_2023_02/132251251" TargetMode="External" /><Relationship Id="rId4" Type="http://schemas.openxmlformats.org/officeDocument/2006/relationships/hyperlink" Target="https://podminky.urs.cz/item/CS_URS_2023_02/132251252" TargetMode="External" /><Relationship Id="rId5" Type="http://schemas.openxmlformats.org/officeDocument/2006/relationships/hyperlink" Target="https://podminky.urs.cz/item/CS_URS_2023_02/133251101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62751119" TargetMode="External" /><Relationship Id="rId8" Type="http://schemas.openxmlformats.org/officeDocument/2006/relationships/hyperlink" Target="https://podminky.urs.cz/item/CS_URS_2023_02/171111104" TargetMode="External" /><Relationship Id="rId9" Type="http://schemas.openxmlformats.org/officeDocument/2006/relationships/hyperlink" Target="https://podminky.urs.cz/item/CS_URS_2023_02/171151111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81951112" TargetMode="External" /><Relationship Id="rId13" Type="http://schemas.openxmlformats.org/officeDocument/2006/relationships/hyperlink" Target="https://podminky.urs.cz/item/CS_URS_2023_02/211531111" TargetMode="External" /><Relationship Id="rId14" Type="http://schemas.openxmlformats.org/officeDocument/2006/relationships/hyperlink" Target="https://podminky.urs.cz/item/CS_URS_2023_02/211971121" TargetMode="External" /><Relationship Id="rId15" Type="http://schemas.openxmlformats.org/officeDocument/2006/relationships/hyperlink" Target="https://podminky.urs.cz/item/CS_URS_2023_02/212752401" TargetMode="External" /><Relationship Id="rId16" Type="http://schemas.openxmlformats.org/officeDocument/2006/relationships/hyperlink" Target="https://podminky.urs.cz/item/CS_URS_2023_02/271532212" TargetMode="External" /><Relationship Id="rId17" Type="http://schemas.openxmlformats.org/officeDocument/2006/relationships/hyperlink" Target="https://podminky.urs.cz/item/CS_URS_2023_02/273321411" TargetMode="External" /><Relationship Id="rId18" Type="http://schemas.openxmlformats.org/officeDocument/2006/relationships/hyperlink" Target="https://podminky.urs.cz/item/CS_URS_2023_02/273351121" TargetMode="External" /><Relationship Id="rId19" Type="http://schemas.openxmlformats.org/officeDocument/2006/relationships/hyperlink" Target="https://podminky.urs.cz/item/CS_URS_2023_02/273351122" TargetMode="External" /><Relationship Id="rId20" Type="http://schemas.openxmlformats.org/officeDocument/2006/relationships/hyperlink" Target="https://podminky.urs.cz/item/CS_URS_2023_02/274313711" TargetMode="External" /><Relationship Id="rId21" Type="http://schemas.openxmlformats.org/officeDocument/2006/relationships/hyperlink" Target="https://podminky.urs.cz/item/CS_URS_2023_02/274351121" TargetMode="External" /><Relationship Id="rId22" Type="http://schemas.openxmlformats.org/officeDocument/2006/relationships/hyperlink" Target="https://podminky.urs.cz/item/CS_URS_2023_02/274351122" TargetMode="External" /><Relationship Id="rId23" Type="http://schemas.openxmlformats.org/officeDocument/2006/relationships/hyperlink" Target="https://podminky.urs.cz/item/CS_URS_2023_02/275313711" TargetMode="External" /><Relationship Id="rId24" Type="http://schemas.openxmlformats.org/officeDocument/2006/relationships/hyperlink" Target="https://podminky.urs.cz/item/CS_URS_2023_02/275351121" TargetMode="External" /><Relationship Id="rId25" Type="http://schemas.openxmlformats.org/officeDocument/2006/relationships/hyperlink" Target="https://podminky.urs.cz/item/CS_URS_2023_02/275351122" TargetMode="External" /><Relationship Id="rId26" Type="http://schemas.openxmlformats.org/officeDocument/2006/relationships/hyperlink" Target="https://podminky.urs.cz/item/CS_URS_2023_02/311321815" TargetMode="External" /><Relationship Id="rId27" Type="http://schemas.openxmlformats.org/officeDocument/2006/relationships/hyperlink" Target="https://podminky.urs.cz/item/CS_URS_2023_02/311351121" TargetMode="External" /><Relationship Id="rId28" Type="http://schemas.openxmlformats.org/officeDocument/2006/relationships/hyperlink" Target="https://podminky.urs.cz/item/CS_URS_2023_02/311351122" TargetMode="External" /><Relationship Id="rId29" Type="http://schemas.openxmlformats.org/officeDocument/2006/relationships/hyperlink" Target="https://podminky.urs.cz/item/CS_URS_2023_02/311351911" TargetMode="External" /><Relationship Id="rId30" Type="http://schemas.openxmlformats.org/officeDocument/2006/relationships/hyperlink" Target="https://podminky.urs.cz/item/CS_URS_2023_02/311361821" TargetMode="External" /><Relationship Id="rId31" Type="http://schemas.openxmlformats.org/officeDocument/2006/relationships/hyperlink" Target="https://podminky.urs.cz/item/CS_URS_2023_02/348101220" TargetMode="External" /><Relationship Id="rId32" Type="http://schemas.openxmlformats.org/officeDocument/2006/relationships/hyperlink" Target="https://podminky.urs.cz/item/CS_URS_2023_02/348101250" TargetMode="External" /><Relationship Id="rId33" Type="http://schemas.openxmlformats.org/officeDocument/2006/relationships/hyperlink" Target="https://podminky.urs.cz/item/CS_URS_2023_02/348401240" TargetMode="External" /><Relationship Id="rId34" Type="http://schemas.openxmlformats.org/officeDocument/2006/relationships/hyperlink" Target="https://podminky.urs.cz/item/CS_URS_2023_02/348401360" TargetMode="External" /><Relationship Id="rId35" Type="http://schemas.openxmlformats.org/officeDocument/2006/relationships/hyperlink" Target="https://podminky.urs.cz/item/CS_URS_2023_02/564710011" TargetMode="External" /><Relationship Id="rId36" Type="http://schemas.openxmlformats.org/officeDocument/2006/relationships/hyperlink" Target="https://podminky.urs.cz/item/CS_URS_2023_02/564760001" TargetMode="External" /><Relationship Id="rId37" Type="http://schemas.openxmlformats.org/officeDocument/2006/relationships/hyperlink" Target="https://podminky.urs.cz/item/CS_URS_2023_02/564761111" TargetMode="External" /><Relationship Id="rId38" Type="http://schemas.openxmlformats.org/officeDocument/2006/relationships/hyperlink" Target="https://podminky.urs.cz/item/CS_URS_2023_02/564801111" TargetMode="External" /><Relationship Id="rId39" Type="http://schemas.openxmlformats.org/officeDocument/2006/relationships/hyperlink" Target="https://podminky.urs.cz/item/CS_URS_2023_02/589811111" TargetMode="External" /><Relationship Id="rId40" Type="http://schemas.openxmlformats.org/officeDocument/2006/relationships/hyperlink" Target="https://podminky.urs.cz/item/CS_URS_2023_02/589811121" TargetMode="External" /><Relationship Id="rId41" Type="http://schemas.openxmlformats.org/officeDocument/2006/relationships/hyperlink" Target="https://podminky.urs.cz/item/CS_URS_2023_02/596211110" TargetMode="External" /><Relationship Id="rId42" Type="http://schemas.openxmlformats.org/officeDocument/2006/relationships/hyperlink" Target="https://podminky.urs.cz/item/CS_URS_2023_02/596811220" TargetMode="External" /><Relationship Id="rId43" Type="http://schemas.openxmlformats.org/officeDocument/2006/relationships/hyperlink" Target="https://podminky.urs.cz/item/CS_URS_2023_02/622135011" TargetMode="External" /><Relationship Id="rId44" Type="http://schemas.openxmlformats.org/officeDocument/2006/relationships/hyperlink" Target="https://podminky.urs.cz/item/CS_URS_2023_02/631311113" TargetMode="External" /><Relationship Id="rId45" Type="http://schemas.openxmlformats.org/officeDocument/2006/relationships/hyperlink" Target="https://podminky.urs.cz/item/CS_URS_2023_02/631319011" TargetMode="External" /><Relationship Id="rId46" Type="http://schemas.openxmlformats.org/officeDocument/2006/relationships/hyperlink" Target="https://podminky.urs.cz/item/CS_URS_2023_02/916231213" TargetMode="External" /><Relationship Id="rId47" Type="http://schemas.openxmlformats.org/officeDocument/2006/relationships/hyperlink" Target="https://podminky.urs.cz/item/CS_URS_2023_02/916991121" TargetMode="External" /><Relationship Id="rId48" Type="http://schemas.openxmlformats.org/officeDocument/2006/relationships/hyperlink" Target="https://podminky.urs.cz/item/CS_URS_2023_02/941111111" TargetMode="External" /><Relationship Id="rId49" Type="http://schemas.openxmlformats.org/officeDocument/2006/relationships/hyperlink" Target="https://podminky.urs.cz/item/CS_URS_2023_02/941111211" TargetMode="External" /><Relationship Id="rId50" Type="http://schemas.openxmlformats.org/officeDocument/2006/relationships/hyperlink" Target="https://podminky.urs.cz/item/CS_URS_2023_02/941111811" TargetMode="External" /><Relationship Id="rId51" Type="http://schemas.openxmlformats.org/officeDocument/2006/relationships/hyperlink" Target="https://podminky.urs.cz/item/CS_URS_2023_02/953946111" TargetMode="External" /><Relationship Id="rId52" Type="http://schemas.openxmlformats.org/officeDocument/2006/relationships/hyperlink" Target="https://podminky.urs.cz/item/CS_URS_2023_02/953946121" TargetMode="External" /><Relationship Id="rId53" Type="http://schemas.openxmlformats.org/officeDocument/2006/relationships/hyperlink" Target="https://podminky.urs.cz/item/CS_URS_2023_02/998222012" TargetMode="External" /><Relationship Id="rId54" Type="http://schemas.openxmlformats.org/officeDocument/2006/relationships/hyperlink" Target="https://podminky.urs.cz/item/CS_URS_2023_02/762132135" TargetMode="External" /><Relationship Id="rId55" Type="http://schemas.openxmlformats.org/officeDocument/2006/relationships/hyperlink" Target="https://podminky.urs.cz/item/CS_URS_2023_02/762195000" TargetMode="External" /><Relationship Id="rId56" Type="http://schemas.openxmlformats.org/officeDocument/2006/relationships/hyperlink" Target="https://podminky.urs.cz/item/CS_URS_2023_02/998762201" TargetMode="External" /><Relationship Id="rId57" Type="http://schemas.openxmlformats.org/officeDocument/2006/relationships/hyperlink" Target="https://podminky.urs.cz/item/CS_URS_2023_02/764511602" TargetMode="External" /><Relationship Id="rId58" Type="http://schemas.openxmlformats.org/officeDocument/2006/relationships/hyperlink" Target="https://podminky.urs.cz/item/CS_URS_2023_02/764511642" TargetMode="External" /><Relationship Id="rId59" Type="http://schemas.openxmlformats.org/officeDocument/2006/relationships/hyperlink" Target="https://podminky.urs.cz/item/CS_URS_2023_02/764518622" TargetMode="External" /><Relationship Id="rId60" Type="http://schemas.openxmlformats.org/officeDocument/2006/relationships/hyperlink" Target="https://podminky.urs.cz/item/CS_URS_2023_02/998764201" TargetMode="External" /><Relationship Id="rId61" Type="http://schemas.openxmlformats.org/officeDocument/2006/relationships/hyperlink" Target="https://podminky.urs.cz/item/CS_URS_2023_02/767141915" TargetMode="External" /><Relationship Id="rId62" Type="http://schemas.openxmlformats.org/officeDocument/2006/relationships/hyperlink" Target="https://podminky.urs.cz/item/CS_URS_2023_02/767391112" TargetMode="External" /><Relationship Id="rId63" Type="http://schemas.openxmlformats.org/officeDocument/2006/relationships/hyperlink" Target="https://podminky.urs.cz/item/CS_URS_2023_02/767590110" TargetMode="External" /><Relationship Id="rId64" Type="http://schemas.openxmlformats.org/officeDocument/2006/relationships/hyperlink" Target="https://podminky.urs.cz/item/CS_URS_2023_02/767649191" TargetMode="External" /><Relationship Id="rId65" Type="http://schemas.openxmlformats.org/officeDocument/2006/relationships/hyperlink" Target="https://podminky.urs.cz/item/CS_URS_2023_02/767991911" TargetMode="External" /><Relationship Id="rId66" Type="http://schemas.openxmlformats.org/officeDocument/2006/relationships/hyperlink" Target="https://podminky.urs.cz/item/CS_URS_2023_02/767995111" TargetMode="External" /><Relationship Id="rId67" Type="http://schemas.openxmlformats.org/officeDocument/2006/relationships/hyperlink" Target="https://podminky.urs.cz/item/CS_URS_2023_02/998767201" TargetMode="External" /><Relationship Id="rId68" Type="http://schemas.openxmlformats.org/officeDocument/2006/relationships/hyperlink" Target="https://podminky.urs.cz/item/CS_URS_2023_02/783201401" TargetMode="External" /><Relationship Id="rId69" Type="http://schemas.openxmlformats.org/officeDocument/2006/relationships/hyperlink" Target="https://podminky.urs.cz/item/CS_URS_2023_02/783213011" TargetMode="External" /><Relationship Id="rId70" Type="http://schemas.openxmlformats.org/officeDocument/2006/relationships/hyperlink" Target="https://podminky.urs.cz/item/CS_URS_2023_02/783218111" TargetMode="External" /><Relationship Id="rId71" Type="http://schemas.openxmlformats.org/officeDocument/2006/relationships/hyperlink" Target="https://podminky.urs.cz/item/CS_URS_2023_02/783801201" TargetMode="External" /><Relationship Id="rId72" Type="http://schemas.openxmlformats.org/officeDocument/2006/relationships/hyperlink" Target="https://podminky.urs.cz/item/CS_URS_2023_02/783813131" TargetMode="External" /><Relationship Id="rId73" Type="http://schemas.openxmlformats.org/officeDocument/2006/relationships/hyperlink" Target="https://podminky.urs.cz/item/CS_URS_2023_02/783826315" TargetMode="External" /><Relationship Id="rId74" Type="http://schemas.openxmlformats.org/officeDocument/2006/relationships/hyperlink" Target="https://podminky.urs.cz/item/CS_URS_2023_02/783896303" TargetMode="External" /><Relationship Id="rId75" Type="http://schemas.openxmlformats.org/officeDocument/2006/relationships/hyperlink" Target="https://podminky.urs.cz/item/CS_URS_2023_02/789131240" TargetMode="External" /><Relationship Id="rId76" Type="http://schemas.openxmlformats.org/officeDocument/2006/relationships/hyperlink" Target="https://podminky.urs.cz/item/CS_URS_2023_02/789132240" TargetMode="External" /><Relationship Id="rId77" Type="http://schemas.openxmlformats.org/officeDocument/2006/relationships/hyperlink" Target="https://podminky.urs.cz/item/CS_URS_2023_02/789431531" TargetMode="External" /><Relationship Id="rId78" Type="http://schemas.openxmlformats.org/officeDocument/2006/relationships/hyperlink" Target="https://podminky.urs.cz/item/CS_URS_2023_02/789431532" TargetMode="External" /><Relationship Id="rId7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3943122" TargetMode="External" /><Relationship Id="rId2" Type="http://schemas.openxmlformats.org/officeDocument/2006/relationships/hyperlink" Target="https://podminky.urs.cz/item/CS_URS_2023_02/998222012" TargetMode="External" /><Relationship Id="rId3" Type="http://schemas.openxmlformats.org/officeDocument/2006/relationships/hyperlink" Target="https://podminky.urs.cz/item/CS_URS_2023_02/767995114" TargetMode="External" /><Relationship Id="rId4" Type="http://schemas.openxmlformats.org/officeDocument/2006/relationships/hyperlink" Target="https://podminky.urs.cz/item/CS_URS_2023_02/767995117" TargetMode="External" /><Relationship Id="rId5" Type="http://schemas.openxmlformats.org/officeDocument/2006/relationships/hyperlink" Target="https://podminky.urs.cz/item/CS_URS_2023_02/99876720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202111" TargetMode="External" /><Relationship Id="rId2" Type="http://schemas.openxmlformats.org/officeDocument/2006/relationships/hyperlink" Target="https://podminky.urs.cz/item/CS_URS_2023_02/122252205" TargetMode="External" /><Relationship Id="rId3" Type="http://schemas.openxmlformats.org/officeDocument/2006/relationships/hyperlink" Target="https://podminky.urs.cz/item/CS_URS_2023_02/131251100" TargetMode="External" /><Relationship Id="rId4" Type="http://schemas.openxmlformats.org/officeDocument/2006/relationships/hyperlink" Target="https://podminky.urs.cz/item/CS_URS_2023_02/131251102" TargetMode="External" /><Relationship Id="rId5" Type="http://schemas.openxmlformats.org/officeDocument/2006/relationships/hyperlink" Target="https://podminky.urs.cz/item/CS_URS_2023_02/132251102" TargetMode="External" /><Relationship Id="rId6" Type="http://schemas.openxmlformats.org/officeDocument/2006/relationships/hyperlink" Target="https://podminky.urs.cz/item/CS_URS_2023_02/132251251" TargetMode="External" /><Relationship Id="rId7" Type="http://schemas.openxmlformats.org/officeDocument/2006/relationships/hyperlink" Target="https://podminky.urs.cz/item/CS_URS_2023_02/133212811" TargetMode="External" /><Relationship Id="rId8" Type="http://schemas.openxmlformats.org/officeDocument/2006/relationships/hyperlink" Target="https://podminky.urs.cz/item/CS_URS_2023_02/162751117" TargetMode="External" /><Relationship Id="rId9" Type="http://schemas.openxmlformats.org/officeDocument/2006/relationships/hyperlink" Target="https://podminky.urs.cz/item/CS_URS_2023_02/162751119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11101" TargetMode="External" /><Relationship Id="rId13" Type="http://schemas.openxmlformats.org/officeDocument/2006/relationships/hyperlink" Target="https://podminky.urs.cz/item/CS_URS_2023_02/174151101" TargetMode="External" /><Relationship Id="rId14" Type="http://schemas.openxmlformats.org/officeDocument/2006/relationships/hyperlink" Target="https://podminky.urs.cz/item/CS_URS_2023_02/181152302" TargetMode="External" /><Relationship Id="rId15" Type="http://schemas.openxmlformats.org/officeDocument/2006/relationships/hyperlink" Target="https://podminky.urs.cz/item/CS_URS_2023_02/181351103" TargetMode="External" /><Relationship Id="rId16" Type="http://schemas.openxmlformats.org/officeDocument/2006/relationships/hyperlink" Target="https://podminky.urs.cz/item/CS_URS_2023_02/181411131" TargetMode="External" /><Relationship Id="rId17" Type="http://schemas.openxmlformats.org/officeDocument/2006/relationships/hyperlink" Target="https://podminky.urs.cz/item/CS_URS_2023_02/181951111" TargetMode="External" /><Relationship Id="rId18" Type="http://schemas.openxmlformats.org/officeDocument/2006/relationships/hyperlink" Target="https://podminky.urs.cz/item/CS_URS_2023_02/182112121" TargetMode="External" /><Relationship Id="rId19" Type="http://schemas.openxmlformats.org/officeDocument/2006/relationships/hyperlink" Target="https://podminky.urs.cz/item/CS_URS_2023_02/183101313" TargetMode="External" /><Relationship Id="rId20" Type="http://schemas.openxmlformats.org/officeDocument/2006/relationships/hyperlink" Target="https://podminky.urs.cz/item/CS_URS_2023_02/183101321" TargetMode="External" /><Relationship Id="rId21" Type="http://schemas.openxmlformats.org/officeDocument/2006/relationships/hyperlink" Target="https://podminky.urs.cz/item/CS_URS_2023_02/184102111" TargetMode="External" /><Relationship Id="rId22" Type="http://schemas.openxmlformats.org/officeDocument/2006/relationships/hyperlink" Target="https://podminky.urs.cz/item/CS_URS_2023_02/184201112" TargetMode="External" /><Relationship Id="rId23" Type="http://schemas.openxmlformats.org/officeDocument/2006/relationships/hyperlink" Target="https://podminky.urs.cz/item/CS_URS_2023_02/211531111" TargetMode="External" /><Relationship Id="rId24" Type="http://schemas.openxmlformats.org/officeDocument/2006/relationships/hyperlink" Target="https://podminky.urs.cz/item/CS_URS_2023_02/275313711" TargetMode="External" /><Relationship Id="rId25" Type="http://schemas.openxmlformats.org/officeDocument/2006/relationships/hyperlink" Target="https://podminky.urs.cz/item/CS_URS_2023_02/451541111" TargetMode="External" /><Relationship Id="rId26" Type="http://schemas.openxmlformats.org/officeDocument/2006/relationships/hyperlink" Target="https://podminky.urs.cz/item/CS_URS_2023_02/451572111" TargetMode="External" /><Relationship Id="rId27" Type="http://schemas.openxmlformats.org/officeDocument/2006/relationships/hyperlink" Target="https://podminky.urs.cz/item/CS_URS_2023_02/564760001" TargetMode="External" /><Relationship Id="rId28" Type="http://schemas.openxmlformats.org/officeDocument/2006/relationships/hyperlink" Target="https://podminky.urs.cz/item/CS_URS_2023_02/564851111" TargetMode="External" /><Relationship Id="rId29" Type="http://schemas.openxmlformats.org/officeDocument/2006/relationships/hyperlink" Target="https://podminky.urs.cz/item/CS_URS_2023_02/564861111" TargetMode="External" /><Relationship Id="rId30" Type="http://schemas.openxmlformats.org/officeDocument/2006/relationships/hyperlink" Target="https://podminky.urs.cz/item/CS_URS_2023_02/564952111" TargetMode="External" /><Relationship Id="rId31" Type="http://schemas.openxmlformats.org/officeDocument/2006/relationships/hyperlink" Target="https://podminky.urs.cz/item/CS_URS_2023_02/564962111" TargetMode="External" /><Relationship Id="rId32" Type="http://schemas.openxmlformats.org/officeDocument/2006/relationships/hyperlink" Target="https://podminky.urs.cz/item/CS_URS_2023_02/565145111" TargetMode="External" /><Relationship Id="rId33" Type="http://schemas.openxmlformats.org/officeDocument/2006/relationships/hyperlink" Target="https://podminky.urs.cz/item/CS_URS_2023_02/577134111" TargetMode="External" /><Relationship Id="rId34" Type="http://schemas.openxmlformats.org/officeDocument/2006/relationships/hyperlink" Target="https://podminky.urs.cz/item/CS_URS_2023_02/584121111" TargetMode="External" /><Relationship Id="rId35" Type="http://schemas.openxmlformats.org/officeDocument/2006/relationships/hyperlink" Target="https://podminky.urs.cz/item/CS_URS_2023_02/596211110" TargetMode="External" /><Relationship Id="rId36" Type="http://schemas.openxmlformats.org/officeDocument/2006/relationships/hyperlink" Target="https://podminky.urs.cz/item/CS_URS_2023_02/596412213" TargetMode="External" /><Relationship Id="rId37" Type="http://schemas.openxmlformats.org/officeDocument/2006/relationships/hyperlink" Target="https://podminky.urs.cz/item/CS_URS_2023_02/871315211" TargetMode="External" /><Relationship Id="rId38" Type="http://schemas.openxmlformats.org/officeDocument/2006/relationships/hyperlink" Target="https://podminky.urs.cz/item/CS_URS_2023_02/877270310" TargetMode="External" /><Relationship Id="rId39" Type="http://schemas.openxmlformats.org/officeDocument/2006/relationships/hyperlink" Target="https://podminky.urs.cz/item/CS_URS_2023_02/877270330" TargetMode="External" /><Relationship Id="rId40" Type="http://schemas.openxmlformats.org/officeDocument/2006/relationships/hyperlink" Target="https://podminky.urs.cz/item/CS_URS_2023_02/877310310" TargetMode="External" /><Relationship Id="rId41" Type="http://schemas.openxmlformats.org/officeDocument/2006/relationships/hyperlink" Target="https://podminky.urs.cz/item/CS_URS_2023_02/877310320" TargetMode="External" /><Relationship Id="rId42" Type="http://schemas.openxmlformats.org/officeDocument/2006/relationships/hyperlink" Target="https://podminky.urs.cz/item/CS_URS_2023_02/897171111" TargetMode="External" /><Relationship Id="rId43" Type="http://schemas.openxmlformats.org/officeDocument/2006/relationships/hyperlink" Target="https://podminky.urs.cz/item/CS_URS_2023_02/897171112" TargetMode="External" /><Relationship Id="rId44" Type="http://schemas.openxmlformats.org/officeDocument/2006/relationships/hyperlink" Target="https://podminky.urs.cz/item/CS_URS_2023_02/914111111" TargetMode="External" /><Relationship Id="rId45" Type="http://schemas.openxmlformats.org/officeDocument/2006/relationships/hyperlink" Target="https://podminky.urs.cz/item/CS_URS_2023_02/914511113" TargetMode="External" /><Relationship Id="rId46" Type="http://schemas.openxmlformats.org/officeDocument/2006/relationships/hyperlink" Target="https://podminky.urs.cz/item/CS_URS_2023_02/916131213" TargetMode="External" /><Relationship Id="rId47" Type="http://schemas.openxmlformats.org/officeDocument/2006/relationships/hyperlink" Target="https://podminky.urs.cz/item/CS_URS_2023_02/916231213" TargetMode="External" /><Relationship Id="rId48" Type="http://schemas.openxmlformats.org/officeDocument/2006/relationships/hyperlink" Target="https://podminky.urs.cz/item/CS_URS_2023_02/916991121" TargetMode="External" /><Relationship Id="rId49" Type="http://schemas.openxmlformats.org/officeDocument/2006/relationships/hyperlink" Target="https://podminky.urs.cz/item/CS_URS_2023_02/919732221" TargetMode="External" /><Relationship Id="rId50" Type="http://schemas.openxmlformats.org/officeDocument/2006/relationships/hyperlink" Target="https://podminky.urs.cz/item/CS_URS_2023_02/919735112" TargetMode="External" /><Relationship Id="rId51" Type="http://schemas.openxmlformats.org/officeDocument/2006/relationships/hyperlink" Target="https://podminky.urs.cz/item/CS_URS_2023_02/998223011" TargetMode="External" /><Relationship Id="rId52" Type="http://schemas.openxmlformats.org/officeDocument/2006/relationships/hyperlink" Target="https://podminky.urs.cz/item/CS_URS_2023_02/220860205" TargetMode="External" /><Relationship Id="rId53" Type="http://schemas.openxmlformats.org/officeDocument/2006/relationships/hyperlink" Target="https://podminky.urs.cz/item/CS_URS_2023_02/220860206" TargetMode="External" /><Relationship Id="rId5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22623" TargetMode="External" /><Relationship Id="rId2" Type="http://schemas.openxmlformats.org/officeDocument/2006/relationships/hyperlink" Target="https://podminky.urs.cz/item/CS_URS_2023_02/741122642" TargetMode="External" /><Relationship Id="rId3" Type="http://schemas.openxmlformats.org/officeDocument/2006/relationships/hyperlink" Target="https://podminky.urs.cz/item/CS_URS_2023_02/741122611" TargetMode="External" /><Relationship Id="rId4" Type="http://schemas.openxmlformats.org/officeDocument/2006/relationships/hyperlink" Target="https://podminky.urs.cz/item/CS_URS_2023_02/741122647" TargetMode="External" /><Relationship Id="rId5" Type="http://schemas.openxmlformats.org/officeDocument/2006/relationships/hyperlink" Target="https://podminky.urs.cz/item/CS_URS_2023_01/741122601" TargetMode="External" /><Relationship Id="rId6" Type="http://schemas.openxmlformats.org/officeDocument/2006/relationships/hyperlink" Target="https://podminky.urs.cz/item/CS_URS_2023_02/742121001" TargetMode="External" /><Relationship Id="rId7" Type="http://schemas.openxmlformats.org/officeDocument/2006/relationships/hyperlink" Target="https://podminky.urs.cz/item/CS_URS_2023_02/741420022" TargetMode="External" /><Relationship Id="rId8" Type="http://schemas.openxmlformats.org/officeDocument/2006/relationships/hyperlink" Target="https://podminky.urs.cz/item/CS_URS_2023_02/741410041" TargetMode="External" /><Relationship Id="rId9" Type="http://schemas.openxmlformats.org/officeDocument/2006/relationships/hyperlink" Target="https://podminky.urs.cz/item/CS_URS_2023_02/210204011" TargetMode="External" /><Relationship Id="rId10" Type="http://schemas.openxmlformats.org/officeDocument/2006/relationships/hyperlink" Target="https://podminky.urs.cz/item/CS_URS_2023_02/210202013" TargetMode="External" /><Relationship Id="rId11" Type="http://schemas.openxmlformats.org/officeDocument/2006/relationships/hyperlink" Target="https://podminky.urs.cz/item/CS_URS_2023_02/741372061" TargetMode="External" /><Relationship Id="rId12" Type="http://schemas.openxmlformats.org/officeDocument/2006/relationships/hyperlink" Target="https://podminky.urs.cz/item/CS_URS_2023_02/210204201" TargetMode="External" /><Relationship Id="rId13" Type="http://schemas.openxmlformats.org/officeDocument/2006/relationships/hyperlink" Target="https://podminky.urs.cz/item/CS_URS_2023_02/741320041" TargetMode="External" /><Relationship Id="rId14" Type="http://schemas.openxmlformats.org/officeDocument/2006/relationships/hyperlink" Target="https://podminky.urs.cz/item/CS_URS_2023_02/741136001" TargetMode="External" /><Relationship Id="rId15" Type="http://schemas.openxmlformats.org/officeDocument/2006/relationships/hyperlink" Target="https://podminky.urs.cz/item/CS_URS_2023_02/742330001" TargetMode="External" /><Relationship Id="rId16" Type="http://schemas.openxmlformats.org/officeDocument/2006/relationships/hyperlink" Target="https://podminky.urs.cz/item/CS_URS_2023_02/741210002" TargetMode="External" /><Relationship Id="rId17" Type="http://schemas.openxmlformats.org/officeDocument/2006/relationships/hyperlink" Target="https://podminky.urs.cz/item/CS_URS_2023_02/741210001" TargetMode="External" /><Relationship Id="rId18" Type="http://schemas.openxmlformats.org/officeDocument/2006/relationships/hyperlink" Target="https://podminky.urs.cz/item/CS_URS_2023_02/741310251" TargetMode="External" /><Relationship Id="rId19" Type="http://schemas.openxmlformats.org/officeDocument/2006/relationships/hyperlink" Target="https://podminky.urs.cz/item/CS_URS_2023_02/741313082" TargetMode="External" /><Relationship Id="rId20" Type="http://schemas.openxmlformats.org/officeDocument/2006/relationships/hyperlink" Target="https://podminky.urs.cz/item/CS_URS_2023_02/741231014" TargetMode="External" /><Relationship Id="rId21" Type="http://schemas.openxmlformats.org/officeDocument/2006/relationships/hyperlink" Target="https://podminky.urs.cz/item/CS_URS_2023_02/741420022.1" TargetMode="External" /><Relationship Id="rId22" Type="http://schemas.openxmlformats.org/officeDocument/2006/relationships/hyperlink" Target="https://podminky.urs.cz/item/CS_URS_2023_02/460932111" TargetMode="External" /><Relationship Id="rId23" Type="http://schemas.openxmlformats.org/officeDocument/2006/relationships/hyperlink" Target="https://podminky.urs.cz/item/CS_URS_2023_02/741110511" TargetMode="External" /><Relationship Id="rId24" Type="http://schemas.openxmlformats.org/officeDocument/2006/relationships/hyperlink" Target="https://podminky.urs.cz/item/CS_URS_2023_02/741110002" TargetMode="External" /><Relationship Id="rId25" Type="http://schemas.openxmlformats.org/officeDocument/2006/relationships/hyperlink" Target="https://podminky.urs.cz/item/CS_URS_2023_02/741910502" TargetMode="External" /><Relationship Id="rId26" Type="http://schemas.openxmlformats.org/officeDocument/2006/relationships/hyperlink" Target="https://podminky.urs.cz/item/CS_URS_2023_02/741112051" TargetMode="External" /><Relationship Id="rId27" Type="http://schemas.openxmlformats.org/officeDocument/2006/relationships/hyperlink" Target="https://podminky.urs.cz/item/CS_URS_2023_02/210204011" TargetMode="External" /><Relationship Id="rId28" Type="http://schemas.openxmlformats.org/officeDocument/2006/relationships/hyperlink" Target="https://podminky.urs.cz/item/CS_URS_2023_02/210202013" TargetMode="External" /><Relationship Id="rId29" Type="http://schemas.openxmlformats.org/officeDocument/2006/relationships/hyperlink" Target="https://podminky.urs.cz/item/CS_URS_2023_02/210204201" TargetMode="External" /><Relationship Id="rId30" Type="http://schemas.openxmlformats.org/officeDocument/2006/relationships/hyperlink" Target="https://podminky.urs.cz/item/CS_URS_2023_02/741320041" TargetMode="External" /><Relationship Id="rId31" Type="http://schemas.openxmlformats.org/officeDocument/2006/relationships/hyperlink" Target="https://podminky.urs.cz/item/CS_URS_2023_02/460010024" TargetMode="External" /><Relationship Id="rId32" Type="http://schemas.openxmlformats.org/officeDocument/2006/relationships/hyperlink" Target="https://podminky.urs.cz/item/CS_URS_2023_02/460010025" TargetMode="External" /><Relationship Id="rId33" Type="http://schemas.openxmlformats.org/officeDocument/2006/relationships/hyperlink" Target="https://podminky.urs.cz/item/CS_URS_2023_02/460171271" TargetMode="External" /><Relationship Id="rId34" Type="http://schemas.openxmlformats.org/officeDocument/2006/relationships/hyperlink" Target="https://podminky.urs.cz/item/CS_URS_2023_02/460431271" TargetMode="External" /><Relationship Id="rId35" Type="http://schemas.openxmlformats.org/officeDocument/2006/relationships/hyperlink" Target="https://podminky.urs.cz/item/CS_URS_2023_02/460171331" TargetMode="External" /><Relationship Id="rId36" Type="http://schemas.openxmlformats.org/officeDocument/2006/relationships/hyperlink" Target="https://podminky.urs.cz/item/CS_URS_2023_02/460431321" TargetMode="External" /><Relationship Id="rId37" Type="http://schemas.openxmlformats.org/officeDocument/2006/relationships/hyperlink" Target="https://podminky.urs.cz/item/CS_URS_2023_02/460791212" TargetMode="External" /><Relationship Id="rId38" Type="http://schemas.openxmlformats.org/officeDocument/2006/relationships/hyperlink" Target="https://podminky.urs.cz/item/CS_URS_2023_02/460791214" TargetMode="External" /><Relationship Id="rId39" Type="http://schemas.openxmlformats.org/officeDocument/2006/relationships/hyperlink" Target="https://podminky.urs.cz/item/CS_URS_2023_02/460641112" TargetMode="External" /><Relationship Id="rId40" Type="http://schemas.openxmlformats.org/officeDocument/2006/relationships/hyperlink" Target="https://podminky.urs.cz/item/CS_URS_2022_02/460661112" TargetMode="External" /><Relationship Id="rId41" Type="http://schemas.openxmlformats.org/officeDocument/2006/relationships/hyperlink" Target="https://podminky.urs.cz/item/CS_URS_2023_02/468041122" TargetMode="External" /><Relationship Id="rId42" Type="http://schemas.openxmlformats.org/officeDocument/2006/relationships/hyperlink" Target="https://podminky.urs.cz/item/CS_URS_2023_02/460341113" TargetMode="External" /><Relationship Id="rId43" Type="http://schemas.openxmlformats.org/officeDocument/2006/relationships/hyperlink" Target="https://podminky.urs.cz/item/CS_URS_2023_02/460341121" TargetMode="External" /><Relationship Id="rId44" Type="http://schemas.openxmlformats.org/officeDocument/2006/relationships/hyperlink" Target="https://podminky.urs.cz/item/CS_URS_2023_02/460361111" TargetMode="External" /><Relationship Id="rId45" Type="http://schemas.openxmlformats.org/officeDocument/2006/relationships/hyperlink" Target="https://podminky.urs.cz/item/CS_URS_2023_02/460010024" TargetMode="External" /><Relationship Id="rId46" Type="http://schemas.openxmlformats.org/officeDocument/2006/relationships/hyperlink" Target="https://podminky.urs.cz/item/CS_URS_2023_02/460010025" TargetMode="External" /><Relationship Id="rId47" Type="http://schemas.openxmlformats.org/officeDocument/2006/relationships/hyperlink" Target="https://podminky.urs.cz/item/CS_URS_2023_02/460171331" TargetMode="External" /><Relationship Id="rId48" Type="http://schemas.openxmlformats.org/officeDocument/2006/relationships/hyperlink" Target="https://podminky.urs.cz/item/CS_URS_2023_02/460641112" TargetMode="External" /><Relationship Id="rId49" Type="http://schemas.openxmlformats.org/officeDocument/2006/relationships/hyperlink" Target="https://podminky.urs.cz/item/CS_URS_2023_02/468041122" TargetMode="External" /><Relationship Id="rId50" Type="http://schemas.openxmlformats.org/officeDocument/2006/relationships/hyperlink" Target="https://podminky.urs.cz/item/CS_URS_2023_02/460341113" TargetMode="External" /><Relationship Id="rId51" Type="http://schemas.openxmlformats.org/officeDocument/2006/relationships/hyperlink" Target="https://podminky.urs.cz/item/CS_URS_2023_02/460341121" TargetMode="External" /><Relationship Id="rId52" Type="http://schemas.openxmlformats.org/officeDocument/2006/relationships/hyperlink" Target="https://podminky.urs.cz/item/CS_URS_2023_02/460361111" TargetMode="External" /><Relationship Id="rId53" Type="http://schemas.openxmlformats.org/officeDocument/2006/relationships/hyperlink" Target="https://podminky.urs.cz/item/CS_URS_2023_02/741810002" TargetMode="External" /><Relationship Id="rId54" Type="http://schemas.openxmlformats.org/officeDocument/2006/relationships/hyperlink" Target="https://podminky.urs.cz/item/CS_URS_2023_02/741820013" TargetMode="External" /><Relationship Id="rId55" Type="http://schemas.openxmlformats.org/officeDocument/2006/relationships/hyperlink" Target="https://podminky.urs.cz/item/CS_URS_2023_02/741820102" TargetMode="External" /><Relationship Id="rId5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3254000" TargetMode="External" /><Relationship Id="rId4" Type="http://schemas.openxmlformats.org/officeDocument/2006/relationships/hyperlink" Target="https://podminky.urs.cz/item/CS_URS_2023_02/013294000" TargetMode="External" /><Relationship Id="rId5" Type="http://schemas.openxmlformats.org/officeDocument/2006/relationships/hyperlink" Target="https://podminky.urs.cz/item/CS_URS_2023_02/030001000" TargetMode="External" /><Relationship Id="rId6" Type="http://schemas.openxmlformats.org/officeDocument/2006/relationships/hyperlink" Target="https://podminky.urs.cz/item/CS_URS_2023_02/034303000" TargetMode="External" /><Relationship Id="rId7" Type="http://schemas.openxmlformats.org/officeDocument/2006/relationships/hyperlink" Target="https://podminky.urs.cz/item/CS_URS_2023_02/034503000" TargetMode="External" /><Relationship Id="rId8" Type="http://schemas.openxmlformats.org/officeDocument/2006/relationships/hyperlink" Target="https://podminky.urs.cz/item/CS_URS_2023_02/041103000" TargetMode="External" /><Relationship Id="rId9" Type="http://schemas.openxmlformats.org/officeDocument/2006/relationships/hyperlink" Target="https://podminky.urs.cz/item/CS_URS_2023_02/043134000" TargetMode="External" /><Relationship Id="rId10" Type="http://schemas.openxmlformats.org/officeDocument/2006/relationships/hyperlink" Target="https://podminky.urs.cz/item/CS_URS_2023_02/045203000" TargetMode="External" /><Relationship Id="rId11" Type="http://schemas.openxmlformats.org/officeDocument/2006/relationships/hyperlink" Target="https://podminky.urs.cz/item/CS_URS_2023_02/045303000" TargetMode="External" /><Relationship Id="rId12" Type="http://schemas.openxmlformats.org/officeDocument/2006/relationships/hyperlink" Target="https://podminky.urs.cz/item/CS_URS_2023_02/051002000" TargetMode="External" /><Relationship Id="rId13" Type="http://schemas.openxmlformats.org/officeDocument/2006/relationships/hyperlink" Target="https://podminky.urs.cz/item/CS_URS_2023_02/065002000" TargetMode="External" /><Relationship Id="rId1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PP0323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Multifunkční hřiště a obslužné komunikace v areálu ZČU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areál ZČU Plzeň - Bory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ZČU v Plzni, Univerzitní 2732/8, Plzeň 301 00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PilsProjekt s.r.o., Částkova 74, 326 00 Plzeň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Zdeněk Basl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ROUND(AG55+SUM(AG56:AG59)+AG62,2)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ROUND(AS55+SUM(AS56:AS59)+AS62,2)</f>
        <v>0</v>
      </c>
      <c r="AT54" s="108">
        <f>ROUND(SUM(AV54:AW54),2)</f>
        <v>0</v>
      </c>
      <c r="AU54" s="109">
        <f>ROUND(AU55+SUM(AU56:AU59)+AU62,5)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ROUND(AZ55+SUM(AZ56:AZ59)+AZ62,2)</f>
        <v>0</v>
      </c>
      <c r="BA54" s="108">
        <f>ROUND(BA55+SUM(BA56:BA59)+BA62,2)</f>
        <v>0</v>
      </c>
      <c r="BB54" s="108">
        <f>ROUND(BB55+SUM(BB56:BB59)+BB62,2)</f>
        <v>0</v>
      </c>
      <c r="BC54" s="108">
        <f>ROUND(BC55+SUM(BC56:BC59)+BC62,2)</f>
        <v>0</v>
      </c>
      <c r="BD54" s="110">
        <f>ROUND(BD55+SUM(BD56:BD59)+BD62,2)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24.7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'PP03231 - Demolice, bourání'!J30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'PP03231 - Demolice, bourání'!P87</f>
        <v>0</v>
      </c>
      <c r="AV55" s="122">
        <f>'PP03231 - Demolice, bourání'!J33</f>
        <v>0</v>
      </c>
      <c r="AW55" s="122">
        <f>'PP03231 - Demolice, bourání'!J34</f>
        <v>0</v>
      </c>
      <c r="AX55" s="122">
        <f>'PP03231 - Demolice, bourání'!J35</f>
        <v>0</v>
      </c>
      <c r="AY55" s="122">
        <f>'PP03231 - Demolice, bourání'!J36</f>
        <v>0</v>
      </c>
      <c r="AZ55" s="122">
        <f>'PP03231 - Demolice, bourání'!F33</f>
        <v>0</v>
      </c>
      <c r="BA55" s="122">
        <f>'PP03231 - Demolice, bourání'!F34</f>
        <v>0</v>
      </c>
      <c r="BB55" s="122">
        <f>'PP03231 - Demolice, bourání'!F35</f>
        <v>0</v>
      </c>
      <c r="BC55" s="122">
        <f>'PP03231 - Demolice, bourání'!F36</f>
        <v>0</v>
      </c>
      <c r="BD55" s="124">
        <f>'PP03231 - Demolice, bourání'!F37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7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'PP03232 - Multifunkční hř...'!J30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'PP03232 - Multifunkční hř...'!P93</f>
        <v>0</v>
      </c>
      <c r="AV56" s="122">
        <f>'PP03232 - Multifunkční hř...'!J33</f>
        <v>0</v>
      </c>
      <c r="AW56" s="122">
        <f>'PP03232 - Multifunkční hř...'!J34</f>
        <v>0</v>
      </c>
      <c r="AX56" s="122">
        <f>'PP03232 - Multifunkční hř...'!J35</f>
        <v>0</v>
      </c>
      <c r="AY56" s="122">
        <f>'PP03232 - Multifunkční hř...'!J36</f>
        <v>0</v>
      </c>
      <c r="AZ56" s="122">
        <f>'PP03232 - Multifunkční hř...'!F33</f>
        <v>0</v>
      </c>
      <c r="BA56" s="122">
        <f>'PP03232 - Multifunkční hř...'!F34</f>
        <v>0</v>
      </c>
      <c r="BB56" s="122">
        <f>'PP03232 - Multifunkční hř...'!F35</f>
        <v>0</v>
      </c>
      <c r="BC56" s="122">
        <f>'PP03232 - Multifunkční hř...'!F36</f>
        <v>0</v>
      </c>
      <c r="BD56" s="124">
        <f>'PP03232 - Multifunkční hř...'!F37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24.75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'PP03233 - Vybavení hřiště'!J30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'PP03233 - Vybavení hřiště'!P84</f>
        <v>0</v>
      </c>
      <c r="AV57" s="122">
        <f>'PP03233 - Vybavení hřiště'!J33</f>
        <v>0</v>
      </c>
      <c r="AW57" s="122">
        <f>'PP03233 - Vybavení hřiště'!J34</f>
        <v>0</v>
      </c>
      <c r="AX57" s="122">
        <f>'PP03233 - Vybavení hřiště'!J35</f>
        <v>0</v>
      </c>
      <c r="AY57" s="122">
        <f>'PP03233 - Vybavení hřiště'!J36</f>
        <v>0</v>
      </c>
      <c r="AZ57" s="122">
        <f>'PP03233 - Vybavení hřiště'!F33</f>
        <v>0</v>
      </c>
      <c r="BA57" s="122">
        <f>'PP03233 - Vybavení hřiště'!F34</f>
        <v>0</v>
      </c>
      <c r="BB57" s="122">
        <f>'PP03233 - Vybavení hřiště'!F35</f>
        <v>0</v>
      </c>
      <c r="BC57" s="122">
        <f>'PP03233 - Vybavení hřiště'!F36</f>
        <v>0</v>
      </c>
      <c r="BD57" s="124">
        <f>'PP03233 - Vybavení hřiště'!F37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24.75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'PP03234 - Obslužné komuni...'!J30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'PP03234 - Obslužné komuni...'!P89</f>
        <v>0</v>
      </c>
      <c r="AV58" s="122">
        <f>'PP03234 - Obslužné komuni...'!J33</f>
        <v>0</v>
      </c>
      <c r="AW58" s="122">
        <f>'PP03234 - Obslužné komuni...'!J34</f>
        <v>0</v>
      </c>
      <c r="AX58" s="122">
        <f>'PP03234 - Obslužné komuni...'!J35</f>
        <v>0</v>
      </c>
      <c r="AY58" s="122">
        <f>'PP03234 - Obslužné komuni...'!J36</f>
        <v>0</v>
      </c>
      <c r="AZ58" s="122">
        <f>'PP03234 - Obslužné komuni...'!F33</f>
        <v>0</v>
      </c>
      <c r="BA58" s="122">
        <f>'PP03234 - Obslužné komuni...'!F34</f>
        <v>0</v>
      </c>
      <c r="BB58" s="122">
        <f>'PP03234 - Obslužné komuni...'!F35</f>
        <v>0</v>
      </c>
      <c r="BC58" s="122">
        <f>'PP03234 - Obslužné komuni...'!F36</f>
        <v>0</v>
      </c>
      <c r="BD58" s="124">
        <f>'PP03234 - Obslužné komuni...'!F37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pans="1:91" s="7" customFormat="1" ht="24.75" customHeight="1">
      <c r="A59" s="7"/>
      <c r="B59" s="114"/>
      <c r="C59" s="115"/>
      <c r="D59" s="116" t="s">
        <v>96</v>
      </c>
      <c r="E59" s="116"/>
      <c r="F59" s="116"/>
      <c r="G59" s="116"/>
      <c r="H59" s="116"/>
      <c r="I59" s="117"/>
      <c r="J59" s="116" t="s">
        <v>97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26">
        <f>ROUND(SUM(AG60:AG61),2)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83</v>
      </c>
      <c r="AR59" s="120"/>
      <c r="AS59" s="121">
        <f>ROUND(SUM(AS60:AS61),2)</f>
        <v>0</v>
      </c>
      <c r="AT59" s="122">
        <f>ROUND(SUM(AV59:AW59),2)</f>
        <v>0</v>
      </c>
      <c r="AU59" s="123">
        <f>ROUND(SUM(AU60:AU61),5)</f>
        <v>0</v>
      </c>
      <c r="AV59" s="122">
        <f>ROUND(AZ59*L29,2)</f>
        <v>0</v>
      </c>
      <c r="AW59" s="122">
        <f>ROUND(BA59*L30,2)</f>
        <v>0</v>
      </c>
      <c r="AX59" s="122">
        <f>ROUND(BB59*L29,2)</f>
        <v>0</v>
      </c>
      <c r="AY59" s="122">
        <f>ROUND(BC59*L30,2)</f>
        <v>0</v>
      </c>
      <c r="AZ59" s="122">
        <f>ROUND(SUM(AZ60:AZ61),2)</f>
        <v>0</v>
      </c>
      <c r="BA59" s="122">
        <f>ROUND(SUM(BA60:BA61),2)</f>
        <v>0</v>
      </c>
      <c r="BB59" s="122">
        <f>ROUND(SUM(BB60:BB61),2)</f>
        <v>0</v>
      </c>
      <c r="BC59" s="122">
        <f>ROUND(SUM(BC60:BC61),2)</f>
        <v>0</v>
      </c>
      <c r="BD59" s="124">
        <f>ROUND(SUM(BD60:BD61),2)</f>
        <v>0</v>
      </c>
      <c r="BE59" s="7"/>
      <c r="BS59" s="125" t="s">
        <v>75</v>
      </c>
      <c r="BT59" s="125" t="s">
        <v>84</v>
      </c>
      <c r="BU59" s="125" t="s">
        <v>77</v>
      </c>
      <c r="BV59" s="125" t="s">
        <v>78</v>
      </c>
      <c r="BW59" s="125" t="s">
        <v>98</v>
      </c>
      <c r="BX59" s="125" t="s">
        <v>5</v>
      </c>
      <c r="CL59" s="125" t="s">
        <v>19</v>
      </c>
      <c r="CM59" s="125" t="s">
        <v>86</v>
      </c>
    </row>
    <row r="60" spans="1:90" s="4" customFormat="1" ht="23.25" customHeight="1">
      <c r="A60" s="113" t="s">
        <v>80</v>
      </c>
      <c r="B60" s="65"/>
      <c r="C60" s="127"/>
      <c r="D60" s="127"/>
      <c r="E60" s="128" t="s">
        <v>99</v>
      </c>
      <c r="F60" s="128"/>
      <c r="G60" s="128"/>
      <c r="H60" s="128"/>
      <c r="I60" s="128"/>
      <c r="J60" s="127"/>
      <c r="K60" s="128" t="s">
        <v>100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'PP032351 - Elektroinstala...'!J32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101</v>
      </c>
      <c r="AR60" s="67"/>
      <c r="AS60" s="131">
        <v>0</v>
      </c>
      <c r="AT60" s="132">
        <f>ROUND(SUM(AV60:AW60),2)</f>
        <v>0</v>
      </c>
      <c r="AU60" s="133">
        <f>'PP032351 - Elektroinstala...'!P97</f>
        <v>0</v>
      </c>
      <c r="AV60" s="132">
        <f>'PP032351 - Elektroinstala...'!J35</f>
        <v>0</v>
      </c>
      <c r="AW60" s="132">
        <f>'PP032351 - Elektroinstala...'!J36</f>
        <v>0</v>
      </c>
      <c r="AX60" s="132">
        <f>'PP032351 - Elektroinstala...'!J37</f>
        <v>0</v>
      </c>
      <c r="AY60" s="132">
        <f>'PP032351 - Elektroinstala...'!J38</f>
        <v>0</v>
      </c>
      <c r="AZ60" s="132">
        <f>'PP032351 - Elektroinstala...'!F35</f>
        <v>0</v>
      </c>
      <c r="BA60" s="132">
        <f>'PP032351 - Elektroinstala...'!F36</f>
        <v>0</v>
      </c>
      <c r="BB60" s="132">
        <f>'PP032351 - Elektroinstala...'!F37</f>
        <v>0</v>
      </c>
      <c r="BC60" s="132">
        <f>'PP032351 - Elektroinstala...'!F38</f>
        <v>0</v>
      </c>
      <c r="BD60" s="134">
        <f>'PP032351 - Elektroinstala...'!F39</f>
        <v>0</v>
      </c>
      <c r="BE60" s="4"/>
      <c r="BT60" s="135" t="s">
        <v>86</v>
      </c>
      <c r="BV60" s="135" t="s">
        <v>78</v>
      </c>
      <c r="BW60" s="135" t="s">
        <v>102</v>
      </c>
      <c r="BX60" s="135" t="s">
        <v>98</v>
      </c>
      <c r="CL60" s="135" t="s">
        <v>19</v>
      </c>
    </row>
    <row r="61" spans="1:90" s="4" customFormat="1" ht="23.25" customHeight="1">
      <c r="A61" s="113" t="s">
        <v>80</v>
      </c>
      <c r="B61" s="65"/>
      <c r="C61" s="127"/>
      <c r="D61" s="127"/>
      <c r="E61" s="128" t="s">
        <v>103</v>
      </c>
      <c r="F61" s="128"/>
      <c r="G61" s="128"/>
      <c r="H61" s="128"/>
      <c r="I61" s="128"/>
      <c r="J61" s="127"/>
      <c r="K61" s="128" t="s">
        <v>104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'PP032352 - Elektroinstala...'!J32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101</v>
      </c>
      <c r="AR61" s="67"/>
      <c r="AS61" s="131">
        <v>0</v>
      </c>
      <c r="AT61" s="132">
        <f>ROUND(SUM(AV61:AW61),2)</f>
        <v>0</v>
      </c>
      <c r="AU61" s="133">
        <f>'PP032352 - Elektroinstala...'!P99</f>
        <v>0</v>
      </c>
      <c r="AV61" s="132">
        <f>'PP032352 - Elektroinstala...'!J35</f>
        <v>0</v>
      </c>
      <c r="AW61" s="132">
        <f>'PP032352 - Elektroinstala...'!J36</f>
        <v>0</v>
      </c>
      <c r="AX61" s="132">
        <f>'PP032352 - Elektroinstala...'!J37</f>
        <v>0</v>
      </c>
      <c r="AY61" s="132">
        <f>'PP032352 - Elektroinstala...'!J38</f>
        <v>0</v>
      </c>
      <c r="AZ61" s="132">
        <f>'PP032352 - Elektroinstala...'!F35</f>
        <v>0</v>
      </c>
      <c r="BA61" s="132">
        <f>'PP032352 - Elektroinstala...'!F36</f>
        <v>0</v>
      </c>
      <c r="BB61" s="132">
        <f>'PP032352 - Elektroinstala...'!F37</f>
        <v>0</v>
      </c>
      <c r="BC61" s="132">
        <f>'PP032352 - Elektroinstala...'!F38</f>
        <v>0</v>
      </c>
      <c r="BD61" s="134">
        <f>'PP032352 - Elektroinstala...'!F39</f>
        <v>0</v>
      </c>
      <c r="BE61" s="4"/>
      <c r="BT61" s="135" t="s">
        <v>86</v>
      </c>
      <c r="BV61" s="135" t="s">
        <v>78</v>
      </c>
      <c r="BW61" s="135" t="s">
        <v>105</v>
      </c>
      <c r="BX61" s="135" t="s">
        <v>98</v>
      </c>
      <c r="CL61" s="135" t="s">
        <v>19</v>
      </c>
    </row>
    <row r="62" spans="1:91" s="7" customFormat="1" ht="24.75" customHeight="1">
      <c r="A62" s="113" t="s">
        <v>80</v>
      </c>
      <c r="B62" s="114"/>
      <c r="C62" s="115"/>
      <c r="D62" s="116" t="s">
        <v>106</v>
      </c>
      <c r="E62" s="116"/>
      <c r="F62" s="116"/>
      <c r="G62" s="116"/>
      <c r="H62" s="116"/>
      <c r="I62" s="117"/>
      <c r="J62" s="116" t="s">
        <v>107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'PP0323VON - Vedlejší a os...'!J30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108</v>
      </c>
      <c r="AR62" s="120"/>
      <c r="AS62" s="136">
        <v>0</v>
      </c>
      <c r="AT62" s="137">
        <f>ROUND(SUM(AV62:AW62),2)</f>
        <v>0</v>
      </c>
      <c r="AU62" s="138">
        <f>'PP0323VON - Vedlejší a os...'!P85</f>
        <v>0</v>
      </c>
      <c r="AV62" s="137">
        <f>'PP0323VON - Vedlejší a os...'!J33</f>
        <v>0</v>
      </c>
      <c r="AW62" s="137">
        <f>'PP0323VON - Vedlejší a os...'!J34</f>
        <v>0</v>
      </c>
      <c r="AX62" s="137">
        <f>'PP0323VON - Vedlejší a os...'!J35</f>
        <v>0</v>
      </c>
      <c r="AY62" s="137">
        <f>'PP0323VON - Vedlejší a os...'!J36</f>
        <v>0</v>
      </c>
      <c r="AZ62" s="137">
        <f>'PP0323VON - Vedlejší a os...'!F33</f>
        <v>0</v>
      </c>
      <c r="BA62" s="137">
        <f>'PP0323VON - Vedlejší a os...'!F34</f>
        <v>0</v>
      </c>
      <c r="BB62" s="137">
        <f>'PP0323VON - Vedlejší a os...'!F35</f>
        <v>0</v>
      </c>
      <c r="BC62" s="137">
        <f>'PP0323VON - Vedlejší a os...'!F36</f>
        <v>0</v>
      </c>
      <c r="BD62" s="139">
        <f>'PP0323VON - Vedlejší a os...'!F37</f>
        <v>0</v>
      </c>
      <c r="BE62" s="7"/>
      <c r="BT62" s="125" t="s">
        <v>84</v>
      </c>
      <c r="BV62" s="125" t="s">
        <v>78</v>
      </c>
      <c r="BW62" s="125" t="s">
        <v>109</v>
      </c>
      <c r="BX62" s="125" t="s">
        <v>5</v>
      </c>
      <c r="CL62" s="125" t="s">
        <v>19</v>
      </c>
      <c r="CM62" s="125" t="s">
        <v>86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PP03231 - Demolice, bourání'!C2" display="/"/>
    <hyperlink ref="A56" location="'PP03232 - Multifunkční hř...'!C2" display="/"/>
    <hyperlink ref="A57" location="'PP03233 - Vybavení hřiště'!C2" display="/"/>
    <hyperlink ref="A58" location="'PP03234 - Obslužné komuni...'!C2" display="/"/>
    <hyperlink ref="A60" location="'PP032351 - Elektroinstala...'!C2" display="/"/>
    <hyperlink ref="A61" location="'PP032352 - Elektroinstala...'!C2" display="/"/>
    <hyperlink ref="A62" location="'PP0323VON - Vedle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111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112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20. 2. 2024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ROUND(J87,2)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ROUND((SUM(BE87:BE230)),2)</f>
        <v>0</v>
      </c>
      <c r="G33" s="40"/>
      <c r="H33" s="40"/>
      <c r="I33" s="159">
        <v>0.21</v>
      </c>
      <c r="J33" s="158">
        <f>ROUND(((SUM(BE87:BE230))*I33),2)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ROUND((SUM(BF87:BF230)),2)</f>
        <v>0</v>
      </c>
      <c r="G34" s="40"/>
      <c r="H34" s="40"/>
      <c r="I34" s="159">
        <v>0.15</v>
      </c>
      <c r="J34" s="158">
        <f>ROUND(((SUM(BF87:BF230))*I34),2)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ROUND((SUM(BG87:BG230)),2)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ROUND((SUM(BH87:BH230)),2)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ROUND((SUM(BI87:BI230)),2)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Multifunkční hřiště a obslužné komunikace v areálu ZČU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PP03231 - Demolice, bourání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ZČU Plzeň - Bory</v>
      </c>
      <c r="G52" s="42"/>
      <c r="H52" s="42"/>
      <c r="I52" s="34" t="s">
        <v>23</v>
      </c>
      <c r="J52" s="74" t="str">
        <f>IF(J12="","",J12)</f>
        <v>20. 2. 2024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114</v>
      </c>
      <c r="D57" s="173"/>
      <c r="E57" s="173"/>
      <c r="F57" s="173"/>
      <c r="G57" s="173"/>
      <c r="H57" s="173"/>
      <c r="I57" s="173"/>
      <c r="J57" s="174" t="s">
        <v>115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6"/>
      <c r="C60" s="177"/>
      <c r="D60" s="178" t="s">
        <v>117</v>
      </c>
      <c r="E60" s="179"/>
      <c r="F60" s="179"/>
      <c r="G60" s="179"/>
      <c r="H60" s="179"/>
      <c r="I60" s="179"/>
      <c r="J60" s="180">
        <f>J88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118</v>
      </c>
      <c r="E61" s="184"/>
      <c r="F61" s="184"/>
      <c r="G61" s="184"/>
      <c r="H61" s="184"/>
      <c r="I61" s="184"/>
      <c r="J61" s="185">
        <f>J89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119</v>
      </c>
      <c r="E62" s="184"/>
      <c r="F62" s="184"/>
      <c r="G62" s="184"/>
      <c r="H62" s="184"/>
      <c r="I62" s="184"/>
      <c r="J62" s="185">
        <f>J177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120</v>
      </c>
      <c r="E63" s="184"/>
      <c r="F63" s="184"/>
      <c r="G63" s="184"/>
      <c r="H63" s="184"/>
      <c r="I63" s="184"/>
      <c r="J63" s="185">
        <f>J183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121</v>
      </c>
      <c r="E64" s="184"/>
      <c r="F64" s="184"/>
      <c r="G64" s="184"/>
      <c r="H64" s="184"/>
      <c r="I64" s="184"/>
      <c r="J64" s="185">
        <f>J198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122</v>
      </c>
      <c r="E65" s="184"/>
      <c r="F65" s="184"/>
      <c r="G65" s="184"/>
      <c r="H65" s="184"/>
      <c r="I65" s="184"/>
      <c r="J65" s="185">
        <f>J219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123</v>
      </c>
      <c r="E66" s="179"/>
      <c r="F66" s="179"/>
      <c r="G66" s="179"/>
      <c r="H66" s="179"/>
      <c r="I66" s="179"/>
      <c r="J66" s="180">
        <f>J222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124</v>
      </c>
      <c r="E67" s="184"/>
      <c r="F67" s="184"/>
      <c r="G67" s="184"/>
      <c r="H67" s="184"/>
      <c r="I67" s="184"/>
      <c r="J67" s="185">
        <f>J223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125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1" t="str">
        <f>E7</f>
        <v>Multifunkční hřiště a obslužné komunikace v areálu ZČU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111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PP03231 - Demolice, bourání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areál ZČU Plzeň - Bory</v>
      </c>
      <c r="G81" s="42"/>
      <c r="H81" s="42"/>
      <c r="I81" s="34" t="s">
        <v>23</v>
      </c>
      <c r="J81" s="74" t="str">
        <f>IF(J12="","",J12)</f>
        <v>20. 2. 2024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ZČU v Plzni, Univerzitní 2732/8, Plzeň 301 00</v>
      </c>
      <c r="G83" s="42"/>
      <c r="H83" s="42"/>
      <c r="I83" s="34" t="s">
        <v>31</v>
      </c>
      <c r="J83" s="38" t="str">
        <f>E21</f>
        <v>PilsProjekt s.r.o., Částkova 74, 326 00 Plzeň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>Zdeněk Basl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126</v>
      </c>
      <c r="D86" s="190" t="s">
        <v>61</v>
      </c>
      <c r="E86" s="190" t="s">
        <v>57</v>
      </c>
      <c r="F86" s="190" t="s">
        <v>58</v>
      </c>
      <c r="G86" s="190" t="s">
        <v>127</v>
      </c>
      <c r="H86" s="190" t="s">
        <v>128</v>
      </c>
      <c r="I86" s="190" t="s">
        <v>129</v>
      </c>
      <c r="J86" s="190" t="s">
        <v>115</v>
      </c>
      <c r="K86" s="191" t="s">
        <v>130</v>
      </c>
      <c r="L86" s="192"/>
      <c r="M86" s="94" t="s">
        <v>19</v>
      </c>
      <c r="N86" s="95" t="s">
        <v>46</v>
      </c>
      <c r="O86" s="95" t="s">
        <v>131</v>
      </c>
      <c r="P86" s="95" t="s">
        <v>132</v>
      </c>
      <c r="Q86" s="95" t="s">
        <v>133</v>
      </c>
      <c r="R86" s="95" t="s">
        <v>134</v>
      </c>
      <c r="S86" s="95" t="s">
        <v>135</v>
      </c>
      <c r="T86" s="96" t="s">
        <v>136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137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P88+P222</f>
        <v>0</v>
      </c>
      <c r="Q87" s="98"/>
      <c r="R87" s="195">
        <f>R88+R222</f>
        <v>0</v>
      </c>
      <c r="S87" s="98"/>
      <c r="T87" s="196">
        <f>T88+T222</f>
        <v>1298.0414600000004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116</v>
      </c>
      <c r="BK87" s="197">
        <f>BK88+BK222</f>
        <v>0</v>
      </c>
    </row>
    <row r="88" spans="1:63" s="12" customFormat="1" ht="25.9" customHeight="1">
      <c r="A88" s="12"/>
      <c r="B88" s="198"/>
      <c r="C88" s="199"/>
      <c r="D88" s="200" t="s">
        <v>75</v>
      </c>
      <c r="E88" s="201" t="s">
        <v>138</v>
      </c>
      <c r="F88" s="201" t="s">
        <v>139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P89+P177+P183+P198+P219</f>
        <v>0</v>
      </c>
      <c r="Q88" s="206"/>
      <c r="R88" s="207">
        <f>R89+R177+R183+R198+R219</f>
        <v>0</v>
      </c>
      <c r="S88" s="206"/>
      <c r="T88" s="208">
        <f>T89+T177+T183+T198+T219</f>
        <v>1298.0414600000004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84</v>
      </c>
      <c r="AT88" s="210" t="s">
        <v>75</v>
      </c>
      <c r="AU88" s="210" t="s">
        <v>76</v>
      </c>
      <c r="AY88" s="209" t="s">
        <v>140</v>
      </c>
      <c r="BK88" s="211">
        <f>BK89+BK177+BK183+BK198+BK219</f>
        <v>0</v>
      </c>
    </row>
    <row r="89" spans="1:63" s="12" customFormat="1" ht="22.8" customHeight="1">
      <c r="A89" s="12"/>
      <c r="B89" s="198"/>
      <c r="C89" s="199"/>
      <c r="D89" s="200" t="s">
        <v>75</v>
      </c>
      <c r="E89" s="212" t="s">
        <v>84</v>
      </c>
      <c r="F89" s="212" t="s">
        <v>141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SUM(P90:P176)</f>
        <v>0</v>
      </c>
      <c r="Q89" s="206"/>
      <c r="R89" s="207">
        <f>SUM(R90:R176)</f>
        <v>0</v>
      </c>
      <c r="S89" s="206"/>
      <c r="T89" s="208">
        <f>SUM(T90:T176)</f>
        <v>1293.4919000000002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84</v>
      </c>
      <c r="AT89" s="210" t="s">
        <v>75</v>
      </c>
      <c r="AU89" s="210" t="s">
        <v>84</v>
      </c>
      <c r="AY89" s="209" t="s">
        <v>140</v>
      </c>
      <c r="BK89" s="211">
        <f>SUM(BK90:BK176)</f>
        <v>0</v>
      </c>
    </row>
    <row r="90" spans="1:65" s="2" customFormat="1" ht="24.15" customHeight="1">
      <c r="A90" s="40"/>
      <c r="B90" s="41"/>
      <c r="C90" s="214" t="s">
        <v>84</v>
      </c>
      <c r="D90" s="214" t="s">
        <v>142</v>
      </c>
      <c r="E90" s="215" t="s">
        <v>143</v>
      </c>
      <c r="F90" s="216" t="s">
        <v>144</v>
      </c>
      <c r="G90" s="217" t="s">
        <v>145</v>
      </c>
      <c r="H90" s="218">
        <v>4.8</v>
      </c>
      <c r="I90" s="219"/>
      <c r="J90" s="220">
        <f>ROUND(I90*H90,2)</f>
        <v>0</v>
      </c>
      <c r="K90" s="216" t="s">
        <v>146</v>
      </c>
      <c r="L90" s="46"/>
      <c r="M90" s="221" t="s">
        <v>19</v>
      </c>
      <c r="N90" s="222" t="s">
        <v>47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147</v>
      </c>
      <c r="AT90" s="225" t="s">
        <v>142</v>
      </c>
      <c r="AU90" s="225" t="s">
        <v>86</v>
      </c>
      <c r="AY90" s="19" t="s">
        <v>140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84</v>
      </c>
      <c r="BK90" s="226">
        <f>ROUND(I90*H90,2)</f>
        <v>0</v>
      </c>
      <c r="BL90" s="19" t="s">
        <v>147</v>
      </c>
      <c r="BM90" s="225" t="s">
        <v>148</v>
      </c>
    </row>
    <row r="91" spans="1:47" s="2" customFormat="1" ht="12">
      <c r="A91" s="40"/>
      <c r="B91" s="41"/>
      <c r="C91" s="42"/>
      <c r="D91" s="227" t="s">
        <v>149</v>
      </c>
      <c r="E91" s="42"/>
      <c r="F91" s="228" t="s">
        <v>150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86</v>
      </c>
    </row>
    <row r="92" spans="1:51" s="13" customFormat="1" ht="12">
      <c r="A92" s="13"/>
      <c r="B92" s="232"/>
      <c r="C92" s="233"/>
      <c r="D92" s="234" t="s">
        <v>151</v>
      </c>
      <c r="E92" s="235" t="s">
        <v>19</v>
      </c>
      <c r="F92" s="236" t="s">
        <v>152</v>
      </c>
      <c r="G92" s="233"/>
      <c r="H92" s="235" t="s">
        <v>19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151</v>
      </c>
      <c r="AU92" s="242" t="s">
        <v>86</v>
      </c>
      <c r="AV92" s="13" t="s">
        <v>84</v>
      </c>
      <c r="AW92" s="13" t="s">
        <v>35</v>
      </c>
      <c r="AX92" s="13" t="s">
        <v>76</v>
      </c>
      <c r="AY92" s="242" t="s">
        <v>140</v>
      </c>
    </row>
    <row r="93" spans="1:51" s="14" customFormat="1" ht="12">
      <c r="A93" s="14"/>
      <c r="B93" s="243"/>
      <c r="C93" s="244"/>
      <c r="D93" s="234" t="s">
        <v>151</v>
      </c>
      <c r="E93" s="245" t="s">
        <v>19</v>
      </c>
      <c r="F93" s="246" t="s">
        <v>153</v>
      </c>
      <c r="G93" s="244"/>
      <c r="H93" s="247">
        <v>4.8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3" t="s">
        <v>151</v>
      </c>
      <c r="AU93" s="253" t="s">
        <v>86</v>
      </c>
      <c r="AV93" s="14" t="s">
        <v>86</v>
      </c>
      <c r="AW93" s="14" t="s">
        <v>35</v>
      </c>
      <c r="AX93" s="14" t="s">
        <v>76</v>
      </c>
      <c r="AY93" s="253" t="s">
        <v>140</v>
      </c>
    </row>
    <row r="94" spans="1:51" s="15" customFormat="1" ht="12">
      <c r="A94" s="15"/>
      <c r="B94" s="254"/>
      <c r="C94" s="255"/>
      <c r="D94" s="234" t="s">
        <v>151</v>
      </c>
      <c r="E94" s="256" t="s">
        <v>19</v>
      </c>
      <c r="F94" s="257" t="s">
        <v>154</v>
      </c>
      <c r="G94" s="255"/>
      <c r="H94" s="258">
        <v>4.8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4" t="s">
        <v>151</v>
      </c>
      <c r="AU94" s="264" t="s">
        <v>86</v>
      </c>
      <c r="AV94" s="15" t="s">
        <v>147</v>
      </c>
      <c r="AW94" s="15" t="s">
        <v>35</v>
      </c>
      <c r="AX94" s="15" t="s">
        <v>84</v>
      </c>
      <c r="AY94" s="264" t="s">
        <v>140</v>
      </c>
    </row>
    <row r="95" spans="1:65" s="2" customFormat="1" ht="24.15" customHeight="1">
      <c r="A95" s="40"/>
      <c r="B95" s="41"/>
      <c r="C95" s="214" t="s">
        <v>86</v>
      </c>
      <c r="D95" s="214" t="s">
        <v>142</v>
      </c>
      <c r="E95" s="215" t="s">
        <v>155</v>
      </c>
      <c r="F95" s="216" t="s">
        <v>156</v>
      </c>
      <c r="G95" s="217" t="s">
        <v>145</v>
      </c>
      <c r="H95" s="218">
        <v>770</v>
      </c>
      <c r="I95" s="219"/>
      <c r="J95" s="220">
        <f>ROUND(I95*H95,2)</f>
        <v>0</v>
      </c>
      <c r="K95" s="216" t="s">
        <v>146</v>
      </c>
      <c r="L95" s="46"/>
      <c r="M95" s="221" t="s">
        <v>19</v>
      </c>
      <c r="N95" s="222" t="s">
        <v>47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147</v>
      </c>
      <c r="AT95" s="225" t="s">
        <v>142</v>
      </c>
      <c r="AU95" s="225" t="s">
        <v>86</v>
      </c>
      <c r="AY95" s="19" t="s">
        <v>140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84</v>
      </c>
      <c r="BK95" s="226">
        <f>ROUND(I95*H95,2)</f>
        <v>0</v>
      </c>
      <c r="BL95" s="19" t="s">
        <v>147</v>
      </c>
      <c r="BM95" s="225" t="s">
        <v>157</v>
      </c>
    </row>
    <row r="96" spans="1:47" s="2" customFormat="1" ht="12">
      <c r="A96" s="40"/>
      <c r="B96" s="41"/>
      <c r="C96" s="42"/>
      <c r="D96" s="227" t="s">
        <v>149</v>
      </c>
      <c r="E96" s="42"/>
      <c r="F96" s="228" t="s">
        <v>158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149</v>
      </c>
      <c r="AU96" s="19" t="s">
        <v>86</v>
      </c>
    </row>
    <row r="97" spans="1:51" s="13" customFormat="1" ht="12">
      <c r="A97" s="13"/>
      <c r="B97" s="232"/>
      <c r="C97" s="233"/>
      <c r="D97" s="234" t="s">
        <v>151</v>
      </c>
      <c r="E97" s="235" t="s">
        <v>19</v>
      </c>
      <c r="F97" s="236" t="s">
        <v>159</v>
      </c>
      <c r="G97" s="233"/>
      <c r="H97" s="235" t="s">
        <v>19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151</v>
      </c>
      <c r="AU97" s="242" t="s">
        <v>86</v>
      </c>
      <c r="AV97" s="13" t="s">
        <v>84</v>
      </c>
      <c r="AW97" s="13" t="s">
        <v>35</v>
      </c>
      <c r="AX97" s="13" t="s">
        <v>76</v>
      </c>
      <c r="AY97" s="242" t="s">
        <v>140</v>
      </c>
    </row>
    <row r="98" spans="1:51" s="14" customFormat="1" ht="12">
      <c r="A98" s="14"/>
      <c r="B98" s="243"/>
      <c r="C98" s="244"/>
      <c r="D98" s="234" t="s">
        <v>151</v>
      </c>
      <c r="E98" s="245" t="s">
        <v>19</v>
      </c>
      <c r="F98" s="246" t="s">
        <v>160</v>
      </c>
      <c r="G98" s="244"/>
      <c r="H98" s="247">
        <v>770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151</v>
      </c>
      <c r="AU98" s="253" t="s">
        <v>86</v>
      </c>
      <c r="AV98" s="14" t="s">
        <v>86</v>
      </c>
      <c r="AW98" s="14" t="s">
        <v>35</v>
      </c>
      <c r="AX98" s="14" t="s">
        <v>76</v>
      </c>
      <c r="AY98" s="253" t="s">
        <v>140</v>
      </c>
    </row>
    <row r="99" spans="1:51" s="15" customFormat="1" ht="12">
      <c r="A99" s="15"/>
      <c r="B99" s="254"/>
      <c r="C99" s="255"/>
      <c r="D99" s="234" t="s">
        <v>151</v>
      </c>
      <c r="E99" s="256" t="s">
        <v>19</v>
      </c>
      <c r="F99" s="257" t="s">
        <v>154</v>
      </c>
      <c r="G99" s="255"/>
      <c r="H99" s="258">
        <v>770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4" t="s">
        <v>151</v>
      </c>
      <c r="AU99" s="264" t="s">
        <v>86</v>
      </c>
      <c r="AV99" s="15" t="s">
        <v>147</v>
      </c>
      <c r="AW99" s="15" t="s">
        <v>35</v>
      </c>
      <c r="AX99" s="15" t="s">
        <v>84</v>
      </c>
      <c r="AY99" s="264" t="s">
        <v>140</v>
      </c>
    </row>
    <row r="100" spans="1:65" s="2" customFormat="1" ht="37.8" customHeight="1">
      <c r="A100" s="40"/>
      <c r="B100" s="41"/>
      <c r="C100" s="214" t="s">
        <v>161</v>
      </c>
      <c r="D100" s="214" t="s">
        <v>142</v>
      </c>
      <c r="E100" s="215" t="s">
        <v>162</v>
      </c>
      <c r="F100" s="216" t="s">
        <v>163</v>
      </c>
      <c r="G100" s="217" t="s">
        <v>145</v>
      </c>
      <c r="H100" s="218">
        <v>6.8</v>
      </c>
      <c r="I100" s="219"/>
      <c r="J100" s="220">
        <f>ROUND(I100*H100,2)</f>
        <v>0</v>
      </c>
      <c r="K100" s="216" t="s">
        <v>146</v>
      </c>
      <c r="L100" s="46"/>
      <c r="M100" s="221" t="s">
        <v>19</v>
      </c>
      <c r="N100" s="222" t="s">
        <v>47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0.26</v>
      </c>
      <c r="T100" s="224">
        <f>S100*H100</f>
        <v>1.768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147</v>
      </c>
      <c r="AT100" s="225" t="s">
        <v>142</v>
      </c>
      <c r="AU100" s="225" t="s">
        <v>86</v>
      </c>
      <c r="AY100" s="19" t="s">
        <v>140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84</v>
      </c>
      <c r="BK100" s="226">
        <f>ROUND(I100*H100,2)</f>
        <v>0</v>
      </c>
      <c r="BL100" s="19" t="s">
        <v>147</v>
      </c>
      <c r="BM100" s="225" t="s">
        <v>164</v>
      </c>
    </row>
    <row r="101" spans="1:47" s="2" customFormat="1" ht="12">
      <c r="A101" s="40"/>
      <c r="B101" s="41"/>
      <c r="C101" s="42"/>
      <c r="D101" s="227" t="s">
        <v>149</v>
      </c>
      <c r="E101" s="42"/>
      <c r="F101" s="228" t="s">
        <v>165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149</v>
      </c>
      <c r="AU101" s="19" t="s">
        <v>86</v>
      </c>
    </row>
    <row r="102" spans="1:51" s="13" customFormat="1" ht="12">
      <c r="A102" s="13"/>
      <c r="B102" s="232"/>
      <c r="C102" s="233"/>
      <c r="D102" s="234" t="s">
        <v>151</v>
      </c>
      <c r="E102" s="235" t="s">
        <v>19</v>
      </c>
      <c r="F102" s="236" t="s">
        <v>166</v>
      </c>
      <c r="G102" s="233"/>
      <c r="H102" s="235" t="s">
        <v>19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151</v>
      </c>
      <c r="AU102" s="242" t="s">
        <v>86</v>
      </c>
      <c r="AV102" s="13" t="s">
        <v>84</v>
      </c>
      <c r="AW102" s="13" t="s">
        <v>35</v>
      </c>
      <c r="AX102" s="13" t="s">
        <v>76</v>
      </c>
      <c r="AY102" s="242" t="s">
        <v>140</v>
      </c>
    </row>
    <row r="103" spans="1:51" s="14" customFormat="1" ht="12">
      <c r="A103" s="14"/>
      <c r="B103" s="243"/>
      <c r="C103" s="244"/>
      <c r="D103" s="234" t="s">
        <v>151</v>
      </c>
      <c r="E103" s="245" t="s">
        <v>19</v>
      </c>
      <c r="F103" s="246" t="s">
        <v>167</v>
      </c>
      <c r="G103" s="244"/>
      <c r="H103" s="247">
        <v>6.8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151</v>
      </c>
      <c r="AU103" s="253" t="s">
        <v>86</v>
      </c>
      <c r="AV103" s="14" t="s">
        <v>86</v>
      </c>
      <c r="AW103" s="14" t="s">
        <v>35</v>
      </c>
      <c r="AX103" s="14" t="s">
        <v>76</v>
      </c>
      <c r="AY103" s="253" t="s">
        <v>140</v>
      </c>
    </row>
    <row r="104" spans="1:51" s="15" customFormat="1" ht="12">
      <c r="A104" s="15"/>
      <c r="B104" s="254"/>
      <c r="C104" s="255"/>
      <c r="D104" s="234" t="s">
        <v>151</v>
      </c>
      <c r="E104" s="256" t="s">
        <v>19</v>
      </c>
      <c r="F104" s="257" t="s">
        <v>154</v>
      </c>
      <c r="G104" s="255"/>
      <c r="H104" s="258">
        <v>6.8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151</v>
      </c>
      <c r="AU104" s="264" t="s">
        <v>86</v>
      </c>
      <c r="AV104" s="15" t="s">
        <v>147</v>
      </c>
      <c r="AW104" s="15" t="s">
        <v>35</v>
      </c>
      <c r="AX104" s="15" t="s">
        <v>84</v>
      </c>
      <c r="AY104" s="264" t="s">
        <v>140</v>
      </c>
    </row>
    <row r="105" spans="1:65" s="2" customFormat="1" ht="37.8" customHeight="1">
      <c r="A105" s="40"/>
      <c r="B105" s="41"/>
      <c r="C105" s="214" t="s">
        <v>147</v>
      </c>
      <c r="D105" s="214" t="s">
        <v>142</v>
      </c>
      <c r="E105" s="215" t="s">
        <v>168</v>
      </c>
      <c r="F105" s="216" t="s">
        <v>169</v>
      </c>
      <c r="G105" s="217" t="s">
        <v>145</v>
      </c>
      <c r="H105" s="218">
        <v>1023.16</v>
      </c>
      <c r="I105" s="219"/>
      <c r="J105" s="220">
        <f>ROUND(I105*H105,2)</f>
        <v>0</v>
      </c>
      <c r="K105" s="216" t="s">
        <v>146</v>
      </c>
      <c r="L105" s="46"/>
      <c r="M105" s="221" t="s">
        <v>19</v>
      </c>
      <c r="N105" s="222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0.4</v>
      </c>
      <c r="T105" s="224">
        <f>S105*H105</f>
        <v>409.264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147</v>
      </c>
      <c r="AT105" s="225" t="s">
        <v>142</v>
      </c>
      <c r="AU105" s="225" t="s">
        <v>86</v>
      </c>
      <c r="AY105" s="19" t="s">
        <v>140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147</v>
      </c>
      <c r="BM105" s="225" t="s">
        <v>170</v>
      </c>
    </row>
    <row r="106" spans="1:47" s="2" customFormat="1" ht="12">
      <c r="A106" s="40"/>
      <c r="B106" s="41"/>
      <c r="C106" s="42"/>
      <c r="D106" s="227" t="s">
        <v>149</v>
      </c>
      <c r="E106" s="42"/>
      <c r="F106" s="228" t="s">
        <v>171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86</v>
      </c>
    </row>
    <row r="107" spans="1:51" s="13" customFormat="1" ht="12">
      <c r="A107" s="13"/>
      <c r="B107" s="232"/>
      <c r="C107" s="233"/>
      <c r="D107" s="234" t="s">
        <v>151</v>
      </c>
      <c r="E107" s="235" t="s">
        <v>19</v>
      </c>
      <c r="F107" s="236" t="s">
        <v>172</v>
      </c>
      <c r="G107" s="233"/>
      <c r="H107" s="235" t="s">
        <v>19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151</v>
      </c>
      <c r="AU107" s="242" t="s">
        <v>86</v>
      </c>
      <c r="AV107" s="13" t="s">
        <v>84</v>
      </c>
      <c r="AW107" s="13" t="s">
        <v>35</v>
      </c>
      <c r="AX107" s="13" t="s">
        <v>76</v>
      </c>
      <c r="AY107" s="242" t="s">
        <v>140</v>
      </c>
    </row>
    <row r="108" spans="1:51" s="14" customFormat="1" ht="12">
      <c r="A108" s="14"/>
      <c r="B108" s="243"/>
      <c r="C108" s="244"/>
      <c r="D108" s="234" t="s">
        <v>151</v>
      </c>
      <c r="E108" s="245" t="s">
        <v>19</v>
      </c>
      <c r="F108" s="246" t="s">
        <v>173</v>
      </c>
      <c r="G108" s="244"/>
      <c r="H108" s="247">
        <v>367.06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151</v>
      </c>
      <c r="AU108" s="253" t="s">
        <v>86</v>
      </c>
      <c r="AV108" s="14" t="s">
        <v>86</v>
      </c>
      <c r="AW108" s="14" t="s">
        <v>35</v>
      </c>
      <c r="AX108" s="14" t="s">
        <v>76</v>
      </c>
      <c r="AY108" s="253" t="s">
        <v>140</v>
      </c>
    </row>
    <row r="109" spans="1:51" s="13" customFormat="1" ht="12">
      <c r="A109" s="13"/>
      <c r="B109" s="232"/>
      <c r="C109" s="233"/>
      <c r="D109" s="234" t="s">
        <v>151</v>
      </c>
      <c r="E109" s="235" t="s">
        <v>19</v>
      </c>
      <c r="F109" s="236" t="s">
        <v>174</v>
      </c>
      <c r="G109" s="233"/>
      <c r="H109" s="235" t="s">
        <v>19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151</v>
      </c>
      <c r="AU109" s="242" t="s">
        <v>86</v>
      </c>
      <c r="AV109" s="13" t="s">
        <v>84</v>
      </c>
      <c r="AW109" s="13" t="s">
        <v>35</v>
      </c>
      <c r="AX109" s="13" t="s">
        <v>76</v>
      </c>
      <c r="AY109" s="242" t="s">
        <v>140</v>
      </c>
    </row>
    <row r="110" spans="1:51" s="14" customFormat="1" ht="12">
      <c r="A110" s="14"/>
      <c r="B110" s="243"/>
      <c r="C110" s="244"/>
      <c r="D110" s="234" t="s">
        <v>151</v>
      </c>
      <c r="E110" s="245" t="s">
        <v>19</v>
      </c>
      <c r="F110" s="246" t="s">
        <v>175</v>
      </c>
      <c r="G110" s="244"/>
      <c r="H110" s="247">
        <v>300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151</v>
      </c>
      <c r="AU110" s="253" t="s">
        <v>86</v>
      </c>
      <c r="AV110" s="14" t="s">
        <v>86</v>
      </c>
      <c r="AW110" s="14" t="s">
        <v>35</v>
      </c>
      <c r="AX110" s="14" t="s">
        <v>76</v>
      </c>
      <c r="AY110" s="253" t="s">
        <v>140</v>
      </c>
    </row>
    <row r="111" spans="1:51" s="13" customFormat="1" ht="12">
      <c r="A111" s="13"/>
      <c r="B111" s="232"/>
      <c r="C111" s="233"/>
      <c r="D111" s="234" t="s">
        <v>151</v>
      </c>
      <c r="E111" s="235" t="s">
        <v>19</v>
      </c>
      <c r="F111" s="236" t="s">
        <v>176</v>
      </c>
      <c r="G111" s="233"/>
      <c r="H111" s="235" t="s">
        <v>19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151</v>
      </c>
      <c r="AU111" s="242" t="s">
        <v>86</v>
      </c>
      <c r="AV111" s="13" t="s">
        <v>84</v>
      </c>
      <c r="AW111" s="13" t="s">
        <v>35</v>
      </c>
      <c r="AX111" s="13" t="s">
        <v>76</v>
      </c>
      <c r="AY111" s="242" t="s">
        <v>140</v>
      </c>
    </row>
    <row r="112" spans="1:51" s="14" customFormat="1" ht="12">
      <c r="A112" s="14"/>
      <c r="B112" s="243"/>
      <c r="C112" s="244"/>
      <c r="D112" s="234" t="s">
        <v>151</v>
      </c>
      <c r="E112" s="245" t="s">
        <v>19</v>
      </c>
      <c r="F112" s="246" t="s">
        <v>177</v>
      </c>
      <c r="G112" s="244"/>
      <c r="H112" s="247">
        <v>356.1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151</v>
      </c>
      <c r="AU112" s="253" t="s">
        <v>86</v>
      </c>
      <c r="AV112" s="14" t="s">
        <v>86</v>
      </c>
      <c r="AW112" s="14" t="s">
        <v>35</v>
      </c>
      <c r="AX112" s="14" t="s">
        <v>76</v>
      </c>
      <c r="AY112" s="253" t="s">
        <v>140</v>
      </c>
    </row>
    <row r="113" spans="1:51" s="15" customFormat="1" ht="12">
      <c r="A113" s="15"/>
      <c r="B113" s="254"/>
      <c r="C113" s="255"/>
      <c r="D113" s="234" t="s">
        <v>151</v>
      </c>
      <c r="E113" s="256" t="s">
        <v>19</v>
      </c>
      <c r="F113" s="257" t="s">
        <v>154</v>
      </c>
      <c r="G113" s="255"/>
      <c r="H113" s="258">
        <v>1023.16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4" t="s">
        <v>151</v>
      </c>
      <c r="AU113" s="264" t="s">
        <v>86</v>
      </c>
      <c r="AV113" s="15" t="s">
        <v>147</v>
      </c>
      <c r="AW113" s="15" t="s">
        <v>35</v>
      </c>
      <c r="AX113" s="15" t="s">
        <v>84</v>
      </c>
      <c r="AY113" s="264" t="s">
        <v>140</v>
      </c>
    </row>
    <row r="114" spans="1:65" s="2" customFormat="1" ht="37.8" customHeight="1">
      <c r="A114" s="40"/>
      <c r="B114" s="41"/>
      <c r="C114" s="214" t="s">
        <v>178</v>
      </c>
      <c r="D114" s="214" t="s">
        <v>142</v>
      </c>
      <c r="E114" s="215" t="s">
        <v>179</v>
      </c>
      <c r="F114" s="216" t="s">
        <v>180</v>
      </c>
      <c r="G114" s="217" t="s">
        <v>145</v>
      </c>
      <c r="H114" s="218">
        <v>416.1</v>
      </c>
      <c r="I114" s="219"/>
      <c r="J114" s="220">
        <f>ROUND(I114*H114,2)</f>
        <v>0</v>
      </c>
      <c r="K114" s="216" t="s">
        <v>146</v>
      </c>
      <c r="L114" s="46"/>
      <c r="M114" s="221" t="s">
        <v>19</v>
      </c>
      <c r="N114" s="222" t="s">
        <v>47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0.425</v>
      </c>
      <c r="T114" s="224">
        <f>S114*H114</f>
        <v>176.8425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147</v>
      </c>
      <c r="AT114" s="225" t="s">
        <v>142</v>
      </c>
      <c r="AU114" s="225" t="s">
        <v>86</v>
      </c>
      <c r="AY114" s="19" t="s">
        <v>140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84</v>
      </c>
      <c r="BK114" s="226">
        <f>ROUND(I114*H114,2)</f>
        <v>0</v>
      </c>
      <c r="BL114" s="19" t="s">
        <v>147</v>
      </c>
      <c r="BM114" s="225" t="s">
        <v>181</v>
      </c>
    </row>
    <row r="115" spans="1:47" s="2" customFormat="1" ht="12">
      <c r="A115" s="40"/>
      <c r="B115" s="41"/>
      <c r="C115" s="42"/>
      <c r="D115" s="227" t="s">
        <v>149</v>
      </c>
      <c r="E115" s="42"/>
      <c r="F115" s="228" t="s">
        <v>182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149</v>
      </c>
      <c r="AU115" s="19" t="s">
        <v>86</v>
      </c>
    </row>
    <row r="116" spans="1:51" s="13" customFormat="1" ht="12">
      <c r="A116" s="13"/>
      <c r="B116" s="232"/>
      <c r="C116" s="233"/>
      <c r="D116" s="234" t="s">
        <v>151</v>
      </c>
      <c r="E116" s="235" t="s">
        <v>19</v>
      </c>
      <c r="F116" s="236" t="s">
        <v>183</v>
      </c>
      <c r="G116" s="233"/>
      <c r="H116" s="235" t="s">
        <v>19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151</v>
      </c>
      <c r="AU116" s="242" t="s">
        <v>86</v>
      </c>
      <c r="AV116" s="13" t="s">
        <v>84</v>
      </c>
      <c r="AW116" s="13" t="s">
        <v>35</v>
      </c>
      <c r="AX116" s="13" t="s">
        <v>76</v>
      </c>
      <c r="AY116" s="242" t="s">
        <v>140</v>
      </c>
    </row>
    <row r="117" spans="1:51" s="14" customFormat="1" ht="12">
      <c r="A117" s="14"/>
      <c r="B117" s="243"/>
      <c r="C117" s="244"/>
      <c r="D117" s="234" t="s">
        <v>151</v>
      </c>
      <c r="E117" s="245" t="s">
        <v>19</v>
      </c>
      <c r="F117" s="246" t="s">
        <v>184</v>
      </c>
      <c r="G117" s="244"/>
      <c r="H117" s="247">
        <v>416.1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151</v>
      </c>
      <c r="AU117" s="253" t="s">
        <v>86</v>
      </c>
      <c r="AV117" s="14" t="s">
        <v>86</v>
      </c>
      <c r="AW117" s="14" t="s">
        <v>35</v>
      </c>
      <c r="AX117" s="14" t="s">
        <v>76</v>
      </c>
      <c r="AY117" s="253" t="s">
        <v>140</v>
      </c>
    </row>
    <row r="118" spans="1:51" s="15" customFormat="1" ht="12">
      <c r="A118" s="15"/>
      <c r="B118" s="254"/>
      <c r="C118" s="255"/>
      <c r="D118" s="234" t="s">
        <v>151</v>
      </c>
      <c r="E118" s="256" t="s">
        <v>19</v>
      </c>
      <c r="F118" s="257" t="s">
        <v>154</v>
      </c>
      <c r="G118" s="255"/>
      <c r="H118" s="258">
        <v>416.1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4" t="s">
        <v>151</v>
      </c>
      <c r="AU118" s="264" t="s">
        <v>86</v>
      </c>
      <c r="AV118" s="15" t="s">
        <v>147</v>
      </c>
      <c r="AW118" s="15" t="s">
        <v>35</v>
      </c>
      <c r="AX118" s="15" t="s">
        <v>84</v>
      </c>
      <c r="AY118" s="264" t="s">
        <v>140</v>
      </c>
    </row>
    <row r="119" spans="1:65" s="2" customFormat="1" ht="37.8" customHeight="1">
      <c r="A119" s="40"/>
      <c r="B119" s="41"/>
      <c r="C119" s="214" t="s">
        <v>185</v>
      </c>
      <c r="D119" s="214" t="s">
        <v>142</v>
      </c>
      <c r="E119" s="215" t="s">
        <v>186</v>
      </c>
      <c r="F119" s="216" t="s">
        <v>187</v>
      </c>
      <c r="G119" s="217" t="s">
        <v>145</v>
      </c>
      <c r="H119" s="218">
        <v>1603.06</v>
      </c>
      <c r="I119" s="219"/>
      <c r="J119" s="220">
        <f>ROUND(I119*H119,2)</f>
        <v>0</v>
      </c>
      <c r="K119" s="216" t="s">
        <v>146</v>
      </c>
      <c r="L119" s="46"/>
      <c r="M119" s="221" t="s">
        <v>19</v>
      </c>
      <c r="N119" s="222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0.17</v>
      </c>
      <c r="T119" s="224">
        <f>S119*H119</f>
        <v>272.5202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147</v>
      </c>
      <c r="AT119" s="225" t="s">
        <v>142</v>
      </c>
      <c r="AU119" s="225" t="s">
        <v>86</v>
      </c>
      <c r="AY119" s="19" t="s">
        <v>140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147</v>
      </c>
      <c r="BM119" s="225" t="s">
        <v>188</v>
      </c>
    </row>
    <row r="120" spans="1:47" s="2" customFormat="1" ht="12">
      <c r="A120" s="40"/>
      <c r="B120" s="41"/>
      <c r="C120" s="42"/>
      <c r="D120" s="227" t="s">
        <v>149</v>
      </c>
      <c r="E120" s="42"/>
      <c r="F120" s="228" t="s">
        <v>189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149</v>
      </c>
      <c r="AU120" s="19" t="s">
        <v>86</v>
      </c>
    </row>
    <row r="121" spans="1:51" s="13" customFormat="1" ht="12">
      <c r="A121" s="13"/>
      <c r="B121" s="232"/>
      <c r="C121" s="233"/>
      <c r="D121" s="234" t="s">
        <v>151</v>
      </c>
      <c r="E121" s="235" t="s">
        <v>19</v>
      </c>
      <c r="F121" s="236" t="s">
        <v>190</v>
      </c>
      <c r="G121" s="233"/>
      <c r="H121" s="235" t="s">
        <v>19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151</v>
      </c>
      <c r="AU121" s="242" t="s">
        <v>86</v>
      </c>
      <c r="AV121" s="13" t="s">
        <v>84</v>
      </c>
      <c r="AW121" s="13" t="s">
        <v>35</v>
      </c>
      <c r="AX121" s="13" t="s">
        <v>76</v>
      </c>
      <c r="AY121" s="242" t="s">
        <v>140</v>
      </c>
    </row>
    <row r="122" spans="1:51" s="14" customFormat="1" ht="12">
      <c r="A122" s="14"/>
      <c r="B122" s="243"/>
      <c r="C122" s="244"/>
      <c r="D122" s="234" t="s">
        <v>151</v>
      </c>
      <c r="E122" s="245" t="s">
        <v>19</v>
      </c>
      <c r="F122" s="246" t="s">
        <v>184</v>
      </c>
      <c r="G122" s="244"/>
      <c r="H122" s="247">
        <v>416.1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151</v>
      </c>
      <c r="AU122" s="253" t="s">
        <v>86</v>
      </c>
      <c r="AV122" s="14" t="s">
        <v>86</v>
      </c>
      <c r="AW122" s="14" t="s">
        <v>35</v>
      </c>
      <c r="AX122" s="14" t="s">
        <v>76</v>
      </c>
      <c r="AY122" s="253" t="s">
        <v>140</v>
      </c>
    </row>
    <row r="123" spans="1:51" s="13" customFormat="1" ht="12">
      <c r="A123" s="13"/>
      <c r="B123" s="232"/>
      <c r="C123" s="233"/>
      <c r="D123" s="234" t="s">
        <v>151</v>
      </c>
      <c r="E123" s="235" t="s">
        <v>19</v>
      </c>
      <c r="F123" s="236" t="s">
        <v>191</v>
      </c>
      <c r="G123" s="233"/>
      <c r="H123" s="235" t="s">
        <v>19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151</v>
      </c>
      <c r="AU123" s="242" t="s">
        <v>86</v>
      </c>
      <c r="AV123" s="13" t="s">
        <v>84</v>
      </c>
      <c r="AW123" s="13" t="s">
        <v>35</v>
      </c>
      <c r="AX123" s="13" t="s">
        <v>76</v>
      </c>
      <c r="AY123" s="242" t="s">
        <v>140</v>
      </c>
    </row>
    <row r="124" spans="1:51" s="14" customFormat="1" ht="12">
      <c r="A124" s="14"/>
      <c r="B124" s="243"/>
      <c r="C124" s="244"/>
      <c r="D124" s="234" t="s">
        <v>151</v>
      </c>
      <c r="E124" s="245" t="s">
        <v>19</v>
      </c>
      <c r="F124" s="246" t="s">
        <v>173</v>
      </c>
      <c r="G124" s="244"/>
      <c r="H124" s="247">
        <v>367.06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151</v>
      </c>
      <c r="AU124" s="253" t="s">
        <v>86</v>
      </c>
      <c r="AV124" s="14" t="s">
        <v>86</v>
      </c>
      <c r="AW124" s="14" t="s">
        <v>35</v>
      </c>
      <c r="AX124" s="14" t="s">
        <v>76</v>
      </c>
      <c r="AY124" s="253" t="s">
        <v>140</v>
      </c>
    </row>
    <row r="125" spans="1:51" s="13" customFormat="1" ht="12">
      <c r="A125" s="13"/>
      <c r="B125" s="232"/>
      <c r="C125" s="233"/>
      <c r="D125" s="234" t="s">
        <v>151</v>
      </c>
      <c r="E125" s="235" t="s">
        <v>19</v>
      </c>
      <c r="F125" s="236" t="s">
        <v>192</v>
      </c>
      <c r="G125" s="233"/>
      <c r="H125" s="235" t="s">
        <v>19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151</v>
      </c>
      <c r="AU125" s="242" t="s">
        <v>86</v>
      </c>
      <c r="AV125" s="13" t="s">
        <v>84</v>
      </c>
      <c r="AW125" s="13" t="s">
        <v>35</v>
      </c>
      <c r="AX125" s="13" t="s">
        <v>76</v>
      </c>
      <c r="AY125" s="242" t="s">
        <v>140</v>
      </c>
    </row>
    <row r="126" spans="1:51" s="14" customFormat="1" ht="12">
      <c r="A126" s="14"/>
      <c r="B126" s="243"/>
      <c r="C126" s="244"/>
      <c r="D126" s="234" t="s">
        <v>151</v>
      </c>
      <c r="E126" s="245" t="s">
        <v>19</v>
      </c>
      <c r="F126" s="246" t="s">
        <v>177</v>
      </c>
      <c r="G126" s="244"/>
      <c r="H126" s="247">
        <v>356.1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151</v>
      </c>
      <c r="AU126" s="253" t="s">
        <v>86</v>
      </c>
      <c r="AV126" s="14" t="s">
        <v>86</v>
      </c>
      <c r="AW126" s="14" t="s">
        <v>35</v>
      </c>
      <c r="AX126" s="14" t="s">
        <v>76</v>
      </c>
      <c r="AY126" s="253" t="s">
        <v>140</v>
      </c>
    </row>
    <row r="127" spans="1:51" s="13" customFormat="1" ht="12">
      <c r="A127" s="13"/>
      <c r="B127" s="232"/>
      <c r="C127" s="233"/>
      <c r="D127" s="234" t="s">
        <v>151</v>
      </c>
      <c r="E127" s="235" t="s">
        <v>19</v>
      </c>
      <c r="F127" s="236" t="s">
        <v>193</v>
      </c>
      <c r="G127" s="233"/>
      <c r="H127" s="235" t="s">
        <v>19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151</v>
      </c>
      <c r="AU127" s="242" t="s">
        <v>86</v>
      </c>
      <c r="AV127" s="13" t="s">
        <v>84</v>
      </c>
      <c r="AW127" s="13" t="s">
        <v>35</v>
      </c>
      <c r="AX127" s="13" t="s">
        <v>76</v>
      </c>
      <c r="AY127" s="242" t="s">
        <v>140</v>
      </c>
    </row>
    <row r="128" spans="1:51" s="14" customFormat="1" ht="12">
      <c r="A128" s="14"/>
      <c r="B128" s="243"/>
      <c r="C128" s="244"/>
      <c r="D128" s="234" t="s">
        <v>151</v>
      </c>
      <c r="E128" s="245" t="s">
        <v>19</v>
      </c>
      <c r="F128" s="246" t="s">
        <v>194</v>
      </c>
      <c r="G128" s="244"/>
      <c r="H128" s="247">
        <v>457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151</v>
      </c>
      <c r="AU128" s="253" t="s">
        <v>86</v>
      </c>
      <c r="AV128" s="14" t="s">
        <v>86</v>
      </c>
      <c r="AW128" s="14" t="s">
        <v>35</v>
      </c>
      <c r="AX128" s="14" t="s">
        <v>76</v>
      </c>
      <c r="AY128" s="253" t="s">
        <v>140</v>
      </c>
    </row>
    <row r="129" spans="1:51" s="13" customFormat="1" ht="12">
      <c r="A129" s="13"/>
      <c r="B129" s="232"/>
      <c r="C129" s="233"/>
      <c r="D129" s="234" t="s">
        <v>151</v>
      </c>
      <c r="E129" s="235" t="s">
        <v>19</v>
      </c>
      <c r="F129" s="236" t="s">
        <v>195</v>
      </c>
      <c r="G129" s="233"/>
      <c r="H129" s="235" t="s">
        <v>19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151</v>
      </c>
      <c r="AU129" s="242" t="s">
        <v>86</v>
      </c>
      <c r="AV129" s="13" t="s">
        <v>84</v>
      </c>
      <c r="AW129" s="13" t="s">
        <v>35</v>
      </c>
      <c r="AX129" s="13" t="s">
        <v>76</v>
      </c>
      <c r="AY129" s="242" t="s">
        <v>140</v>
      </c>
    </row>
    <row r="130" spans="1:51" s="14" customFormat="1" ht="12">
      <c r="A130" s="14"/>
      <c r="B130" s="243"/>
      <c r="C130" s="244"/>
      <c r="D130" s="234" t="s">
        <v>151</v>
      </c>
      <c r="E130" s="245" t="s">
        <v>19</v>
      </c>
      <c r="F130" s="246" t="s">
        <v>167</v>
      </c>
      <c r="G130" s="244"/>
      <c r="H130" s="247">
        <v>6.8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151</v>
      </c>
      <c r="AU130" s="253" t="s">
        <v>86</v>
      </c>
      <c r="AV130" s="14" t="s">
        <v>86</v>
      </c>
      <c r="AW130" s="14" t="s">
        <v>35</v>
      </c>
      <c r="AX130" s="14" t="s">
        <v>76</v>
      </c>
      <c r="AY130" s="253" t="s">
        <v>140</v>
      </c>
    </row>
    <row r="131" spans="1:51" s="15" customFormat="1" ht="12">
      <c r="A131" s="15"/>
      <c r="B131" s="254"/>
      <c r="C131" s="255"/>
      <c r="D131" s="234" t="s">
        <v>151</v>
      </c>
      <c r="E131" s="256" t="s">
        <v>19</v>
      </c>
      <c r="F131" s="257" t="s">
        <v>154</v>
      </c>
      <c r="G131" s="255"/>
      <c r="H131" s="258">
        <v>1603.06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151</v>
      </c>
      <c r="AU131" s="264" t="s">
        <v>86</v>
      </c>
      <c r="AV131" s="15" t="s">
        <v>147</v>
      </c>
      <c r="AW131" s="15" t="s">
        <v>35</v>
      </c>
      <c r="AX131" s="15" t="s">
        <v>84</v>
      </c>
      <c r="AY131" s="264" t="s">
        <v>140</v>
      </c>
    </row>
    <row r="132" spans="1:65" s="2" customFormat="1" ht="37.8" customHeight="1">
      <c r="A132" s="40"/>
      <c r="B132" s="41"/>
      <c r="C132" s="214" t="s">
        <v>196</v>
      </c>
      <c r="D132" s="214" t="s">
        <v>142</v>
      </c>
      <c r="E132" s="215" t="s">
        <v>197</v>
      </c>
      <c r="F132" s="216" t="s">
        <v>198</v>
      </c>
      <c r="G132" s="217" t="s">
        <v>145</v>
      </c>
      <c r="H132" s="218">
        <v>61.14</v>
      </c>
      <c r="I132" s="219"/>
      <c r="J132" s="220">
        <f>ROUND(I132*H132,2)</f>
        <v>0</v>
      </c>
      <c r="K132" s="216" t="s">
        <v>146</v>
      </c>
      <c r="L132" s="46"/>
      <c r="M132" s="221" t="s">
        <v>19</v>
      </c>
      <c r="N132" s="222" t="s">
        <v>47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0.29</v>
      </c>
      <c r="T132" s="224">
        <f>S132*H132</f>
        <v>17.7306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147</v>
      </c>
      <c r="AT132" s="225" t="s">
        <v>142</v>
      </c>
      <c r="AU132" s="225" t="s">
        <v>86</v>
      </c>
      <c r="AY132" s="19" t="s">
        <v>140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84</v>
      </c>
      <c r="BK132" s="226">
        <f>ROUND(I132*H132,2)</f>
        <v>0</v>
      </c>
      <c r="BL132" s="19" t="s">
        <v>147</v>
      </c>
      <c r="BM132" s="225" t="s">
        <v>199</v>
      </c>
    </row>
    <row r="133" spans="1:47" s="2" customFormat="1" ht="12">
      <c r="A133" s="40"/>
      <c r="B133" s="41"/>
      <c r="C133" s="42"/>
      <c r="D133" s="227" t="s">
        <v>149</v>
      </c>
      <c r="E133" s="42"/>
      <c r="F133" s="228" t="s">
        <v>200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149</v>
      </c>
      <c r="AU133" s="19" t="s">
        <v>86</v>
      </c>
    </row>
    <row r="134" spans="1:51" s="13" customFormat="1" ht="12">
      <c r="A134" s="13"/>
      <c r="B134" s="232"/>
      <c r="C134" s="233"/>
      <c r="D134" s="234" t="s">
        <v>151</v>
      </c>
      <c r="E134" s="235" t="s">
        <v>19</v>
      </c>
      <c r="F134" s="236" t="s">
        <v>201</v>
      </c>
      <c r="G134" s="233"/>
      <c r="H134" s="235" t="s">
        <v>19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151</v>
      </c>
      <c r="AU134" s="242" t="s">
        <v>86</v>
      </c>
      <c r="AV134" s="13" t="s">
        <v>84</v>
      </c>
      <c r="AW134" s="13" t="s">
        <v>35</v>
      </c>
      <c r="AX134" s="13" t="s">
        <v>76</v>
      </c>
      <c r="AY134" s="242" t="s">
        <v>140</v>
      </c>
    </row>
    <row r="135" spans="1:51" s="14" customFormat="1" ht="12">
      <c r="A135" s="14"/>
      <c r="B135" s="243"/>
      <c r="C135" s="244"/>
      <c r="D135" s="234" t="s">
        <v>151</v>
      </c>
      <c r="E135" s="245" t="s">
        <v>19</v>
      </c>
      <c r="F135" s="246" t="s">
        <v>202</v>
      </c>
      <c r="G135" s="244"/>
      <c r="H135" s="247">
        <v>61.14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151</v>
      </c>
      <c r="AU135" s="253" t="s">
        <v>86</v>
      </c>
      <c r="AV135" s="14" t="s">
        <v>86</v>
      </c>
      <c r="AW135" s="14" t="s">
        <v>35</v>
      </c>
      <c r="AX135" s="14" t="s">
        <v>76</v>
      </c>
      <c r="AY135" s="253" t="s">
        <v>140</v>
      </c>
    </row>
    <row r="136" spans="1:51" s="15" customFormat="1" ht="12">
      <c r="A136" s="15"/>
      <c r="B136" s="254"/>
      <c r="C136" s="255"/>
      <c r="D136" s="234" t="s">
        <v>151</v>
      </c>
      <c r="E136" s="256" t="s">
        <v>19</v>
      </c>
      <c r="F136" s="257" t="s">
        <v>154</v>
      </c>
      <c r="G136" s="255"/>
      <c r="H136" s="258">
        <v>61.14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151</v>
      </c>
      <c r="AU136" s="264" t="s">
        <v>86</v>
      </c>
      <c r="AV136" s="15" t="s">
        <v>147</v>
      </c>
      <c r="AW136" s="15" t="s">
        <v>35</v>
      </c>
      <c r="AX136" s="15" t="s">
        <v>84</v>
      </c>
      <c r="AY136" s="264" t="s">
        <v>140</v>
      </c>
    </row>
    <row r="137" spans="1:65" s="2" customFormat="1" ht="33" customHeight="1">
      <c r="A137" s="40"/>
      <c r="B137" s="41"/>
      <c r="C137" s="214" t="s">
        <v>203</v>
      </c>
      <c r="D137" s="214" t="s">
        <v>142</v>
      </c>
      <c r="E137" s="215" t="s">
        <v>204</v>
      </c>
      <c r="F137" s="216" t="s">
        <v>205</v>
      </c>
      <c r="G137" s="217" t="s">
        <v>145</v>
      </c>
      <c r="H137" s="218">
        <v>416.1</v>
      </c>
      <c r="I137" s="219"/>
      <c r="J137" s="220">
        <f>ROUND(I137*H137,2)</f>
        <v>0</v>
      </c>
      <c r="K137" s="216" t="s">
        <v>146</v>
      </c>
      <c r="L137" s="46"/>
      <c r="M137" s="221" t="s">
        <v>19</v>
      </c>
      <c r="N137" s="222" t="s">
        <v>47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0.24</v>
      </c>
      <c r="T137" s="224">
        <f>S137*H137</f>
        <v>99.864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147</v>
      </c>
      <c r="AT137" s="225" t="s">
        <v>142</v>
      </c>
      <c r="AU137" s="225" t="s">
        <v>86</v>
      </c>
      <c r="AY137" s="19" t="s">
        <v>140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84</v>
      </c>
      <c r="BK137" s="226">
        <f>ROUND(I137*H137,2)</f>
        <v>0</v>
      </c>
      <c r="BL137" s="19" t="s">
        <v>147</v>
      </c>
      <c r="BM137" s="225" t="s">
        <v>206</v>
      </c>
    </row>
    <row r="138" spans="1:47" s="2" customFormat="1" ht="12">
      <c r="A138" s="40"/>
      <c r="B138" s="41"/>
      <c r="C138" s="42"/>
      <c r="D138" s="227" t="s">
        <v>149</v>
      </c>
      <c r="E138" s="42"/>
      <c r="F138" s="228" t="s">
        <v>207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149</v>
      </c>
      <c r="AU138" s="19" t="s">
        <v>86</v>
      </c>
    </row>
    <row r="139" spans="1:51" s="13" customFormat="1" ht="12">
      <c r="A139" s="13"/>
      <c r="B139" s="232"/>
      <c r="C139" s="233"/>
      <c r="D139" s="234" t="s">
        <v>151</v>
      </c>
      <c r="E139" s="235" t="s">
        <v>19</v>
      </c>
      <c r="F139" s="236" t="s">
        <v>208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151</v>
      </c>
      <c r="AU139" s="242" t="s">
        <v>86</v>
      </c>
      <c r="AV139" s="13" t="s">
        <v>84</v>
      </c>
      <c r="AW139" s="13" t="s">
        <v>35</v>
      </c>
      <c r="AX139" s="13" t="s">
        <v>76</v>
      </c>
      <c r="AY139" s="242" t="s">
        <v>140</v>
      </c>
    </row>
    <row r="140" spans="1:51" s="14" customFormat="1" ht="12">
      <c r="A140" s="14"/>
      <c r="B140" s="243"/>
      <c r="C140" s="244"/>
      <c r="D140" s="234" t="s">
        <v>151</v>
      </c>
      <c r="E140" s="245" t="s">
        <v>19</v>
      </c>
      <c r="F140" s="246" t="s">
        <v>184</v>
      </c>
      <c r="G140" s="244"/>
      <c r="H140" s="247">
        <v>416.1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151</v>
      </c>
      <c r="AU140" s="253" t="s">
        <v>86</v>
      </c>
      <c r="AV140" s="14" t="s">
        <v>86</v>
      </c>
      <c r="AW140" s="14" t="s">
        <v>35</v>
      </c>
      <c r="AX140" s="14" t="s">
        <v>76</v>
      </c>
      <c r="AY140" s="253" t="s">
        <v>140</v>
      </c>
    </row>
    <row r="141" spans="1:51" s="15" customFormat="1" ht="12">
      <c r="A141" s="15"/>
      <c r="B141" s="254"/>
      <c r="C141" s="255"/>
      <c r="D141" s="234" t="s">
        <v>151</v>
      </c>
      <c r="E141" s="256" t="s">
        <v>19</v>
      </c>
      <c r="F141" s="257" t="s">
        <v>154</v>
      </c>
      <c r="G141" s="255"/>
      <c r="H141" s="258">
        <v>416.1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151</v>
      </c>
      <c r="AU141" s="264" t="s">
        <v>86</v>
      </c>
      <c r="AV141" s="15" t="s">
        <v>147</v>
      </c>
      <c r="AW141" s="15" t="s">
        <v>35</v>
      </c>
      <c r="AX141" s="15" t="s">
        <v>84</v>
      </c>
      <c r="AY141" s="264" t="s">
        <v>140</v>
      </c>
    </row>
    <row r="142" spans="1:65" s="2" customFormat="1" ht="37.8" customHeight="1">
      <c r="A142" s="40"/>
      <c r="B142" s="41"/>
      <c r="C142" s="214" t="s">
        <v>209</v>
      </c>
      <c r="D142" s="214" t="s">
        <v>142</v>
      </c>
      <c r="E142" s="215" t="s">
        <v>210</v>
      </c>
      <c r="F142" s="216" t="s">
        <v>211</v>
      </c>
      <c r="G142" s="217" t="s">
        <v>145</v>
      </c>
      <c r="H142" s="218">
        <v>30</v>
      </c>
      <c r="I142" s="219"/>
      <c r="J142" s="220">
        <f>ROUND(I142*H142,2)</f>
        <v>0</v>
      </c>
      <c r="K142" s="216" t="s">
        <v>146</v>
      </c>
      <c r="L142" s="46"/>
      <c r="M142" s="221" t="s">
        <v>19</v>
      </c>
      <c r="N142" s="222" t="s">
        <v>47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0.625</v>
      </c>
      <c r="T142" s="224">
        <f>S142*H142</f>
        <v>18.75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147</v>
      </c>
      <c r="AT142" s="225" t="s">
        <v>142</v>
      </c>
      <c r="AU142" s="225" t="s">
        <v>86</v>
      </c>
      <c r="AY142" s="19" t="s">
        <v>140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84</v>
      </c>
      <c r="BK142" s="226">
        <f>ROUND(I142*H142,2)</f>
        <v>0</v>
      </c>
      <c r="BL142" s="19" t="s">
        <v>147</v>
      </c>
      <c r="BM142" s="225" t="s">
        <v>212</v>
      </c>
    </row>
    <row r="143" spans="1:47" s="2" customFormat="1" ht="12">
      <c r="A143" s="40"/>
      <c r="B143" s="41"/>
      <c r="C143" s="42"/>
      <c r="D143" s="227" t="s">
        <v>149</v>
      </c>
      <c r="E143" s="42"/>
      <c r="F143" s="228" t="s">
        <v>213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86</v>
      </c>
    </row>
    <row r="144" spans="1:51" s="13" customFormat="1" ht="12">
      <c r="A144" s="13"/>
      <c r="B144" s="232"/>
      <c r="C144" s="233"/>
      <c r="D144" s="234" t="s">
        <v>151</v>
      </c>
      <c r="E144" s="235" t="s">
        <v>19</v>
      </c>
      <c r="F144" s="236" t="s">
        <v>214</v>
      </c>
      <c r="G144" s="233"/>
      <c r="H144" s="235" t="s">
        <v>19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151</v>
      </c>
      <c r="AU144" s="242" t="s">
        <v>86</v>
      </c>
      <c r="AV144" s="13" t="s">
        <v>84</v>
      </c>
      <c r="AW144" s="13" t="s">
        <v>35</v>
      </c>
      <c r="AX144" s="13" t="s">
        <v>76</v>
      </c>
      <c r="AY144" s="242" t="s">
        <v>140</v>
      </c>
    </row>
    <row r="145" spans="1:51" s="14" customFormat="1" ht="12">
      <c r="A145" s="14"/>
      <c r="B145" s="243"/>
      <c r="C145" s="244"/>
      <c r="D145" s="234" t="s">
        <v>151</v>
      </c>
      <c r="E145" s="245" t="s">
        <v>19</v>
      </c>
      <c r="F145" s="246" t="s">
        <v>215</v>
      </c>
      <c r="G145" s="244"/>
      <c r="H145" s="247">
        <v>30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151</v>
      </c>
      <c r="AU145" s="253" t="s">
        <v>86</v>
      </c>
      <c r="AV145" s="14" t="s">
        <v>86</v>
      </c>
      <c r="AW145" s="14" t="s">
        <v>35</v>
      </c>
      <c r="AX145" s="14" t="s">
        <v>76</v>
      </c>
      <c r="AY145" s="253" t="s">
        <v>140</v>
      </c>
    </row>
    <row r="146" spans="1:51" s="15" customFormat="1" ht="12">
      <c r="A146" s="15"/>
      <c r="B146" s="254"/>
      <c r="C146" s="255"/>
      <c r="D146" s="234" t="s">
        <v>151</v>
      </c>
      <c r="E146" s="256" t="s">
        <v>19</v>
      </c>
      <c r="F146" s="257" t="s">
        <v>154</v>
      </c>
      <c r="G146" s="255"/>
      <c r="H146" s="258">
        <v>30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151</v>
      </c>
      <c r="AU146" s="264" t="s">
        <v>86</v>
      </c>
      <c r="AV146" s="15" t="s">
        <v>147</v>
      </c>
      <c r="AW146" s="15" t="s">
        <v>35</v>
      </c>
      <c r="AX146" s="15" t="s">
        <v>84</v>
      </c>
      <c r="AY146" s="264" t="s">
        <v>140</v>
      </c>
    </row>
    <row r="147" spans="1:65" s="2" customFormat="1" ht="37.8" customHeight="1">
      <c r="A147" s="40"/>
      <c r="B147" s="41"/>
      <c r="C147" s="214" t="s">
        <v>216</v>
      </c>
      <c r="D147" s="214" t="s">
        <v>142</v>
      </c>
      <c r="E147" s="215" t="s">
        <v>217</v>
      </c>
      <c r="F147" s="216" t="s">
        <v>218</v>
      </c>
      <c r="G147" s="217" t="s">
        <v>145</v>
      </c>
      <c r="H147" s="218">
        <v>457</v>
      </c>
      <c r="I147" s="219"/>
      <c r="J147" s="220">
        <f>ROUND(I147*H147,2)</f>
        <v>0</v>
      </c>
      <c r="K147" s="216" t="s">
        <v>146</v>
      </c>
      <c r="L147" s="46"/>
      <c r="M147" s="221" t="s">
        <v>19</v>
      </c>
      <c r="N147" s="222" t="s">
        <v>47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0.63</v>
      </c>
      <c r="T147" s="224">
        <f>S147*H147</f>
        <v>287.91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147</v>
      </c>
      <c r="AT147" s="225" t="s">
        <v>142</v>
      </c>
      <c r="AU147" s="225" t="s">
        <v>86</v>
      </c>
      <c r="AY147" s="19" t="s">
        <v>140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84</v>
      </c>
      <c r="BK147" s="226">
        <f>ROUND(I147*H147,2)</f>
        <v>0</v>
      </c>
      <c r="BL147" s="19" t="s">
        <v>147</v>
      </c>
      <c r="BM147" s="225" t="s">
        <v>219</v>
      </c>
    </row>
    <row r="148" spans="1:47" s="2" customFormat="1" ht="12">
      <c r="A148" s="40"/>
      <c r="B148" s="41"/>
      <c r="C148" s="42"/>
      <c r="D148" s="227" t="s">
        <v>149</v>
      </c>
      <c r="E148" s="42"/>
      <c r="F148" s="228" t="s">
        <v>220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149</v>
      </c>
      <c r="AU148" s="19" t="s">
        <v>86</v>
      </c>
    </row>
    <row r="149" spans="1:51" s="13" customFormat="1" ht="12">
      <c r="A149" s="13"/>
      <c r="B149" s="232"/>
      <c r="C149" s="233"/>
      <c r="D149" s="234" t="s">
        <v>151</v>
      </c>
      <c r="E149" s="235" t="s">
        <v>19</v>
      </c>
      <c r="F149" s="236" t="s">
        <v>221</v>
      </c>
      <c r="G149" s="233"/>
      <c r="H149" s="235" t="s">
        <v>19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151</v>
      </c>
      <c r="AU149" s="242" t="s">
        <v>86</v>
      </c>
      <c r="AV149" s="13" t="s">
        <v>84</v>
      </c>
      <c r="AW149" s="13" t="s">
        <v>35</v>
      </c>
      <c r="AX149" s="13" t="s">
        <v>76</v>
      </c>
      <c r="AY149" s="242" t="s">
        <v>140</v>
      </c>
    </row>
    <row r="150" spans="1:51" s="14" customFormat="1" ht="12">
      <c r="A150" s="14"/>
      <c r="B150" s="243"/>
      <c r="C150" s="244"/>
      <c r="D150" s="234" t="s">
        <v>151</v>
      </c>
      <c r="E150" s="245" t="s">
        <v>19</v>
      </c>
      <c r="F150" s="246" t="s">
        <v>194</v>
      </c>
      <c r="G150" s="244"/>
      <c r="H150" s="247">
        <v>457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151</v>
      </c>
      <c r="AU150" s="253" t="s">
        <v>86</v>
      </c>
      <c r="AV150" s="14" t="s">
        <v>86</v>
      </c>
      <c r="AW150" s="14" t="s">
        <v>35</v>
      </c>
      <c r="AX150" s="14" t="s">
        <v>76</v>
      </c>
      <c r="AY150" s="253" t="s">
        <v>140</v>
      </c>
    </row>
    <row r="151" spans="1:51" s="15" customFormat="1" ht="12">
      <c r="A151" s="15"/>
      <c r="B151" s="254"/>
      <c r="C151" s="255"/>
      <c r="D151" s="234" t="s">
        <v>151</v>
      </c>
      <c r="E151" s="256" t="s">
        <v>19</v>
      </c>
      <c r="F151" s="257" t="s">
        <v>154</v>
      </c>
      <c r="G151" s="255"/>
      <c r="H151" s="258">
        <v>457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151</v>
      </c>
      <c r="AU151" s="264" t="s">
        <v>86</v>
      </c>
      <c r="AV151" s="15" t="s">
        <v>147</v>
      </c>
      <c r="AW151" s="15" t="s">
        <v>35</v>
      </c>
      <c r="AX151" s="15" t="s">
        <v>84</v>
      </c>
      <c r="AY151" s="264" t="s">
        <v>140</v>
      </c>
    </row>
    <row r="152" spans="1:65" s="2" customFormat="1" ht="37.8" customHeight="1">
      <c r="A152" s="40"/>
      <c r="B152" s="41"/>
      <c r="C152" s="214" t="s">
        <v>222</v>
      </c>
      <c r="D152" s="214" t="s">
        <v>142</v>
      </c>
      <c r="E152" s="215" t="s">
        <v>223</v>
      </c>
      <c r="F152" s="216" t="s">
        <v>224</v>
      </c>
      <c r="G152" s="217" t="s">
        <v>145</v>
      </c>
      <c r="H152" s="218">
        <v>3.2</v>
      </c>
      <c r="I152" s="219"/>
      <c r="J152" s="220">
        <f>ROUND(I152*H152,2)</f>
        <v>0</v>
      </c>
      <c r="K152" s="216" t="s">
        <v>146</v>
      </c>
      <c r="L152" s="46"/>
      <c r="M152" s="221" t="s">
        <v>19</v>
      </c>
      <c r="N152" s="222" t="s">
        <v>47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0.63</v>
      </c>
      <c r="T152" s="224">
        <f>S152*H152</f>
        <v>2.016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147</v>
      </c>
      <c r="AT152" s="225" t="s">
        <v>142</v>
      </c>
      <c r="AU152" s="225" t="s">
        <v>86</v>
      </c>
      <c r="AY152" s="19" t="s">
        <v>140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84</v>
      </c>
      <c r="BK152" s="226">
        <f>ROUND(I152*H152,2)</f>
        <v>0</v>
      </c>
      <c r="BL152" s="19" t="s">
        <v>147</v>
      </c>
      <c r="BM152" s="225" t="s">
        <v>225</v>
      </c>
    </row>
    <row r="153" spans="1:47" s="2" customFormat="1" ht="12">
      <c r="A153" s="40"/>
      <c r="B153" s="41"/>
      <c r="C153" s="42"/>
      <c r="D153" s="227" t="s">
        <v>149</v>
      </c>
      <c r="E153" s="42"/>
      <c r="F153" s="228" t="s">
        <v>226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149</v>
      </c>
      <c r="AU153" s="19" t="s">
        <v>86</v>
      </c>
    </row>
    <row r="154" spans="1:51" s="13" customFormat="1" ht="12">
      <c r="A154" s="13"/>
      <c r="B154" s="232"/>
      <c r="C154" s="233"/>
      <c r="D154" s="234" t="s">
        <v>151</v>
      </c>
      <c r="E154" s="235" t="s">
        <v>19</v>
      </c>
      <c r="F154" s="236" t="s">
        <v>227</v>
      </c>
      <c r="G154" s="233"/>
      <c r="H154" s="235" t="s">
        <v>19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151</v>
      </c>
      <c r="AU154" s="242" t="s">
        <v>86</v>
      </c>
      <c r="AV154" s="13" t="s">
        <v>84</v>
      </c>
      <c r="AW154" s="13" t="s">
        <v>35</v>
      </c>
      <c r="AX154" s="13" t="s">
        <v>76</v>
      </c>
      <c r="AY154" s="242" t="s">
        <v>140</v>
      </c>
    </row>
    <row r="155" spans="1:51" s="14" customFormat="1" ht="12">
      <c r="A155" s="14"/>
      <c r="B155" s="243"/>
      <c r="C155" s="244"/>
      <c r="D155" s="234" t="s">
        <v>151</v>
      </c>
      <c r="E155" s="245" t="s">
        <v>19</v>
      </c>
      <c r="F155" s="246" t="s">
        <v>228</v>
      </c>
      <c r="G155" s="244"/>
      <c r="H155" s="247">
        <v>3.2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151</v>
      </c>
      <c r="AU155" s="253" t="s">
        <v>86</v>
      </c>
      <c r="AV155" s="14" t="s">
        <v>86</v>
      </c>
      <c r="AW155" s="14" t="s">
        <v>35</v>
      </c>
      <c r="AX155" s="14" t="s">
        <v>76</v>
      </c>
      <c r="AY155" s="253" t="s">
        <v>140</v>
      </c>
    </row>
    <row r="156" spans="1:51" s="15" customFormat="1" ht="12">
      <c r="A156" s="15"/>
      <c r="B156" s="254"/>
      <c r="C156" s="255"/>
      <c r="D156" s="234" t="s">
        <v>151</v>
      </c>
      <c r="E156" s="256" t="s">
        <v>19</v>
      </c>
      <c r="F156" s="257" t="s">
        <v>154</v>
      </c>
      <c r="G156" s="255"/>
      <c r="H156" s="258">
        <v>3.2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151</v>
      </c>
      <c r="AU156" s="264" t="s">
        <v>86</v>
      </c>
      <c r="AV156" s="15" t="s">
        <v>147</v>
      </c>
      <c r="AW156" s="15" t="s">
        <v>35</v>
      </c>
      <c r="AX156" s="15" t="s">
        <v>84</v>
      </c>
      <c r="AY156" s="264" t="s">
        <v>140</v>
      </c>
    </row>
    <row r="157" spans="1:65" s="2" customFormat="1" ht="33" customHeight="1">
      <c r="A157" s="40"/>
      <c r="B157" s="41"/>
      <c r="C157" s="214" t="s">
        <v>229</v>
      </c>
      <c r="D157" s="214" t="s">
        <v>142</v>
      </c>
      <c r="E157" s="215" t="s">
        <v>230</v>
      </c>
      <c r="F157" s="216" t="s">
        <v>231</v>
      </c>
      <c r="G157" s="217" t="s">
        <v>145</v>
      </c>
      <c r="H157" s="218">
        <v>31.03</v>
      </c>
      <c r="I157" s="219"/>
      <c r="J157" s="220">
        <f>ROUND(I157*H157,2)</f>
        <v>0</v>
      </c>
      <c r="K157" s="216" t="s">
        <v>146</v>
      </c>
      <c r="L157" s="46"/>
      <c r="M157" s="221" t="s">
        <v>19</v>
      </c>
      <c r="N157" s="222" t="s">
        <v>47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0.22</v>
      </c>
      <c r="T157" s="224">
        <f>S157*H157</f>
        <v>6.8266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147</v>
      </c>
      <c r="AT157" s="225" t="s">
        <v>142</v>
      </c>
      <c r="AU157" s="225" t="s">
        <v>86</v>
      </c>
      <c r="AY157" s="19" t="s">
        <v>140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84</v>
      </c>
      <c r="BK157" s="226">
        <f>ROUND(I157*H157,2)</f>
        <v>0</v>
      </c>
      <c r="BL157" s="19" t="s">
        <v>147</v>
      </c>
      <c r="BM157" s="225" t="s">
        <v>232</v>
      </c>
    </row>
    <row r="158" spans="1:47" s="2" customFormat="1" ht="12">
      <c r="A158" s="40"/>
      <c r="B158" s="41"/>
      <c r="C158" s="42"/>
      <c r="D158" s="227" t="s">
        <v>149</v>
      </c>
      <c r="E158" s="42"/>
      <c r="F158" s="228" t="s">
        <v>233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149</v>
      </c>
      <c r="AU158" s="19" t="s">
        <v>86</v>
      </c>
    </row>
    <row r="159" spans="1:51" s="13" customFormat="1" ht="12">
      <c r="A159" s="13"/>
      <c r="B159" s="232"/>
      <c r="C159" s="233"/>
      <c r="D159" s="234" t="s">
        <v>151</v>
      </c>
      <c r="E159" s="235" t="s">
        <v>19</v>
      </c>
      <c r="F159" s="236" t="s">
        <v>234</v>
      </c>
      <c r="G159" s="233"/>
      <c r="H159" s="235" t="s">
        <v>19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151</v>
      </c>
      <c r="AU159" s="242" t="s">
        <v>86</v>
      </c>
      <c r="AV159" s="13" t="s">
        <v>84</v>
      </c>
      <c r="AW159" s="13" t="s">
        <v>35</v>
      </c>
      <c r="AX159" s="13" t="s">
        <v>76</v>
      </c>
      <c r="AY159" s="242" t="s">
        <v>140</v>
      </c>
    </row>
    <row r="160" spans="1:51" s="14" customFormat="1" ht="12">
      <c r="A160" s="14"/>
      <c r="B160" s="243"/>
      <c r="C160" s="244"/>
      <c r="D160" s="234" t="s">
        <v>151</v>
      </c>
      <c r="E160" s="245" t="s">
        <v>19</v>
      </c>
      <c r="F160" s="246" t="s">
        <v>235</v>
      </c>
      <c r="G160" s="244"/>
      <c r="H160" s="247">
        <v>31.03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151</v>
      </c>
      <c r="AU160" s="253" t="s">
        <v>86</v>
      </c>
      <c r="AV160" s="14" t="s">
        <v>86</v>
      </c>
      <c r="AW160" s="14" t="s">
        <v>35</v>
      </c>
      <c r="AX160" s="14" t="s">
        <v>76</v>
      </c>
      <c r="AY160" s="253" t="s">
        <v>140</v>
      </c>
    </row>
    <row r="161" spans="1:51" s="15" customFormat="1" ht="12">
      <c r="A161" s="15"/>
      <c r="B161" s="254"/>
      <c r="C161" s="255"/>
      <c r="D161" s="234" t="s">
        <v>151</v>
      </c>
      <c r="E161" s="256" t="s">
        <v>19</v>
      </c>
      <c r="F161" s="257" t="s">
        <v>154</v>
      </c>
      <c r="G161" s="255"/>
      <c r="H161" s="258">
        <v>31.03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151</v>
      </c>
      <c r="AU161" s="264" t="s">
        <v>86</v>
      </c>
      <c r="AV161" s="15" t="s">
        <v>147</v>
      </c>
      <c r="AW161" s="15" t="s">
        <v>35</v>
      </c>
      <c r="AX161" s="15" t="s">
        <v>84</v>
      </c>
      <c r="AY161" s="264" t="s">
        <v>140</v>
      </c>
    </row>
    <row r="162" spans="1:65" s="2" customFormat="1" ht="21.75" customHeight="1">
      <c r="A162" s="40"/>
      <c r="B162" s="41"/>
      <c r="C162" s="214" t="s">
        <v>236</v>
      </c>
      <c r="D162" s="214" t="s">
        <v>142</v>
      </c>
      <c r="E162" s="215" t="s">
        <v>237</v>
      </c>
      <c r="F162" s="216" t="s">
        <v>238</v>
      </c>
      <c r="G162" s="217" t="s">
        <v>145</v>
      </c>
      <c r="H162" s="218">
        <v>774.8</v>
      </c>
      <c r="I162" s="219"/>
      <c r="J162" s="220">
        <f>ROUND(I162*H162,2)</f>
        <v>0</v>
      </c>
      <c r="K162" s="216" t="s">
        <v>146</v>
      </c>
      <c r="L162" s="46"/>
      <c r="M162" s="221" t="s">
        <v>19</v>
      </c>
      <c r="N162" s="222" t="s">
        <v>47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147</v>
      </c>
      <c r="AT162" s="225" t="s">
        <v>142</v>
      </c>
      <c r="AU162" s="225" t="s">
        <v>86</v>
      </c>
      <c r="AY162" s="19" t="s">
        <v>140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84</v>
      </c>
      <c r="BK162" s="226">
        <f>ROUND(I162*H162,2)</f>
        <v>0</v>
      </c>
      <c r="BL162" s="19" t="s">
        <v>147</v>
      </c>
      <c r="BM162" s="225" t="s">
        <v>239</v>
      </c>
    </row>
    <row r="163" spans="1:47" s="2" customFormat="1" ht="12">
      <c r="A163" s="40"/>
      <c r="B163" s="41"/>
      <c r="C163" s="42"/>
      <c r="D163" s="227" t="s">
        <v>149</v>
      </c>
      <c r="E163" s="42"/>
      <c r="F163" s="228" t="s">
        <v>240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149</v>
      </c>
      <c r="AU163" s="19" t="s">
        <v>86</v>
      </c>
    </row>
    <row r="164" spans="1:51" s="13" customFormat="1" ht="12">
      <c r="A164" s="13"/>
      <c r="B164" s="232"/>
      <c r="C164" s="233"/>
      <c r="D164" s="234" t="s">
        <v>151</v>
      </c>
      <c r="E164" s="235" t="s">
        <v>19</v>
      </c>
      <c r="F164" s="236" t="s">
        <v>159</v>
      </c>
      <c r="G164" s="233"/>
      <c r="H164" s="235" t="s">
        <v>19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151</v>
      </c>
      <c r="AU164" s="242" t="s">
        <v>86</v>
      </c>
      <c r="AV164" s="13" t="s">
        <v>84</v>
      </c>
      <c r="AW164" s="13" t="s">
        <v>35</v>
      </c>
      <c r="AX164" s="13" t="s">
        <v>76</v>
      </c>
      <c r="AY164" s="242" t="s">
        <v>140</v>
      </c>
    </row>
    <row r="165" spans="1:51" s="14" customFormat="1" ht="12">
      <c r="A165" s="14"/>
      <c r="B165" s="243"/>
      <c r="C165" s="244"/>
      <c r="D165" s="234" t="s">
        <v>151</v>
      </c>
      <c r="E165" s="245" t="s">
        <v>19</v>
      </c>
      <c r="F165" s="246" t="s">
        <v>160</v>
      </c>
      <c r="G165" s="244"/>
      <c r="H165" s="247">
        <v>770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151</v>
      </c>
      <c r="AU165" s="253" t="s">
        <v>86</v>
      </c>
      <c r="AV165" s="14" t="s">
        <v>86</v>
      </c>
      <c r="AW165" s="14" t="s">
        <v>35</v>
      </c>
      <c r="AX165" s="14" t="s">
        <v>76</v>
      </c>
      <c r="AY165" s="253" t="s">
        <v>140</v>
      </c>
    </row>
    <row r="166" spans="1:51" s="13" customFormat="1" ht="12">
      <c r="A166" s="13"/>
      <c r="B166" s="232"/>
      <c r="C166" s="233"/>
      <c r="D166" s="234" t="s">
        <v>151</v>
      </c>
      <c r="E166" s="235" t="s">
        <v>19</v>
      </c>
      <c r="F166" s="236" t="s">
        <v>152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151</v>
      </c>
      <c r="AU166" s="242" t="s">
        <v>86</v>
      </c>
      <c r="AV166" s="13" t="s">
        <v>84</v>
      </c>
      <c r="AW166" s="13" t="s">
        <v>35</v>
      </c>
      <c r="AX166" s="13" t="s">
        <v>76</v>
      </c>
      <c r="AY166" s="242" t="s">
        <v>140</v>
      </c>
    </row>
    <row r="167" spans="1:51" s="14" customFormat="1" ht="12">
      <c r="A167" s="14"/>
      <c r="B167" s="243"/>
      <c r="C167" s="244"/>
      <c r="D167" s="234" t="s">
        <v>151</v>
      </c>
      <c r="E167" s="245" t="s">
        <v>19</v>
      </c>
      <c r="F167" s="246" t="s">
        <v>153</v>
      </c>
      <c r="G167" s="244"/>
      <c r="H167" s="247">
        <v>4.8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151</v>
      </c>
      <c r="AU167" s="253" t="s">
        <v>86</v>
      </c>
      <c r="AV167" s="14" t="s">
        <v>86</v>
      </c>
      <c r="AW167" s="14" t="s">
        <v>35</v>
      </c>
      <c r="AX167" s="14" t="s">
        <v>76</v>
      </c>
      <c r="AY167" s="253" t="s">
        <v>140</v>
      </c>
    </row>
    <row r="168" spans="1:51" s="15" customFormat="1" ht="12">
      <c r="A168" s="15"/>
      <c r="B168" s="254"/>
      <c r="C168" s="255"/>
      <c r="D168" s="234" t="s">
        <v>151</v>
      </c>
      <c r="E168" s="256" t="s">
        <v>19</v>
      </c>
      <c r="F168" s="257" t="s">
        <v>154</v>
      </c>
      <c r="G168" s="255"/>
      <c r="H168" s="258">
        <v>774.8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151</v>
      </c>
      <c r="AU168" s="264" t="s">
        <v>86</v>
      </c>
      <c r="AV168" s="15" t="s">
        <v>147</v>
      </c>
      <c r="AW168" s="15" t="s">
        <v>35</v>
      </c>
      <c r="AX168" s="15" t="s">
        <v>84</v>
      </c>
      <c r="AY168" s="264" t="s">
        <v>140</v>
      </c>
    </row>
    <row r="169" spans="1:65" s="2" customFormat="1" ht="21.75" customHeight="1">
      <c r="A169" s="40"/>
      <c r="B169" s="41"/>
      <c r="C169" s="214" t="s">
        <v>241</v>
      </c>
      <c r="D169" s="214" t="s">
        <v>142</v>
      </c>
      <c r="E169" s="215" t="s">
        <v>242</v>
      </c>
      <c r="F169" s="216" t="s">
        <v>243</v>
      </c>
      <c r="G169" s="217" t="s">
        <v>145</v>
      </c>
      <c r="H169" s="218">
        <v>3874</v>
      </c>
      <c r="I169" s="219"/>
      <c r="J169" s="220">
        <f>ROUND(I169*H169,2)</f>
        <v>0</v>
      </c>
      <c r="K169" s="216" t="s">
        <v>146</v>
      </c>
      <c r="L169" s="46"/>
      <c r="M169" s="221" t="s">
        <v>19</v>
      </c>
      <c r="N169" s="222" t="s">
        <v>47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147</v>
      </c>
      <c r="AT169" s="225" t="s">
        <v>142</v>
      </c>
      <c r="AU169" s="225" t="s">
        <v>86</v>
      </c>
      <c r="AY169" s="19" t="s">
        <v>140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84</v>
      </c>
      <c r="BK169" s="226">
        <f>ROUND(I169*H169,2)</f>
        <v>0</v>
      </c>
      <c r="BL169" s="19" t="s">
        <v>147</v>
      </c>
      <c r="BM169" s="225" t="s">
        <v>244</v>
      </c>
    </row>
    <row r="170" spans="1:47" s="2" customFormat="1" ht="12">
      <c r="A170" s="40"/>
      <c r="B170" s="41"/>
      <c r="C170" s="42"/>
      <c r="D170" s="227" t="s">
        <v>149</v>
      </c>
      <c r="E170" s="42"/>
      <c r="F170" s="228" t="s">
        <v>245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149</v>
      </c>
      <c r="AU170" s="19" t="s">
        <v>86</v>
      </c>
    </row>
    <row r="171" spans="1:51" s="13" customFormat="1" ht="12">
      <c r="A171" s="13"/>
      <c r="B171" s="232"/>
      <c r="C171" s="233"/>
      <c r="D171" s="234" t="s">
        <v>151</v>
      </c>
      <c r="E171" s="235" t="s">
        <v>19</v>
      </c>
      <c r="F171" s="236" t="s">
        <v>159</v>
      </c>
      <c r="G171" s="233"/>
      <c r="H171" s="235" t="s">
        <v>19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151</v>
      </c>
      <c r="AU171" s="242" t="s">
        <v>86</v>
      </c>
      <c r="AV171" s="13" t="s">
        <v>84</v>
      </c>
      <c r="AW171" s="13" t="s">
        <v>35</v>
      </c>
      <c r="AX171" s="13" t="s">
        <v>76</v>
      </c>
      <c r="AY171" s="242" t="s">
        <v>140</v>
      </c>
    </row>
    <row r="172" spans="1:51" s="14" customFormat="1" ht="12">
      <c r="A172" s="14"/>
      <c r="B172" s="243"/>
      <c r="C172" s="244"/>
      <c r="D172" s="234" t="s">
        <v>151</v>
      </c>
      <c r="E172" s="245" t="s">
        <v>19</v>
      </c>
      <c r="F172" s="246" t="s">
        <v>160</v>
      </c>
      <c r="G172" s="244"/>
      <c r="H172" s="247">
        <v>770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151</v>
      </c>
      <c r="AU172" s="253" t="s">
        <v>86</v>
      </c>
      <c r="AV172" s="14" t="s">
        <v>86</v>
      </c>
      <c r="AW172" s="14" t="s">
        <v>35</v>
      </c>
      <c r="AX172" s="14" t="s">
        <v>76</v>
      </c>
      <c r="AY172" s="253" t="s">
        <v>140</v>
      </c>
    </row>
    <row r="173" spans="1:51" s="13" customFormat="1" ht="12">
      <c r="A173" s="13"/>
      <c r="B173" s="232"/>
      <c r="C173" s="233"/>
      <c r="D173" s="234" t="s">
        <v>151</v>
      </c>
      <c r="E173" s="235" t="s">
        <v>19</v>
      </c>
      <c r="F173" s="236" t="s">
        <v>152</v>
      </c>
      <c r="G173" s="233"/>
      <c r="H173" s="235" t="s">
        <v>19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151</v>
      </c>
      <c r="AU173" s="242" t="s">
        <v>86</v>
      </c>
      <c r="AV173" s="13" t="s">
        <v>84</v>
      </c>
      <c r="AW173" s="13" t="s">
        <v>35</v>
      </c>
      <c r="AX173" s="13" t="s">
        <v>76</v>
      </c>
      <c r="AY173" s="242" t="s">
        <v>140</v>
      </c>
    </row>
    <row r="174" spans="1:51" s="14" customFormat="1" ht="12">
      <c r="A174" s="14"/>
      <c r="B174" s="243"/>
      <c r="C174" s="244"/>
      <c r="D174" s="234" t="s">
        <v>151</v>
      </c>
      <c r="E174" s="245" t="s">
        <v>19</v>
      </c>
      <c r="F174" s="246" t="s">
        <v>153</v>
      </c>
      <c r="G174" s="244"/>
      <c r="H174" s="247">
        <v>4.8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151</v>
      </c>
      <c r="AU174" s="253" t="s">
        <v>86</v>
      </c>
      <c r="AV174" s="14" t="s">
        <v>86</v>
      </c>
      <c r="AW174" s="14" t="s">
        <v>35</v>
      </c>
      <c r="AX174" s="14" t="s">
        <v>76</v>
      </c>
      <c r="AY174" s="253" t="s">
        <v>140</v>
      </c>
    </row>
    <row r="175" spans="1:51" s="15" customFormat="1" ht="12">
      <c r="A175" s="15"/>
      <c r="B175" s="254"/>
      <c r="C175" s="255"/>
      <c r="D175" s="234" t="s">
        <v>151</v>
      </c>
      <c r="E175" s="256" t="s">
        <v>19</v>
      </c>
      <c r="F175" s="257" t="s">
        <v>154</v>
      </c>
      <c r="G175" s="255"/>
      <c r="H175" s="258">
        <v>774.8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151</v>
      </c>
      <c r="AU175" s="264" t="s">
        <v>86</v>
      </c>
      <c r="AV175" s="15" t="s">
        <v>147</v>
      </c>
      <c r="AW175" s="15" t="s">
        <v>35</v>
      </c>
      <c r="AX175" s="15" t="s">
        <v>84</v>
      </c>
      <c r="AY175" s="264" t="s">
        <v>140</v>
      </c>
    </row>
    <row r="176" spans="1:51" s="14" customFormat="1" ht="12">
      <c r="A176" s="14"/>
      <c r="B176" s="243"/>
      <c r="C176" s="244"/>
      <c r="D176" s="234" t="s">
        <v>151</v>
      </c>
      <c r="E176" s="244"/>
      <c r="F176" s="246" t="s">
        <v>246</v>
      </c>
      <c r="G176" s="244"/>
      <c r="H176" s="247">
        <v>3874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151</v>
      </c>
      <c r="AU176" s="253" t="s">
        <v>86</v>
      </c>
      <c r="AV176" s="14" t="s">
        <v>86</v>
      </c>
      <c r="AW176" s="14" t="s">
        <v>4</v>
      </c>
      <c r="AX176" s="14" t="s">
        <v>84</v>
      </c>
      <c r="AY176" s="253" t="s">
        <v>140</v>
      </c>
    </row>
    <row r="177" spans="1:63" s="12" customFormat="1" ht="22.8" customHeight="1">
      <c r="A177" s="12"/>
      <c r="B177" s="198"/>
      <c r="C177" s="199"/>
      <c r="D177" s="200" t="s">
        <v>75</v>
      </c>
      <c r="E177" s="212" t="s">
        <v>203</v>
      </c>
      <c r="F177" s="212" t="s">
        <v>247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SUM(P178:P182)</f>
        <v>0</v>
      </c>
      <c r="Q177" s="206"/>
      <c r="R177" s="207">
        <f>SUM(R178:R182)</f>
        <v>0</v>
      </c>
      <c r="S177" s="206"/>
      <c r="T177" s="208">
        <f>SUM(T178:T182)</f>
        <v>0.75456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84</v>
      </c>
      <c r="AT177" s="210" t="s">
        <v>75</v>
      </c>
      <c r="AU177" s="210" t="s">
        <v>84</v>
      </c>
      <c r="AY177" s="209" t="s">
        <v>140</v>
      </c>
      <c r="BK177" s="211">
        <f>SUM(BK178:BK182)</f>
        <v>0</v>
      </c>
    </row>
    <row r="178" spans="1:65" s="2" customFormat="1" ht="16.5" customHeight="1">
      <c r="A178" s="40"/>
      <c r="B178" s="41"/>
      <c r="C178" s="214" t="s">
        <v>8</v>
      </c>
      <c r="D178" s="214" t="s">
        <v>142</v>
      </c>
      <c r="E178" s="215" t="s">
        <v>248</v>
      </c>
      <c r="F178" s="216" t="s">
        <v>249</v>
      </c>
      <c r="G178" s="217" t="s">
        <v>250</v>
      </c>
      <c r="H178" s="218">
        <v>0.393</v>
      </c>
      <c r="I178" s="219"/>
      <c r="J178" s="220">
        <f>ROUND(I178*H178,2)</f>
        <v>0</v>
      </c>
      <c r="K178" s="216" t="s">
        <v>146</v>
      </c>
      <c r="L178" s="46"/>
      <c r="M178" s="221" t="s">
        <v>19</v>
      </c>
      <c r="N178" s="222" t="s">
        <v>47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1.92</v>
      </c>
      <c r="T178" s="224">
        <f>S178*H178</f>
        <v>0.75456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147</v>
      </c>
      <c r="AT178" s="225" t="s">
        <v>142</v>
      </c>
      <c r="AU178" s="225" t="s">
        <v>86</v>
      </c>
      <c r="AY178" s="19" t="s">
        <v>140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84</v>
      </c>
      <c r="BK178" s="226">
        <f>ROUND(I178*H178,2)</f>
        <v>0</v>
      </c>
      <c r="BL178" s="19" t="s">
        <v>147</v>
      </c>
      <c r="BM178" s="225" t="s">
        <v>251</v>
      </c>
    </row>
    <row r="179" spans="1:47" s="2" customFormat="1" ht="12">
      <c r="A179" s="40"/>
      <c r="B179" s="41"/>
      <c r="C179" s="42"/>
      <c r="D179" s="227" t="s">
        <v>149</v>
      </c>
      <c r="E179" s="42"/>
      <c r="F179" s="228" t="s">
        <v>252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149</v>
      </c>
      <c r="AU179" s="19" t="s">
        <v>86</v>
      </c>
    </row>
    <row r="180" spans="1:51" s="13" customFormat="1" ht="12">
      <c r="A180" s="13"/>
      <c r="B180" s="232"/>
      <c r="C180" s="233"/>
      <c r="D180" s="234" t="s">
        <v>151</v>
      </c>
      <c r="E180" s="235" t="s">
        <v>19</v>
      </c>
      <c r="F180" s="236" t="s">
        <v>253</v>
      </c>
      <c r="G180" s="233"/>
      <c r="H180" s="235" t="s">
        <v>19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151</v>
      </c>
      <c r="AU180" s="242" t="s">
        <v>86</v>
      </c>
      <c r="AV180" s="13" t="s">
        <v>84</v>
      </c>
      <c r="AW180" s="13" t="s">
        <v>35</v>
      </c>
      <c r="AX180" s="13" t="s">
        <v>76</v>
      </c>
      <c r="AY180" s="242" t="s">
        <v>140</v>
      </c>
    </row>
    <row r="181" spans="1:51" s="14" customFormat="1" ht="12">
      <c r="A181" s="14"/>
      <c r="B181" s="243"/>
      <c r="C181" s="244"/>
      <c r="D181" s="234" t="s">
        <v>151</v>
      </c>
      <c r="E181" s="245" t="s">
        <v>19</v>
      </c>
      <c r="F181" s="246" t="s">
        <v>254</v>
      </c>
      <c r="G181" s="244"/>
      <c r="H181" s="247">
        <v>0.393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151</v>
      </c>
      <c r="AU181" s="253" t="s">
        <v>86</v>
      </c>
      <c r="AV181" s="14" t="s">
        <v>86</v>
      </c>
      <c r="AW181" s="14" t="s">
        <v>35</v>
      </c>
      <c r="AX181" s="14" t="s">
        <v>76</v>
      </c>
      <c r="AY181" s="253" t="s">
        <v>140</v>
      </c>
    </row>
    <row r="182" spans="1:51" s="15" customFormat="1" ht="12">
      <c r="A182" s="15"/>
      <c r="B182" s="254"/>
      <c r="C182" s="255"/>
      <c r="D182" s="234" t="s">
        <v>151</v>
      </c>
      <c r="E182" s="256" t="s">
        <v>19</v>
      </c>
      <c r="F182" s="257" t="s">
        <v>154</v>
      </c>
      <c r="G182" s="255"/>
      <c r="H182" s="258">
        <v>0.393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4" t="s">
        <v>151</v>
      </c>
      <c r="AU182" s="264" t="s">
        <v>86</v>
      </c>
      <c r="AV182" s="15" t="s">
        <v>147</v>
      </c>
      <c r="AW182" s="15" t="s">
        <v>35</v>
      </c>
      <c r="AX182" s="15" t="s">
        <v>84</v>
      </c>
      <c r="AY182" s="264" t="s">
        <v>140</v>
      </c>
    </row>
    <row r="183" spans="1:63" s="12" customFormat="1" ht="22.8" customHeight="1">
      <c r="A183" s="12"/>
      <c r="B183" s="198"/>
      <c r="C183" s="199"/>
      <c r="D183" s="200" t="s">
        <v>75</v>
      </c>
      <c r="E183" s="212" t="s">
        <v>209</v>
      </c>
      <c r="F183" s="212" t="s">
        <v>255</v>
      </c>
      <c r="G183" s="199"/>
      <c r="H183" s="199"/>
      <c r="I183" s="202"/>
      <c r="J183" s="213">
        <f>BK183</f>
        <v>0</v>
      </c>
      <c r="K183" s="199"/>
      <c r="L183" s="204"/>
      <c r="M183" s="205"/>
      <c r="N183" s="206"/>
      <c r="O183" s="206"/>
      <c r="P183" s="207">
        <f>SUM(P184:P197)</f>
        <v>0</v>
      </c>
      <c r="Q183" s="206"/>
      <c r="R183" s="207">
        <f>SUM(R184:R197)</f>
        <v>0</v>
      </c>
      <c r="S183" s="206"/>
      <c r="T183" s="208">
        <f>SUM(T184:T197)</f>
        <v>3.7950000000000004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9" t="s">
        <v>84</v>
      </c>
      <c r="AT183" s="210" t="s">
        <v>75</v>
      </c>
      <c r="AU183" s="210" t="s">
        <v>84</v>
      </c>
      <c r="AY183" s="209" t="s">
        <v>140</v>
      </c>
      <c r="BK183" s="211">
        <f>SUM(BK184:BK197)</f>
        <v>0</v>
      </c>
    </row>
    <row r="184" spans="1:65" s="2" customFormat="1" ht="21.75" customHeight="1">
      <c r="A184" s="40"/>
      <c r="B184" s="41"/>
      <c r="C184" s="214" t="s">
        <v>256</v>
      </c>
      <c r="D184" s="214" t="s">
        <v>142</v>
      </c>
      <c r="E184" s="215" t="s">
        <v>257</v>
      </c>
      <c r="F184" s="216" t="s">
        <v>258</v>
      </c>
      <c r="G184" s="217" t="s">
        <v>259</v>
      </c>
      <c r="H184" s="218">
        <v>23</v>
      </c>
      <c r="I184" s="219"/>
      <c r="J184" s="220">
        <f>ROUND(I184*H184,2)</f>
        <v>0</v>
      </c>
      <c r="K184" s="216" t="s">
        <v>146</v>
      </c>
      <c r="L184" s="46"/>
      <c r="M184" s="221" t="s">
        <v>19</v>
      </c>
      <c r="N184" s="222" t="s">
        <v>47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0.165</v>
      </c>
      <c r="T184" s="224">
        <f>S184*H184</f>
        <v>3.7950000000000004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147</v>
      </c>
      <c r="AT184" s="225" t="s">
        <v>142</v>
      </c>
      <c r="AU184" s="225" t="s">
        <v>86</v>
      </c>
      <c r="AY184" s="19" t="s">
        <v>140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84</v>
      </c>
      <c r="BK184" s="226">
        <f>ROUND(I184*H184,2)</f>
        <v>0</v>
      </c>
      <c r="BL184" s="19" t="s">
        <v>147</v>
      </c>
      <c r="BM184" s="225" t="s">
        <v>260</v>
      </c>
    </row>
    <row r="185" spans="1:47" s="2" customFormat="1" ht="12">
      <c r="A185" s="40"/>
      <c r="B185" s="41"/>
      <c r="C185" s="42"/>
      <c r="D185" s="227" t="s">
        <v>149</v>
      </c>
      <c r="E185" s="42"/>
      <c r="F185" s="228" t="s">
        <v>261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149</v>
      </c>
      <c r="AU185" s="19" t="s">
        <v>86</v>
      </c>
    </row>
    <row r="186" spans="1:51" s="13" customFormat="1" ht="12">
      <c r="A186" s="13"/>
      <c r="B186" s="232"/>
      <c r="C186" s="233"/>
      <c r="D186" s="234" t="s">
        <v>151</v>
      </c>
      <c r="E186" s="235" t="s">
        <v>19</v>
      </c>
      <c r="F186" s="236" t="s">
        <v>262</v>
      </c>
      <c r="G186" s="233"/>
      <c r="H186" s="235" t="s">
        <v>19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151</v>
      </c>
      <c r="AU186" s="242" t="s">
        <v>86</v>
      </c>
      <c r="AV186" s="13" t="s">
        <v>84</v>
      </c>
      <c r="AW186" s="13" t="s">
        <v>35</v>
      </c>
      <c r="AX186" s="13" t="s">
        <v>76</v>
      </c>
      <c r="AY186" s="242" t="s">
        <v>140</v>
      </c>
    </row>
    <row r="187" spans="1:51" s="14" customFormat="1" ht="12">
      <c r="A187" s="14"/>
      <c r="B187" s="243"/>
      <c r="C187" s="244"/>
      <c r="D187" s="234" t="s">
        <v>151</v>
      </c>
      <c r="E187" s="245" t="s">
        <v>19</v>
      </c>
      <c r="F187" s="246" t="s">
        <v>263</v>
      </c>
      <c r="G187" s="244"/>
      <c r="H187" s="247">
        <v>23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151</v>
      </c>
      <c r="AU187" s="253" t="s">
        <v>86</v>
      </c>
      <c r="AV187" s="14" t="s">
        <v>86</v>
      </c>
      <c r="AW187" s="14" t="s">
        <v>35</v>
      </c>
      <c r="AX187" s="14" t="s">
        <v>76</v>
      </c>
      <c r="AY187" s="253" t="s">
        <v>140</v>
      </c>
    </row>
    <row r="188" spans="1:51" s="15" customFormat="1" ht="12">
      <c r="A188" s="15"/>
      <c r="B188" s="254"/>
      <c r="C188" s="255"/>
      <c r="D188" s="234" t="s">
        <v>151</v>
      </c>
      <c r="E188" s="256" t="s">
        <v>19</v>
      </c>
      <c r="F188" s="257" t="s">
        <v>154</v>
      </c>
      <c r="G188" s="255"/>
      <c r="H188" s="258">
        <v>23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151</v>
      </c>
      <c r="AU188" s="264" t="s">
        <v>86</v>
      </c>
      <c r="AV188" s="15" t="s">
        <v>147</v>
      </c>
      <c r="AW188" s="15" t="s">
        <v>35</v>
      </c>
      <c r="AX188" s="15" t="s">
        <v>84</v>
      </c>
      <c r="AY188" s="264" t="s">
        <v>140</v>
      </c>
    </row>
    <row r="189" spans="1:65" s="2" customFormat="1" ht="37.8" customHeight="1">
      <c r="A189" s="40"/>
      <c r="B189" s="41"/>
      <c r="C189" s="214" t="s">
        <v>264</v>
      </c>
      <c r="D189" s="214" t="s">
        <v>142</v>
      </c>
      <c r="E189" s="215" t="s">
        <v>265</v>
      </c>
      <c r="F189" s="216" t="s">
        <v>266</v>
      </c>
      <c r="G189" s="217" t="s">
        <v>145</v>
      </c>
      <c r="H189" s="218">
        <v>1139.26</v>
      </c>
      <c r="I189" s="219"/>
      <c r="J189" s="220">
        <f>ROUND(I189*H189,2)</f>
        <v>0</v>
      </c>
      <c r="K189" s="216" t="s">
        <v>146</v>
      </c>
      <c r="L189" s="46"/>
      <c r="M189" s="221" t="s">
        <v>19</v>
      </c>
      <c r="N189" s="222" t="s">
        <v>47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147</v>
      </c>
      <c r="AT189" s="225" t="s">
        <v>142</v>
      </c>
      <c r="AU189" s="225" t="s">
        <v>86</v>
      </c>
      <c r="AY189" s="19" t="s">
        <v>140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84</v>
      </c>
      <c r="BK189" s="226">
        <f>ROUND(I189*H189,2)</f>
        <v>0</v>
      </c>
      <c r="BL189" s="19" t="s">
        <v>147</v>
      </c>
      <c r="BM189" s="225" t="s">
        <v>267</v>
      </c>
    </row>
    <row r="190" spans="1:47" s="2" customFormat="1" ht="12">
      <c r="A190" s="40"/>
      <c r="B190" s="41"/>
      <c r="C190" s="42"/>
      <c r="D190" s="227" t="s">
        <v>149</v>
      </c>
      <c r="E190" s="42"/>
      <c r="F190" s="228" t="s">
        <v>268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149</v>
      </c>
      <c r="AU190" s="19" t="s">
        <v>86</v>
      </c>
    </row>
    <row r="191" spans="1:51" s="13" customFormat="1" ht="12">
      <c r="A191" s="13"/>
      <c r="B191" s="232"/>
      <c r="C191" s="233"/>
      <c r="D191" s="234" t="s">
        <v>151</v>
      </c>
      <c r="E191" s="235" t="s">
        <v>19</v>
      </c>
      <c r="F191" s="236" t="s">
        <v>183</v>
      </c>
      <c r="G191" s="233"/>
      <c r="H191" s="235" t="s">
        <v>19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151</v>
      </c>
      <c r="AU191" s="242" t="s">
        <v>86</v>
      </c>
      <c r="AV191" s="13" t="s">
        <v>84</v>
      </c>
      <c r="AW191" s="13" t="s">
        <v>35</v>
      </c>
      <c r="AX191" s="13" t="s">
        <v>76</v>
      </c>
      <c r="AY191" s="242" t="s">
        <v>140</v>
      </c>
    </row>
    <row r="192" spans="1:51" s="14" customFormat="1" ht="12">
      <c r="A192" s="14"/>
      <c r="B192" s="243"/>
      <c r="C192" s="244"/>
      <c r="D192" s="234" t="s">
        <v>151</v>
      </c>
      <c r="E192" s="245" t="s">
        <v>19</v>
      </c>
      <c r="F192" s="246" t="s">
        <v>184</v>
      </c>
      <c r="G192" s="244"/>
      <c r="H192" s="247">
        <v>416.1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151</v>
      </c>
      <c r="AU192" s="253" t="s">
        <v>86</v>
      </c>
      <c r="AV192" s="14" t="s">
        <v>86</v>
      </c>
      <c r="AW192" s="14" t="s">
        <v>35</v>
      </c>
      <c r="AX192" s="14" t="s">
        <v>76</v>
      </c>
      <c r="AY192" s="253" t="s">
        <v>140</v>
      </c>
    </row>
    <row r="193" spans="1:51" s="13" customFormat="1" ht="12">
      <c r="A193" s="13"/>
      <c r="B193" s="232"/>
      <c r="C193" s="233"/>
      <c r="D193" s="234" t="s">
        <v>151</v>
      </c>
      <c r="E193" s="235" t="s">
        <v>19</v>
      </c>
      <c r="F193" s="236" t="s">
        <v>172</v>
      </c>
      <c r="G193" s="233"/>
      <c r="H193" s="235" t="s">
        <v>19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151</v>
      </c>
      <c r="AU193" s="242" t="s">
        <v>86</v>
      </c>
      <c r="AV193" s="13" t="s">
        <v>84</v>
      </c>
      <c r="AW193" s="13" t="s">
        <v>35</v>
      </c>
      <c r="AX193" s="13" t="s">
        <v>76</v>
      </c>
      <c r="AY193" s="242" t="s">
        <v>140</v>
      </c>
    </row>
    <row r="194" spans="1:51" s="14" customFormat="1" ht="12">
      <c r="A194" s="14"/>
      <c r="B194" s="243"/>
      <c r="C194" s="244"/>
      <c r="D194" s="234" t="s">
        <v>151</v>
      </c>
      <c r="E194" s="245" t="s">
        <v>19</v>
      </c>
      <c r="F194" s="246" t="s">
        <v>173</v>
      </c>
      <c r="G194" s="244"/>
      <c r="H194" s="247">
        <v>367.06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151</v>
      </c>
      <c r="AU194" s="253" t="s">
        <v>86</v>
      </c>
      <c r="AV194" s="14" t="s">
        <v>86</v>
      </c>
      <c r="AW194" s="14" t="s">
        <v>35</v>
      </c>
      <c r="AX194" s="14" t="s">
        <v>76</v>
      </c>
      <c r="AY194" s="253" t="s">
        <v>140</v>
      </c>
    </row>
    <row r="195" spans="1:51" s="13" customFormat="1" ht="12">
      <c r="A195" s="13"/>
      <c r="B195" s="232"/>
      <c r="C195" s="233"/>
      <c r="D195" s="234" t="s">
        <v>151</v>
      </c>
      <c r="E195" s="235" t="s">
        <v>19</v>
      </c>
      <c r="F195" s="236" t="s">
        <v>176</v>
      </c>
      <c r="G195" s="233"/>
      <c r="H195" s="235" t="s">
        <v>19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151</v>
      </c>
      <c r="AU195" s="242" t="s">
        <v>86</v>
      </c>
      <c r="AV195" s="13" t="s">
        <v>84</v>
      </c>
      <c r="AW195" s="13" t="s">
        <v>35</v>
      </c>
      <c r="AX195" s="13" t="s">
        <v>76</v>
      </c>
      <c r="AY195" s="242" t="s">
        <v>140</v>
      </c>
    </row>
    <row r="196" spans="1:51" s="14" customFormat="1" ht="12">
      <c r="A196" s="14"/>
      <c r="B196" s="243"/>
      <c r="C196" s="244"/>
      <c r="D196" s="234" t="s">
        <v>151</v>
      </c>
      <c r="E196" s="245" t="s">
        <v>19</v>
      </c>
      <c r="F196" s="246" t="s">
        <v>177</v>
      </c>
      <c r="G196" s="244"/>
      <c r="H196" s="247">
        <v>356.1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151</v>
      </c>
      <c r="AU196" s="253" t="s">
        <v>86</v>
      </c>
      <c r="AV196" s="14" t="s">
        <v>86</v>
      </c>
      <c r="AW196" s="14" t="s">
        <v>35</v>
      </c>
      <c r="AX196" s="14" t="s">
        <v>76</v>
      </c>
      <c r="AY196" s="253" t="s">
        <v>140</v>
      </c>
    </row>
    <row r="197" spans="1:51" s="15" customFormat="1" ht="12">
      <c r="A197" s="15"/>
      <c r="B197" s="254"/>
      <c r="C197" s="255"/>
      <c r="D197" s="234" t="s">
        <v>151</v>
      </c>
      <c r="E197" s="256" t="s">
        <v>19</v>
      </c>
      <c r="F197" s="257" t="s">
        <v>154</v>
      </c>
      <c r="G197" s="255"/>
      <c r="H197" s="258">
        <v>1139.26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151</v>
      </c>
      <c r="AU197" s="264" t="s">
        <v>86</v>
      </c>
      <c r="AV197" s="15" t="s">
        <v>147</v>
      </c>
      <c r="AW197" s="15" t="s">
        <v>35</v>
      </c>
      <c r="AX197" s="15" t="s">
        <v>84</v>
      </c>
      <c r="AY197" s="264" t="s">
        <v>140</v>
      </c>
    </row>
    <row r="198" spans="1:63" s="12" customFormat="1" ht="22.8" customHeight="1">
      <c r="A198" s="12"/>
      <c r="B198" s="198"/>
      <c r="C198" s="199"/>
      <c r="D198" s="200" t="s">
        <v>75</v>
      </c>
      <c r="E198" s="212" t="s">
        <v>269</v>
      </c>
      <c r="F198" s="212" t="s">
        <v>270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SUM(P199:P218)</f>
        <v>0</v>
      </c>
      <c r="Q198" s="206"/>
      <c r="R198" s="207">
        <f>SUM(R199:R218)</f>
        <v>0</v>
      </c>
      <c r="S198" s="206"/>
      <c r="T198" s="208">
        <f>SUM(T199:T218)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9" t="s">
        <v>84</v>
      </c>
      <c r="AT198" s="210" t="s">
        <v>75</v>
      </c>
      <c r="AU198" s="210" t="s">
        <v>84</v>
      </c>
      <c r="AY198" s="209" t="s">
        <v>140</v>
      </c>
      <c r="BK198" s="211">
        <f>SUM(BK199:BK218)</f>
        <v>0</v>
      </c>
    </row>
    <row r="199" spans="1:65" s="2" customFormat="1" ht="24.15" customHeight="1">
      <c r="A199" s="40"/>
      <c r="B199" s="41"/>
      <c r="C199" s="214" t="s">
        <v>271</v>
      </c>
      <c r="D199" s="214" t="s">
        <v>142</v>
      </c>
      <c r="E199" s="215" t="s">
        <v>272</v>
      </c>
      <c r="F199" s="216" t="s">
        <v>273</v>
      </c>
      <c r="G199" s="217" t="s">
        <v>274</v>
      </c>
      <c r="H199" s="218">
        <v>290.251</v>
      </c>
      <c r="I199" s="219"/>
      <c r="J199" s="220">
        <f>ROUND(I199*H199,2)</f>
        <v>0</v>
      </c>
      <c r="K199" s="216" t="s">
        <v>146</v>
      </c>
      <c r="L199" s="46"/>
      <c r="M199" s="221" t="s">
        <v>19</v>
      </c>
      <c r="N199" s="222" t="s">
        <v>47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147</v>
      </c>
      <c r="AT199" s="225" t="s">
        <v>142</v>
      </c>
      <c r="AU199" s="225" t="s">
        <v>86</v>
      </c>
      <c r="AY199" s="19" t="s">
        <v>140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84</v>
      </c>
      <c r="BK199" s="226">
        <f>ROUND(I199*H199,2)</f>
        <v>0</v>
      </c>
      <c r="BL199" s="19" t="s">
        <v>147</v>
      </c>
      <c r="BM199" s="225" t="s">
        <v>275</v>
      </c>
    </row>
    <row r="200" spans="1:47" s="2" customFormat="1" ht="12">
      <c r="A200" s="40"/>
      <c r="B200" s="41"/>
      <c r="C200" s="42"/>
      <c r="D200" s="227" t="s">
        <v>149</v>
      </c>
      <c r="E200" s="42"/>
      <c r="F200" s="228" t="s">
        <v>276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149</v>
      </c>
      <c r="AU200" s="19" t="s">
        <v>86</v>
      </c>
    </row>
    <row r="201" spans="1:65" s="2" customFormat="1" ht="24.15" customHeight="1">
      <c r="A201" s="40"/>
      <c r="B201" s="41"/>
      <c r="C201" s="214" t="s">
        <v>277</v>
      </c>
      <c r="D201" s="214" t="s">
        <v>142</v>
      </c>
      <c r="E201" s="215" t="s">
        <v>278</v>
      </c>
      <c r="F201" s="216" t="s">
        <v>279</v>
      </c>
      <c r="G201" s="217" t="s">
        <v>274</v>
      </c>
      <c r="H201" s="218">
        <v>5514.769</v>
      </c>
      <c r="I201" s="219"/>
      <c r="J201" s="220">
        <f>ROUND(I201*H201,2)</f>
        <v>0</v>
      </c>
      <c r="K201" s="216" t="s">
        <v>146</v>
      </c>
      <c r="L201" s="46"/>
      <c r="M201" s="221" t="s">
        <v>19</v>
      </c>
      <c r="N201" s="222" t="s">
        <v>47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147</v>
      </c>
      <c r="AT201" s="225" t="s">
        <v>142</v>
      </c>
      <c r="AU201" s="225" t="s">
        <v>86</v>
      </c>
      <c r="AY201" s="19" t="s">
        <v>140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84</v>
      </c>
      <c r="BK201" s="226">
        <f>ROUND(I201*H201,2)</f>
        <v>0</v>
      </c>
      <c r="BL201" s="19" t="s">
        <v>147</v>
      </c>
      <c r="BM201" s="225" t="s">
        <v>280</v>
      </c>
    </row>
    <row r="202" spans="1:47" s="2" customFormat="1" ht="12">
      <c r="A202" s="40"/>
      <c r="B202" s="41"/>
      <c r="C202" s="42"/>
      <c r="D202" s="227" t="s">
        <v>149</v>
      </c>
      <c r="E202" s="42"/>
      <c r="F202" s="228" t="s">
        <v>281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149</v>
      </c>
      <c r="AU202" s="19" t="s">
        <v>86</v>
      </c>
    </row>
    <row r="203" spans="1:51" s="14" customFormat="1" ht="12">
      <c r="A203" s="14"/>
      <c r="B203" s="243"/>
      <c r="C203" s="244"/>
      <c r="D203" s="234" t="s">
        <v>151</v>
      </c>
      <c r="E203" s="244"/>
      <c r="F203" s="246" t="s">
        <v>282</v>
      </c>
      <c r="G203" s="244"/>
      <c r="H203" s="247">
        <v>5514.769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151</v>
      </c>
      <c r="AU203" s="253" t="s">
        <v>86</v>
      </c>
      <c r="AV203" s="14" t="s">
        <v>86</v>
      </c>
      <c r="AW203" s="14" t="s">
        <v>4</v>
      </c>
      <c r="AX203" s="14" t="s">
        <v>84</v>
      </c>
      <c r="AY203" s="253" t="s">
        <v>140</v>
      </c>
    </row>
    <row r="204" spans="1:65" s="2" customFormat="1" ht="24.15" customHeight="1">
      <c r="A204" s="40"/>
      <c r="B204" s="41"/>
      <c r="C204" s="214" t="s">
        <v>283</v>
      </c>
      <c r="D204" s="214" t="s">
        <v>142</v>
      </c>
      <c r="E204" s="215" t="s">
        <v>284</v>
      </c>
      <c r="F204" s="216" t="s">
        <v>285</v>
      </c>
      <c r="G204" s="217" t="s">
        <v>274</v>
      </c>
      <c r="H204" s="218">
        <v>421.684</v>
      </c>
      <c r="I204" s="219"/>
      <c r="J204" s="220">
        <f>ROUND(I204*H204,2)</f>
        <v>0</v>
      </c>
      <c r="K204" s="216" t="s">
        <v>146</v>
      </c>
      <c r="L204" s="46"/>
      <c r="M204" s="221" t="s">
        <v>19</v>
      </c>
      <c r="N204" s="222" t="s">
        <v>47</v>
      </c>
      <c r="O204" s="86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147</v>
      </c>
      <c r="AT204" s="225" t="s">
        <v>142</v>
      </c>
      <c r="AU204" s="225" t="s">
        <v>86</v>
      </c>
      <c r="AY204" s="19" t="s">
        <v>140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84</v>
      </c>
      <c r="BK204" s="226">
        <f>ROUND(I204*H204,2)</f>
        <v>0</v>
      </c>
      <c r="BL204" s="19" t="s">
        <v>147</v>
      </c>
      <c r="BM204" s="225" t="s">
        <v>286</v>
      </c>
    </row>
    <row r="205" spans="1:47" s="2" customFormat="1" ht="12">
      <c r="A205" s="40"/>
      <c r="B205" s="41"/>
      <c r="C205" s="42"/>
      <c r="D205" s="227" t="s">
        <v>149</v>
      </c>
      <c r="E205" s="42"/>
      <c r="F205" s="228" t="s">
        <v>287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149</v>
      </c>
      <c r="AU205" s="19" t="s">
        <v>86</v>
      </c>
    </row>
    <row r="206" spans="1:65" s="2" customFormat="1" ht="24.15" customHeight="1">
      <c r="A206" s="40"/>
      <c r="B206" s="41"/>
      <c r="C206" s="214" t="s">
        <v>7</v>
      </c>
      <c r="D206" s="214" t="s">
        <v>142</v>
      </c>
      <c r="E206" s="215" t="s">
        <v>288</v>
      </c>
      <c r="F206" s="216" t="s">
        <v>279</v>
      </c>
      <c r="G206" s="217" t="s">
        <v>274</v>
      </c>
      <c r="H206" s="218">
        <v>3795.156</v>
      </c>
      <c r="I206" s="219"/>
      <c r="J206" s="220">
        <f>ROUND(I206*H206,2)</f>
        <v>0</v>
      </c>
      <c r="K206" s="216" t="s">
        <v>146</v>
      </c>
      <c r="L206" s="46"/>
      <c r="M206" s="221" t="s">
        <v>19</v>
      </c>
      <c r="N206" s="222" t="s">
        <v>47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147</v>
      </c>
      <c r="AT206" s="225" t="s">
        <v>142</v>
      </c>
      <c r="AU206" s="225" t="s">
        <v>86</v>
      </c>
      <c r="AY206" s="19" t="s">
        <v>140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84</v>
      </c>
      <c r="BK206" s="226">
        <f>ROUND(I206*H206,2)</f>
        <v>0</v>
      </c>
      <c r="BL206" s="19" t="s">
        <v>147</v>
      </c>
      <c r="BM206" s="225" t="s">
        <v>289</v>
      </c>
    </row>
    <row r="207" spans="1:47" s="2" customFormat="1" ht="12">
      <c r="A207" s="40"/>
      <c r="B207" s="41"/>
      <c r="C207" s="42"/>
      <c r="D207" s="227" t="s">
        <v>149</v>
      </c>
      <c r="E207" s="42"/>
      <c r="F207" s="228" t="s">
        <v>290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149</v>
      </c>
      <c r="AU207" s="19" t="s">
        <v>86</v>
      </c>
    </row>
    <row r="208" spans="1:51" s="14" customFormat="1" ht="12">
      <c r="A208" s="14"/>
      <c r="B208" s="243"/>
      <c r="C208" s="244"/>
      <c r="D208" s="234" t="s">
        <v>151</v>
      </c>
      <c r="E208" s="244"/>
      <c r="F208" s="246" t="s">
        <v>291</v>
      </c>
      <c r="G208" s="244"/>
      <c r="H208" s="247">
        <v>3795.156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151</v>
      </c>
      <c r="AU208" s="253" t="s">
        <v>86</v>
      </c>
      <c r="AV208" s="14" t="s">
        <v>86</v>
      </c>
      <c r="AW208" s="14" t="s">
        <v>4</v>
      </c>
      <c r="AX208" s="14" t="s">
        <v>84</v>
      </c>
      <c r="AY208" s="253" t="s">
        <v>140</v>
      </c>
    </row>
    <row r="209" spans="1:65" s="2" customFormat="1" ht="24.15" customHeight="1">
      <c r="A209" s="40"/>
      <c r="B209" s="41"/>
      <c r="C209" s="214" t="s">
        <v>292</v>
      </c>
      <c r="D209" s="214" t="s">
        <v>142</v>
      </c>
      <c r="E209" s="215" t="s">
        <v>293</v>
      </c>
      <c r="F209" s="216" t="s">
        <v>294</v>
      </c>
      <c r="G209" s="217" t="s">
        <v>274</v>
      </c>
      <c r="H209" s="218">
        <v>586.107</v>
      </c>
      <c r="I209" s="219"/>
      <c r="J209" s="220">
        <f>ROUND(I209*H209,2)</f>
        <v>0</v>
      </c>
      <c r="K209" s="216" t="s">
        <v>146</v>
      </c>
      <c r="L209" s="46"/>
      <c r="M209" s="221" t="s">
        <v>19</v>
      </c>
      <c r="N209" s="222" t="s">
        <v>47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147</v>
      </c>
      <c r="AT209" s="225" t="s">
        <v>142</v>
      </c>
      <c r="AU209" s="225" t="s">
        <v>86</v>
      </c>
      <c r="AY209" s="19" t="s">
        <v>140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84</v>
      </c>
      <c r="BK209" s="226">
        <f>ROUND(I209*H209,2)</f>
        <v>0</v>
      </c>
      <c r="BL209" s="19" t="s">
        <v>147</v>
      </c>
      <c r="BM209" s="225" t="s">
        <v>295</v>
      </c>
    </row>
    <row r="210" spans="1:47" s="2" customFormat="1" ht="12">
      <c r="A210" s="40"/>
      <c r="B210" s="41"/>
      <c r="C210" s="42"/>
      <c r="D210" s="227" t="s">
        <v>149</v>
      </c>
      <c r="E210" s="42"/>
      <c r="F210" s="228" t="s">
        <v>296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149</v>
      </c>
      <c r="AU210" s="19" t="s">
        <v>86</v>
      </c>
    </row>
    <row r="211" spans="1:65" s="2" customFormat="1" ht="24.15" customHeight="1">
      <c r="A211" s="40"/>
      <c r="B211" s="41"/>
      <c r="C211" s="214" t="s">
        <v>263</v>
      </c>
      <c r="D211" s="214" t="s">
        <v>142</v>
      </c>
      <c r="E211" s="215" t="s">
        <v>297</v>
      </c>
      <c r="F211" s="216" t="s">
        <v>298</v>
      </c>
      <c r="G211" s="217" t="s">
        <v>274</v>
      </c>
      <c r="H211" s="218">
        <v>124.932</v>
      </c>
      <c r="I211" s="219"/>
      <c r="J211" s="220">
        <f>ROUND(I211*H211,2)</f>
        <v>0</v>
      </c>
      <c r="K211" s="216" t="s">
        <v>146</v>
      </c>
      <c r="L211" s="46"/>
      <c r="M211" s="221" t="s">
        <v>19</v>
      </c>
      <c r="N211" s="222" t="s">
        <v>47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147</v>
      </c>
      <c r="AT211" s="225" t="s">
        <v>142</v>
      </c>
      <c r="AU211" s="225" t="s">
        <v>86</v>
      </c>
      <c r="AY211" s="19" t="s">
        <v>140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84</v>
      </c>
      <c r="BK211" s="226">
        <f>ROUND(I211*H211,2)</f>
        <v>0</v>
      </c>
      <c r="BL211" s="19" t="s">
        <v>147</v>
      </c>
      <c r="BM211" s="225" t="s">
        <v>299</v>
      </c>
    </row>
    <row r="212" spans="1:47" s="2" customFormat="1" ht="12">
      <c r="A212" s="40"/>
      <c r="B212" s="41"/>
      <c r="C212" s="42"/>
      <c r="D212" s="227" t="s">
        <v>149</v>
      </c>
      <c r="E212" s="42"/>
      <c r="F212" s="228" t="s">
        <v>300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149</v>
      </c>
      <c r="AU212" s="19" t="s">
        <v>86</v>
      </c>
    </row>
    <row r="213" spans="1:65" s="2" customFormat="1" ht="24.15" customHeight="1">
      <c r="A213" s="40"/>
      <c r="B213" s="41"/>
      <c r="C213" s="214" t="s">
        <v>301</v>
      </c>
      <c r="D213" s="214" t="s">
        <v>142</v>
      </c>
      <c r="E213" s="215" t="s">
        <v>302</v>
      </c>
      <c r="F213" s="216" t="s">
        <v>303</v>
      </c>
      <c r="G213" s="217" t="s">
        <v>274</v>
      </c>
      <c r="H213" s="218">
        <v>289.926</v>
      </c>
      <c r="I213" s="219"/>
      <c r="J213" s="220">
        <f>ROUND(I213*H213,2)</f>
        <v>0</v>
      </c>
      <c r="K213" s="216" t="s">
        <v>146</v>
      </c>
      <c r="L213" s="46"/>
      <c r="M213" s="221" t="s">
        <v>19</v>
      </c>
      <c r="N213" s="222" t="s">
        <v>47</v>
      </c>
      <c r="O213" s="86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147</v>
      </c>
      <c r="AT213" s="225" t="s">
        <v>142</v>
      </c>
      <c r="AU213" s="225" t="s">
        <v>86</v>
      </c>
      <c r="AY213" s="19" t="s">
        <v>140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84</v>
      </c>
      <c r="BK213" s="226">
        <f>ROUND(I213*H213,2)</f>
        <v>0</v>
      </c>
      <c r="BL213" s="19" t="s">
        <v>147</v>
      </c>
      <c r="BM213" s="225" t="s">
        <v>304</v>
      </c>
    </row>
    <row r="214" spans="1:47" s="2" customFormat="1" ht="12">
      <c r="A214" s="40"/>
      <c r="B214" s="41"/>
      <c r="C214" s="42"/>
      <c r="D214" s="227" t="s">
        <v>149</v>
      </c>
      <c r="E214" s="42"/>
      <c r="F214" s="228" t="s">
        <v>305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149</v>
      </c>
      <c r="AU214" s="19" t="s">
        <v>86</v>
      </c>
    </row>
    <row r="215" spans="1:65" s="2" customFormat="1" ht="24.15" customHeight="1">
      <c r="A215" s="40"/>
      <c r="B215" s="41"/>
      <c r="C215" s="214" t="s">
        <v>306</v>
      </c>
      <c r="D215" s="214" t="s">
        <v>142</v>
      </c>
      <c r="E215" s="215" t="s">
        <v>307</v>
      </c>
      <c r="F215" s="216" t="s">
        <v>308</v>
      </c>
      <c r="G215" s="217" t="s">
        <v>274</v>
      </c>
      <c r="H215" s="218">
        <v>6.827</v>
      </c>
      <c r="I215" s="219"/>
      <c r="J215" s="220">
        <f>ROUND(I215*H215,2)</f>
        <v>0</v>
      </c>
      <c r="K215" s="216" t="s">
        <v>146</v>
      </c>
      <c r="L215" s="46"/>
      <c r="M215" s="221" t="s">
        <v>19</v>
      </c>
      <c r="N215" s="222" t="s">
        <v>47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147</v>
      </c>
      <c r="AT215" s="225" t="s">
        <v>142</v>
      </c>
      <c r="AU215" s="225" t="s">
        <v>86</v>
      </c>
      <c r="AY215" s="19" t="s">
        <v>140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84</v>
      </c>
      <c r="BK215" s="226">
        <f>ROUND(I215*H215,2)</f>
        <v>0</v>
      </c>
      <c r="BL215" s="19" t="s">
        <v>147</v>
      </c>
      <c r="BM215" s="225" t="s">
        <v>309</v>
      </c>
    </row>
    <row r="216" spans="1:47" s="2" customFormat="1" ht="12">
      <c r="A216" s="40"/>
      <c r="B216" s="41"/>
      <c r="C216" s="42"/>
      <c r="D216" s="227" t="s">
        <v>149</v>
      </c>
      <c r="E216" s="42"/>
      <c r="F216" s="228" t="s">
        <v>310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149</v>
      </c>
      <c r="AU216" s="19" t="s">
        <v>86</v>
      </c>
    </row>
    <row r="217" spans="1:65" s="2" customFormat="1" ht="24.15" customHeight="1">
      <c r="A217" s="40"/>
      <c r="B217" s="41"/>
      <c r="C217" s="214" t="s">
        <v>311</v>
      </c>
      <c r="D217" s="214" t="s">
        <v>142</v>
      </c>
      <c r="E217" s="215" t="s">
        <v>312</v>
      </c>
      <c r="F217" s="216" t="s">
        <v>313</v>
      </c>
      <c r="G217" s="217" t="s">
        <v>274</v>
      </c>
      <c r="H217" s="218">
        <v>290.251</v>
      </c>
      <c r="I217" s="219"/>
      <c r="J217" s="220">
        <f>ROUND(I217*H217,2)</f>
        <v>0</v>
      </c>
      <c r="K217" s="216" t="s">
        <v>146</v>
      </c>
      <c r="L217" s="46"/>
      <c r="M217" s="221" t="s">
        <v>19</v>
      </c>
      <c r="N217" s="222" t="s">
        <v>47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147</v>
      </c>
      <c r="AT217" s="225" t="s">
        <v>142</v>
      </c>
      <c r="AU217" s="225" t="s">
        <v>86</v>
      </c>
      <c r="AY217" s="19" t="s">
        <v>140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84</v>
      </c>
      <c r="BK217" s="226">
        <f>ROUND(I217*H217,2)</f>
        <v>0</v>
      </c>
      <c r="BL217" s="19" t="s">
        <v>147</v>
      </c>
      <c r="BM217" s="225" t="s">
        <v>314</v>
      </c>
    </row>
    <row r="218" spans="1:47" s="2" customFormat="1" ht="12">
      <c r="A218" s="40"/>
      <c r="B218" s="41"/>
      <c r="C218" s="42"/>
      <c r="D218" s="227" t="s">
        <v>149</v>
      </c>
      <c r="E218" s="42"/>
      <c r="F218" s="228" t="s">
        <v>315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149</v>
      </c>
      <c r="AU218" s="19" t="s">
        <v>86</v>
      </c>
    </row>
    <row r="219" spans="1:63" s="12" customFormat="1" ht="22.8" customHeight="1">
      <c r="A219" s="12"/>
      <c r="B219" s="198"/>
      <c r="C219" s="199"/>
      <c r="D219" s="200" t="s">
        <v>75</v>
      </c>
      <c r="E219" s="212" t="s">
        <v>316</v>
      </c>
      <c r="F219" s="212" t="s">
        <v>317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SUM(P220:P221)</f>
        <v>0</v>
      </c>
      <c r="Q219" s="206"/>
      <c r="R219" s="207">
        <f>SUM(R220:R221)</f>
        <v>0</v>
      </c>
      <c r="S219" s="206"/>
      <c r="T219" s="208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84</v>
      </c>
      <c r="AT219" s="210" t="s">
        <v>75</v>
      </c>
      <c r="AU219" s="210" t="s">
        <v>84</v>
      </c>
      <c r="AY219" s="209" t="s">
        <v>140</v>
      </c>
      <c r="BK219" s="211">
        <f>SUM(BK220:BK221)</f>
        <v>0</v>
      </c>
    </row>
    <row r="220" spans="1:65" s="2" customFormat="1" ht="24.15" customHeight="1">
      <c r="A220" s="40"/>
      <c r="B220" s="41"/>
      <c r="C220" s="214" t="s">
        <v>318</v>
      </c>
      <c r="D220" s="214" t="s">
        <v>142</v>
      </c>
      <c r="E220" s="215" t="s">
        <v>319</v>
      </c>
      <c r="F220" s="216" t="s">
        <v>320</v>
      </c>
      <c r="G220" s="217" t="s">
        <v>274</v>
      </c>
      <c r="H220" s="218">
        <v>0</v>
      </c>
      <c r="I220" s="219"/>
      <c r="J220" s="220">
        <f>ROUND(I220*H220,2)</f>
        <v>0</v>
      </c>
      <c r="K220" s="216" t="s">
        <v>146</v>
      </c>
      <c r="L220" s="46"/>
      <c r="M220" s="221" t="s">
        <v>19</v>
      </c>
      <c r="N220" s="222" t="s">
        <v>47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147</v>
      </c>
      <c r="AT220" s="225" t="s">
        <v>142</v>
      </c>
      <c r="AU220" s="225" t="s">
        <v>86</v>
      </c>
      <c r="AY220" s="19" t="s">
        <v>140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84</v>
      </c>
      <c r="BK220" s="226">
        <f>ROUND(I220*H220,2)</f>
        <v>0</v>
      </c>
      <c r="BL220" s="19" t="s">
        <v>147</v>
      </c>
      <c r="BM220" s="225" t="s">
        <v>321</v>
      </c>
    </row>
    <row r="221" spans="1:47" s="2" customFormat="1" ht="12">
      <c r="A221" s="40"/>
      <c r="B221" s="41"/>
      <c r="C221" s="42"/>
      <c r="D221" s="227" t="s">
        <v>149</v>
      </c>
      <c r="E221" s="42"/>
      <c r="F221" s="228" t="s">
        <v>322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149</v>
      </c>
      <c r="AU221" s="19" t="s">
        <v>86</v>
      </c>
    </row>
    <row r="222" spans="1:63" s="12" customFormat="1" ht="25.9" customHeight="1">
      <c r="A222" s="12"/>
      <c r="B222" s="198"/>
      <c r="C222" s="199"/>
      <c r="D222" s="200" t="s">
        <v>75</v>
      </c>
      <c r="E222" s="201" t="s">
        <v>323</v>
      </c>
      <c r="F222" s="201" t="s">
        <v>324</v>
      </c>
      <c r="G222" s="199"/>
      <c r="H222" s="199"/>
      <c r="I222" s="202"/>
      <c r="J222" s="203">
        <f>BK222</f>
        <v>0</v>
      </c>
      <c r="K222" s="199"/>
      <c r="L222" s="204"/>
      <c r="M222" s="205"/>
      <c r="N222" s="206"/>
      <c r="O222" s="206"/>
      <c r="P222" s="207">
        <f>P223</f>
        <v>0</v>
      </c>
      <c r="Q222" s="206"/>
      <c r="R222" s="207">
        <f>R223</f>
        <v>0</v>
      </c>
      <c r="S222" s="206"/>
      <c r="T222" s="208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9" t="s">
        <v>161</v>
      </c>
      <c r="AT222" s="210" t="s">
        <v>75</v>
      </c>
      <c r="AU222" s="210" t="s">
        <v>76</v>
      </c>
      <c r="AY222" s="209" t="s">
        <v>140</v>
      </c>
      <c r="BK222" s="211">
        <f>BK223</f>
        <v>0</v>
      </c>
    </row>
    <row r="223" spans="1:63" s="12" customFormat="1" ht="22.8" customHeight="1">
      <c r="A223" s="12"/>
      <c r="B223" s="198"/>
      <c r="C223" s="199"/>
      <c r="D223" s="200" t="s">
        <v>75</v>
      </c>
      <c r="E223" s="212" t="s">
        <v>325</v>
      </c>
      <c r="F223" s="212" t="s">
        <v>326</v>
      </c>
      <c r="G223" s="199"/>
      <c r="H223" s="199"/>
      <c r="I223" s="202"/>
      <c r="J223" s="213">
        <f>BK223</f>
        <v>0</v>
      </c>
      <c r="K223" s="199"/>
      <c r="L223" s="204"/>
      <c r="M223" s="205"/>
      <c r="N223" s="206"/>
      <c r="O223" s="206"/>
      <c r="P223" s="207">
        <f>SUM(P224:P230)</f>
        <v>0</v>
      </c>
      <c r="Q223" s="206"/>
      <c r="R223" s="207">
        <f>SUM(R224:R230)</f>
        <v>0</v>
      </c>
      <c r="S223" s="206"/>
      <c r="T223" s="208">
        <f>SUM(T224:T230)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161</v>
      </c>
      <c r="AT223" s="210" t="s">
        <v>75</v>
      </c>
      <c r="AU223" s="210" t="s">
        <v>84</v>
      </c>
      <c r="AY223" s="209" t="s">
        <v>140</v>
      </c>
      <c r="BK223" s="211">
        <f>SUM(BK224:BK230)</f>
        <v>0</v>
      </c>
    </row>
    <row r="224" spans="1:65" s="2" customFormat="1" ht="16.5" customHeight="1">
      <c r="A224" s="40"/>
      <c r="B224" s="41"/>
      <c r="C224" s="214" t="s">
        <v>327</v>
      </c>
      <c r="D224" s="214" t="s">
        <v>142</v>
      </c>
      <c r="E224" s="215" t="s">
        <v>328</v>
      </c>
      <c r="F224" s="216" t="s">
        <v>329</v>
      </c>
      <c r="G224" s="217" t="s">
        <v>259</v>
      </c>
      <c r="H224" s="218">
        <v>2</v>
      </c>
      <c r="I224" s="219"/>
      <c r="J224" s="220">
        <f>ROUND(I224*H224,2)</f>
        <v>0</v>
      </c>
      <c r="K224" s="216" t="s">
        <v>146</v>
      </c>
      <c r="L224" s="46"/>
      <c r="M224" s="221" t="s">
        <v>19</v>
      </c>
      <c r="N224" s="222" t="s">
        <v>47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330</v>
      </c>
      <c r="AT224" s="225" t="s">
        <v>142</v>
      </c>
      <c r="AU224" s="225" t="s">
        <v>86</v>
      </c>
      <c r="AY224" s="19" t="s">
        <v>140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84</v>
      </c>
      <c r="BK224" s="226">
        <f>ROUND(I224*H224,2)</f>
        <v>0</v>
      </c>
      <c r="BL224" s="19" t="s">
        <v>330</v>
      </c>
      <c r="BM224" s="225" t="s">
        <v>331</v>
      </c>
    </row>
    <row r="225" spans="1:47" s="2" customFormat="1" ht="12">
      <c r="A225" s="40"/>
      <c r="B225" s="41"/>
      <c r="C225" s="42"/>
      <c r="D225" s="227" t="s">
        <v>149</v>
      </c>
      <c r="E225" s="42"/>
      <c r="F225" s="228" t="s">
        <v>332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149</v>
      </c>
      <c r="AU225" s="19" t="s">
        <v>86</v>
      </c>
    </row>
    <row r="226" spans="1:51" s="13" customFormat="1" ht="12">
      <c r="A226" s="13"/>
      <c r="B226" s="232"/>
      <c r="C226" s="233"/>
      <c r="D226" s="234" t="s">
        <v>151</v>
      </c>
      <c r="E226" s="235" t="s">
        <v>19</v>
      </c>
      <c r="F226" s="236" t="s">
        <v>333</v>
      </c>
      <c r="G226" s="233"/>
      <c r="H226" s="235" t="s">
        <v>19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151</v>
      </c>
      <c r="AU226" s="242" t="s">
        <v>86</v>
      </c>
      <c r="AV226" s="13" t="s">
        <v>84</v>
      </c>
      <c r="AW226" s="13" t="s">
        <v>35</v>
      </c>
      <c r="AX226" s="13" t="s">
        <v>76</v>
      </c>
      <c r="AY226" s="242" t="s">
        <v>140</v>
      </c>
    </row>
    <row r="227" spans="1:51" s="14" customFormat="1" ht="12">
      <c r="A227" s="14"/>
      <c r="B227" s="243"/>
      <c r="C227" s="244"/>
      <c r="D227" s="234" t="s">
        <v>151</v>
      </c>
      <c r="E227" s="245" t="s">
        <v>19</v>
      </c>
      <c r="F227" s="246" t="s">
        <v>84</v>
      </c>
      <c r="G227" s="244"/>
      <c r="H227" s="247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151</v>
      </c>
      <c r="AU227" s="253" t="s">
        <v>86</v>
      </c>
      <c r="AV227" s="14" t="s">
        <v>86</v>
      </c>
      <c r="AW227" s="14" t="s">
        <v>35</v>
      </c>
      <c r="AX227" s="14" t="s">
        <v>76</v>
      </c>
      <c r="AY227" s="253" t="s">
        <v>140</v>
      </c>
    </row>
    <row r="228" spans="1:51" s="13" customFormat="1" ht="12">
      <c r="A228" s="13"/>
      <c r="B228" s="232"/>
      <c r="C228" s="233"/>
      <c r="D228" s="234" t="s">
        <v>151</v>
      </c>
      <c r="E228" s="235" t="s">
        <v>19</v>
      </c>
      <c r="F228" s="236" t="s">
        <v>334</v>
      </c>
      <c r="G228" s="233"/>
      <c r="H228" s="235" t="s">
        <v>19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151</v>
      </c>
      <c r="AU228" s="242" t="s">
        <v>86</v>
      </c>
      <c r="AV228" s="13" t="s">
        <v>84</v>
      </c>
      <c r="AW228" s="13" t="s">
        <v>35</v>
      </c>
      <c r="AX228" s="13" t="s">
        <v>76</v>
      </c>
      <c r="AY228" s="242" t="s">
        <v>140</v>
      </c>
    </row>
    <row r="229" spans="1:51" s="14" customFormat="1" ht="12">
      <c r="A229" s="14"/>
      <c r="B229" s="243"/>
      <c r="C229" s="244"/>
      <c r="D229" s="234" t="s">
        <v>151</v>
      </c>
      <c r="E229" s="245" t="s">
        <v>19</v>
      </c>
      <c r="F229" s="246" t="s">
        <v>84</v>
      </c>
      <c r="G229" s="244"/>
      <c r="H229" s="247">
        <v>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151</v>
      </c>
      <c r="AU229" s="253" t="s">
        <v>86</v>
      </c>
      <c r="AV229" s="14" t="s">
        <v>86</v>
      </c>
      <c r="AW229" s="14" t="s">
        <v>35</v>
      </c>
      <c r="AX229" s="14" t="s">
        <v>76</v>
      </c>
      <c r="AY229" s="253" t="s">
        <v>140</v>
      </c>
    </row>
    <row r="230" spans="1:51" s="15" customFormat="1" ht="12">
      <c r="A230" s="15"/>
      <c r="B230" s="254"/>
      <c r="C230" s="255"/>
      <c r="D230" s="234" t="s">
        <v>151</v>
      </c>
      <c r="E230" s="256" t="s">
        <v>19</v>
      </c>
      <c r="F230" s="257" t="s">
        <v>154</v>
      </c>
      <c r="G230" s="255"/>
      <c r="H230" s="258">
        <v>2</v>
      </c>
      <c r="I230" s="259"/>
      <c r="J230" s="255"/>
      <c r="K230" s="255"/>
      <c r="L230" s="260"/>
      <c r="M230" s="265"/>
      <c r="N230" s="266"/>
      <c r="O230" s="266"/>
      <c r="P230" s="266"/>
      <c r="Q230" s="266"/>
      <c r="R230" s="266"/>
      <c r="S230" s="266"/>
      <c r="T230" s="26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151</v>
      </c>
      <c r="AU230" s="264" t="s">
        <v>86</v>
      </c>
      <c r="AV230" s="15" t="s">
        <v>147</v>
      </c>
      <c r="AW230" s="15" t="s">
        <v>35</v>
      </c>
      <c r="AX230" s="15" t="s">
        <v>84</v>
      </c>
      <c r="AY230" s="264" t="s">
        <v>140</v>
      </c>
    </row>
    <row r="231" spans="1:31" s="2" customFormat="1" ht="6.95" customHeight="1">
      <c r="A231" s="40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46"/>
      <c r="M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</row>
  </sheetData>
  <sheetProtection password="CC35" sheet="1" objects="1" scenarios="1" formatColumns="0" formatRows="0" autoFilter="0"/>
  <autoFilter ref="C86:K23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2/111211101"/>
    <hyperlink ref="F96" r:id="rId2" display="https://podminky.urs.cz/item/CS_URS_2023_02/111251103"/>
    <hyperlink ref="F101" r:id="rId3" display="https://podminky.urs.cz/item/CS_URS_2023_02/113106134"/>
    <hyperlink ref="F106" r:id="rId4" display="https://podminky.urs.cz/item/CS_URS_2023_02/113106240"/>
    <hyperlink ref="F115" r:id="rId5" display="https://podminky.urs.cz/item/CS_URS_2023_02/113106242"/>
    <hyperlink ref="F120" r:id="rId6" display="https://podminky.urs.cz/item/CS_URS_2023_02/113107221"/>
    <hyperlink ref="F133" r:id="rId7" display="https://podminky.urs.cz/item/CS_URS_2023_02/113107222"/>
    <hyperlink ref="F138" r:id="rId8" display="https://podminky.urs.cz/item/CS_URS_2023_02/113107230"/>
    <hyperlink ref="F143" r:id="rId9" display="https://podminky.urs.cz/item/CS_URS_2023_02/113107232"/>
    <hyperlink ref="F148" r:id="rId10" display="https://podminky.urs.cz/item/CS_URS_2023_02/113107237"/>
    <hyperlink ref="F153" r:id="rId11" display="https://podminky.urs.cz/item/CS_URS_2023_02/113107337"/>
    <hyperlink ref="F158" r:id="rId12" display="https://podminky.urs.cz/item/CS_URS_2023_02/113107342"/>
    <hyperlink ref="F163" r:id="rId13" display="https://podminky.urs.cz/item/CS_URS_2023_02/162301501"/>
    <hyperlink ref="F170" r:id="rId14" display="https://podminky.urs.cz/item/CS_URS_2023_02/162301981"/>
    <hyperlink ref="F179" r:id="rId15" display="https://podminky.urs.cz/item/CS_URS_2023_02/890311851"/>
    <hyperlink ref="F185" r:id="rId16" display="https://podminky.urs.cz/item/CS_URS_2023_02/966071711"/>
    <hyperlink ref="F190" r:id="rId17" display="https://podminky.urs.cz/item/CS_URS_2023_02/979094441"/>
    <hyperlink ref="F200" r:id="rId18" display="https://podminky.urs.cz/item/CS_URS_2023_02/997221551"/>
    <hyperlink ref="F202" r:id="rId19" display="https://podminky.urs.cz/item/CS_URS_2023_02/997221559"/>
    <hyperlink ref="F205" r:id="rId20" display="https://podminky.urs.cz/item/CS_URS_2023_02/997221561"/>
    <hyperlink ref="F207" r:id="rId21" display="https://podminky.urs.cz/item/CS_URS_2023_02/997221569"/>
    <hyperlink ref="F210" r:id="rId22" display="https://podminky.urs.cz/item/CS_URS_2023_02/997221571"/>
    <hyperlink ref="F212" r:id="rId23" display="https://podminky.urs.cz/item/CS_URS_2023_02/997221615"/>
    <hyperlink ref="F214" r:id="rId24" display="https://podminky.urs.cz/item/CS_URS_2023_02/997221625"/>
    <hyperlink ref="F216" r:id="rId25" display="https://podminky.urs.cz/item/CS_URS_2023_02/997221645"/>
    <hyperlink ref="F218" r:id="rId26" display="https://podminky.urs.cz/item/CS_URS_2023_02/997221655"/>
    <hyperlink ref="F221" r:id="rId27" display="https://podminky.urs.cz/item/CS_URS_2023_02/998223011"/>
    <hyperlink ref="F225" r:id="rId28" display="https://podminky.urs.cz/item/CS_URS_2023_02/2288602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111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335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20. 2. 2024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ROUND(J93,2)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ROUND((SUM(BE93:BE1248)),2)</f>
        <v>0</v>
      </c>
      <c r="G33" s="40"/>
      <c r="H33" s="40"/>
      <c r="I33" s="159">
        <v>0.21</v>
      </c>
      <c r="J33" s="158">
        <f>ROUND(((SUM(BE93:BE1248))*I33),2)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ROUND((SUM(BF93:BF1248)),2)</f>
        <v>0</v>
      </c>
      <c r="G34" s="40"/>
      <c r="H34" s="40"/>
      <c r="I34" s="159">
        <v>0.15</v>
      </c>
      <c r="J34" s="158">
        <f>ROUND(((SUM(BF93:BF1248))*I34),2)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ROUND((SUM(BG93:BG1248)),2)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ROUND((SUM(BH93:BH1248)),2)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ROUND((SUM(BI93:BI1248)),2)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Multifunkční hřiště a obslužné komunikace v areálu ZČU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PP03232 - Multifunkční hřiště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ZČU Plzeň - Bory</v>
      </c>
      <c r="G52" s="42"/>
      <c r="H52" s="42"/>
      <c r="I52" s="34" t="s">
        <v>23</v>
      </c>
      <c r="J52" s="74" t="str">
        <f>IF(J12="","",J12)</f>
        <v>20. 2. 2024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114</v>
      </c>
      <c r="D57" s="173"/>
      <c r="E57" s="173"/>
      <c r="F57" s="173"/>
      <c r="G57" s="173"/>
      <c r="H57" s="173"/>
      <c r="I57" s="173"/>
      <c r="J57" s="174" t="s">
        <v>115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6"/>
      <c r="C60" s="177"/>
      <c r="D60" s="178" t="s">
        <v>117</v>
      </c>
      <c r="E60" s="179"/>
      <c r="F60" s="179"/>
      <c r="G60" s="179"/>
      <c r="H60" s="179"/>
      <c r="I60" s="179"/>
      <c r="J60" s="180">
        <f>J94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118</v>
      </c>
      <c r="E61" s="184"/>
      <c r="F61" s="184"/>
      <c r="G61" s="184"/>
      <c r="H61" s="184"/>
      <c r="I61" s="184"/>
      <c r="J61" s="185">
        <f>J95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336</v>
      </c>
      <c r="E62" s="184"/>
      <c r="F62" s="184"/>
      <c r="G62" s="184"/>
      <c r="H62" s="184"/>
      <c r="I62" s="184"/>
      <c r="J62" s="185">
        <f>J311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337</v>
      </c>
      <c r="E63" s="184"/>
      <c r="F63" s="184"/>
      <c r="G63" s="184"/>
      <c r="H63" s="184"/>
      <c r="I63" s="184"/>
      <c r="J63" s="185">
        <f>J446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338</v>
      </c>
      <c r="E64" s="184"/>
      <c r="F64" s="184"/>
      <c r="G64" s="184"/>
      <c r="H64" s="184"/>
      <c r="I64" s="184"/>
      <c r="J64" s="185">
        <f>J542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339</v>
      </c>
      <c r="E65" s="184"/>
      <c r="F65" s="184"/>
      <c r="G65" s="184"/>
      <c r="H65" s="184"/>
      <c r="I65" s="184"/>
      <c r="J65" s="185">
        <f>J606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120</v>
      </c>
      <c r="E66" s="184"/>
      <c r="F66" s="184"/>
      <c r="G66" s="184"/>
      <c r="H66" s="184"/>
      <c r="I66" s="184"/>
      <c r="J66" s="185">
        <f>J622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122</v>
      </c>
      <c r="E67" s="184"/>
      <c r="F67" s="184"/>
      <c r="G67" s="184"/>
      <c r="H67" s="184"/>
      <c r="I67" s="184"/>
      <c r="J67" s="185">
        <f>J787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340</v>
      </c>
      <c r="E68" s="179"/>
      <c r="F68" s="179"/>
      <c r="G68" s="179"/>
      <c r="H68" s="179"/>
      <c r="I68" s="179"/>
      <c r="J68" s="180">
        <f>J790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341</v>
      </c>
      <c r="E69" s="184"/>
      <c r="F69" s="184"/>
      <c r="G69" s="184"/>
      <c r="H69" s="184"/>
      <c r="I69" s="184"/>
      <c r="J69" s="185">
        <f>J791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342</v>
      </c>
      <c r="E70" s="184"/>
      <c r="F70" s="184"/>
      <c r="G70" s="184"/>
      <c r="H70" s="184"/>
      <c r="I70" s="184"/>
      <c r="J70" s="185">
        <f>J830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343</v>
      </c>
      <c r="E71" s="184"/>
      <c r="F71" s="184"/>
      <c r="G71" s="184"/>
      <c r="H71" s="184"/>
      <c r="I71" s="184"/>
      <c r="J71" s="185">
        <f>J848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344</v>
      </c>
      <c r="E72" s="184"/>
      <c r="F72" s="184"/>
      <c r="G72" s="184"/>
      <c r="H72" s="184"/>
      <c r="I72" s="184"/>
      <c r="J72" s="185">
        <f>J1055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345</v>
      </c>
      <c r="E73" s="184"/>
      <c r="F73" s="184"/>
      <c r="G73" s="184"/>
      <c r="H73" s="184"/>
      <c r="I73" s="184"/>
      <c r="J73" s="185">
        <f>J1112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125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1" t="str">
        <f>E7</f>
        <v>Multifunkční hřiště a obslužné komunikace v areálu ZČU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111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PP03232 - Multifunkční hřiště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areál ZČU Plzeň - Bory</v>
      </c>
      <c r="G87" s="42"/>
      <c r="H87" s="42"/>
      <c r="I87" s="34" t="s">
        <v>23</v>
      </c>
      <c r="J87" s="74" t="str">
        <f>IF(J12="","",J12)</f>
        <v>20. 2. 2024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E15</f>
        <v>ZČU v Plzni, Univerzitní 2732/8, Plzeň 301 00</v>
      </c>
      <c r="G89" s="42"/>
      <c r="H89" s="42"/>
      <c r="I89" s="34" t="s">
        <v>31</v>
      </c>
      <c r="J89" s="38" t="str">
        <f>E21</f>
        <v>PilsProjekt s.r.o., Částkova 74, 326 00 Plzeň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Zdeněk Basl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126</v>
      </c>
      <c r="D92" s="190" t="s">
        <v>61</v>
      </c>
      <c r="E92" s="190" t="s">
        <v>57</v>
      </c>
      <c r="F92" s="190" t="s">
        <v>58</v>
      </c>
      <c r="G92" s="190" t="s">
        <v>127</v>
      </c>
      <c r="H92" s="190" t="s">
        <v>128</v>
      </c>
      <c r="I92" s="190" t="s">
        <v>129</v>
      </c>
      <c r="J92" s="190" t="s">
        <v>115</v>
      </c>
      <c r="K92" s="191" t="s">
        <v>130</v>
      </c>
      <c r="L92" s="192"/>
      <c r="M92" s="94" t="s">
        <v>19</v>
      </c>
      <c r="N92" s="95" t="s">
        <v>46</v>
      </c>
      <c r="O92" s="95" t="s">
        <v>131</v>
      </c>
      <c r="P92" s="95" t="s">
        <v>132</v>
      </c>
      <c r="Q92" s="95" t="s">
        <v>133</v>
      </c>
      <c r="R92" s="95" t="s">
        <v>134</v>
      </c>
      <c r="S92" s="95" t="s">
        <v>135</v>
      </c>
      <c r="T92" s="96" t="s">
        <v>136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137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P94+P790</f>
        <v>0</v>
      </c>
      <c r="Q93" s="98"/>
      <c r="R93" s="195">
        <f>R94+R790</f>
        <v>498.03690575389993</v>
      </c>
      <c r="S93" s="98"/>
      <c r="T93" s="196">
        <f>T94+T790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116</v>
      </c>
      <c r="BK93" s="197">
        <f>BK94+BK790</f>
        <v>0</v>
      </c>
    </row>
    <row r="94" spans="1:63" s="12" customFormat="1" ht="25.9" customHeight="1">
      <c r="A94" s="12"/>
      <c r="B94" s="198"/>
      <c r="C94" s="199"/>
      <c r="D94" s="200" t="s">
        <v>75</v>
      </c>
      <c r="E94" s="201" t="s">
        <v>138</v>
      </c>
      <c r="F94" s="201" t="s">
        <v>139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P95+P311+P446+P542+P606+P622+P787</f>
        <v>0</v>
      </c>
      <c r="Q94" s="206"/>
      <c r="R94" s="207">
        <f>R95+R311+R446+R542+R606+R622+R787</f>
        <v>491.28317415389995</v>
      </c>
      <c r="S94" s="206"/>
      <c r="T94" s="208">
        <f>T95+T311+T446+T542+T606+T622+T787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84</v>
      </c>
      <c r="AT94" s="210" t="s">
        <v>75</v>
      </c>
      <c r="AU94" s="210" t="s">
        <v>76</v>
      </c>
      <c r="AY94" s="209" t="s">
        <v>140</v>
      </c>
      <c r="BK94" s="211">
        <f>BK95+BK311+BK446+BK542+BK606+BK622+BK787</f>
        <v>0</v>
      </c>
    </row>
    <row r="95" spans="1:63" s="12" customFormat="1" ht="22.8" customHeight="1">
      <c r="A95" s="12"/>
      <c r="B95" s="198"/>
      <c r="C95" s="199"/>
      <c r="D95" s="200" t="s">
        <v>75</v>
      </c>
      <c r="E95" s="212" t="s">
        <v>84</v>
      </c>
      <c r="F95" s="212" t="s">
        <v>141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SUM(P96:P310)</f>
        <v>0</v>
      </c>
      <c r="Q95" s="206"/>
      <c r="R95" s="207">
        <f>SUM(R96:R310)</f>
        <v>0</v>
      </c>
      <c r="S95" s="206"/>
      <c r="T95" s="208">
        <f>SUM(T96:T310)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84</v>
      </c>
      <c r="AT95" s="210" t="s">
        <v>75</v>
      </c>
      <c r="AU95" s="210" t="s">
        <v>84</v>
      </c>
      <c r="AY95" s="209" t="s">
        <v>140</v>
      </c>
      <c r="BK95" s="211">
        <f>SUM(BK96:BK310)</f>
        <v>0</v>
      </c>
    </row>
    <row r="96" spans="1:65" s="2" customFormat="1" ht="21.75" customHeight="1">
      <c r="A96" s="40"/>
      <c r="B96" s="41"/>
      <c r="C96" s="214" t="s">
        <v>84</v>
      </c>
      <c r="D96" s="214" t="s">
        <v>142</v>
      </c>
      <c r="E96" s="215" t="s">
        <v>346</v>
      </c>
      <c r="F96" s="216" t="s">
        <v>347</v>
      </c>
      <c r="G96" s="217" t="s">
        <v>250</v>
      </c>
      <c r="H96" s="218">
        <v>693</v>
      </c>
      <c r="I96" s="219"/>
      <c r="J96" s="220">
        <f>ROUND(I96*H96,2)</f>
        <v>0</v>
      </c>
      <c r="K96" s="216" t="s">
        <v>146</v>
      </c>
      <c r="L96" s="46"/>
      <c r="M96" s="221" t="s">
        <v>19</v>
      </c>
      <c r="N96" s="222" t="s">
        <v>47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147</v>
      </c>
      <c r="AT96" s="225" t="s">
        <v>142</v>
      </c>
      <c r="AU96" s="225" t="s">
        <v>86</v>
      </c>
      <c r="AY96" s="19" t="s">
        <v>140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84</v>
      </c>
      <c r="BK96" s="226">
        <f>ROUND(I96*H96,2)</f>
        <v>0</v>
      </c>
      <c r="BL96" s="19" t="s">
        <v>147</v>
      </c>
      <c r="BM96" s="225" t="s">
        <v>348</v>
      </c>
    </row>
    <row r="97" spans="1:47" s="2" customFormat="1" ht="12">
      <c r="A97" s="40"/>
      <c r="B97" s="41"/>
      <c r="C97" s="42"/>
      <c r="D97" s="227" t="s">
        <v>149</v>
      </c>
      <c r="E97" s="42"/>
      <c r="F97" s="228" t="s">
        <v>349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149</v>
      </c>
      <c r="AU97" s="19" t="s">
        <v>86</v>
      </c>
    </row>
    <row r="98" spans="1:51" s="13" customFormat="1" ht="12">
      <c r="A98" s="13"/>
      <c r="B98" s="232"/>
      <c r="C98" s="233"/>
      <c r="D98" s="234" t="s">
        <v>151</v>
      </c>
      <c r="E98" s="235" t="s">
        <v>19</v>
      </c>
      <c r="F98" s="236" t="s">
        <v>350</v>
      </c>
      <c r="G98" s="233"/>
      <c r="H98" s="235" t="s">
        <v>19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151</v>
      </c>
      <c r="AU98" s="242" t="s">
        <v>86</v>
      </c>
      <c r="AV98" s="13" t="s">
        <v>84</v>
      </c>
      <c r="AW98" s="13" t="s">
        <v>35</v>
      </c>
      <c r="AX98" s="13" t="s">
        <v>76</v>
      </c>
      <c r="AY98" s="242" t="s">
        <v>140</v>
      </c>
    </row>
    <row r="99" spans="1:51" s="13" customFormat="1" ht="12">
      <c r="A99" s="13"/>
      <c r="B99" s="232"/>
      <c r="C99" s="233"/>
      <c r="D99" s="234" t="s">
        <v>151</v>
      </c>
      <c r="E99" s="235" t="s">
        <v>19</v>
      </c>
      <c r="F99" s="236" t="s">
        <v>351</v>
      </c>
      <c r="G99" s="233"/>
      <c r="H99" s="235" t="s">
        <v>19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151</v>
      </c>
      <c r="AU99" s="242" t="s">
        <v>86</v>
      </c>
      <c r="AV99" s="13" t="s">
        <v>84</v>
      </c>
      <c r="AW99" s="13" t="s">
        <v>35</v>
      </c>
      <c r="AX99" s="13" t="s">
        <v>76</v>
      </c>
      <c r="AY99" s="242" t="s">
        <v>140</v>
      </c>
    </row>
    <row r="100" spans="1:51" s="14" customFormat="1" ht="12">
      <c r="A100" s="14"/>
      <c r="B100" s="243"/>
      <c r="C100" s="244"/>
      <c r="D100" s="234" t="s">
        <v>151</v>
      </c>
      <c r="E100" s="245" t="s">
        <v>19</v>
      </c>
      <c r="F100" s="246" t="s">
        <v>352</v>
      </c>
      <c r="G100" s="244"/>
      <c r="H100" s="247">
        <v>693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151</v>
      </c>
      <c r="AU100" s="253" t="s">
        <v>86</v>
      </c>
      <c r="AV100" s="14" t="s">
        <v>86</v>
      </c>
      <c r="AW100" s="14" t="s">
        <v>35</v>
      </c>
      <c r="AX100" s="14" t="s">
        <v>76</v>
      </c>
      <c r="AY100" s="253" t="s">
        <v>140</v>
      </c>
    </row>
    <row r="101" spans="1:51" s="15" customFormat="1" ht="12">
      <c r="A101" s="15"/>
      <c r="B101" s="254"/>
      <c r="C101" s="255"/>
      <c r="D101" s="234" t="s">
        <v>151</v>
      </c>
      <c r="E101" s="256" t="s">
        <v>19</v>
      </c>
      <c r="F101" s="257" t="s">
        <v>154</v>
      </c>
      <c r="G101" s="255"/>
      <c r="H101" s="258">
        <v>693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151</v>
      </c>
      <c r="AU101" s="264" t="s">
        <v>86</v>
      </c>
      <c r="AV101" s="15" t="s">
        <v>147</v>
      </c>
      <c r="AW101" s="15" t="s">
        <v>35</v>
      </c>
      <c r="AX101" s="15" t="s">
        <v>84</v>
      </c>
      <c r="AY101" s="264" t="s">
        <v>140</v>
      </c>
    </row>
    <row r="102" spans="1:65" s="2" customFormat="1" ht="24.15" customHeight="1">
      <c r="A102" s="40"/>
      <c r="B102" s="41"/>
      <c r="C102" s="214" t="s">
        <v>86</v>
      </c>
      <c r="D102" s="214" t="s">
        <v>142</v>
      </c>
      <c r="E102" s="215" t="s">
        <v>353</v>
      </c>
      <c r="F102" s="216" t="s">
        <v>354</v>
      </c>
      <c r="G102" s="217" t="s">
        <v>250</v>
      </c>
      <c r="H102" s="218">
        <v>25.839</v>
      </c>
      <c r="I102" s="219"/>
      <c r="J102" s="220">
        <f>ROUND(I102*H102,2)</f>
        <v>0</v>
      </c>
      <c r="K102" s="216" t="s">
        <v>146</v>
      </c>
      <c r="L102" s="46"/>
      <c r="M102" s="221" t="s">
        <v>19</v>
      </c>
      <c r="N102" s="222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147</v>
      </c>
      <c r="AT102" s="225" t="s">
        <v>142</v>
      </c>
      <c r="AU102" s="225" t="s">
        <v>86</v>
      </c>
      <c r="AY102" s="19" t="s">
        <v>140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147</v>
      </c>
      <c r="BM102" s="225" t="s">
        <v>355</v>
      </c>
    </row>
    <row r="103" spans="1:47" s="2" customFormat="1" ht="12">
      <c r="A103" s="40"/>
      <c r="B103" s="41"/>
      <c r="C103" s="42"/>
      <c r="D103" s="227" t="s">
        <v>149</v>
      </c>
      <c r="E103" s="42"/>
      <c r="F103" s="228" t="s">
        <v>356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86</v>
      </c>
    </row>
    <row r="104" spans="1:51" s="13" customFormat="1" ht="12">
      <c r="A104" s="13"/>
      <c r="B104" s="232"/>
      <c r="C104" s="233"/>
      <c r="D104" s="234" t="s">
        <v>151</v>
      </c>
      <c r="E104" s="235" t="s">
        <v>19</v>
      </c>
      <c r="F104" s="236" t="s">
        <v>357</v>
      </c>
      <c r="G104" s="233"/>
      <c r="H104" s="235" t="s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151</v>
      </c>
      <c r="AU104" s="242" t="s">
        <v>86</v>
      </c>
      <c r="AV104" s="13" t="s">
        <v>84</v>
      </c>
      <c r="AW104" s="13" t="s">
        <v>35</v>
      </c>
      <c r="AX104" s="13" t="s">
        <v>76</v>
      </c>
      <c r="AY104" s="242" t="s">
        <v>140</v>
      </c>
    </row>
    <row r="105" spans="1:51" s="14" customFormat="1" ht="12">
      <c r="A105" s="14"/>
      <c r="B105" s="243"/>
      <c r="C105" s="244"/>
      <c r="D105" s="234" t="s">
        <v>151</v>
      </c>
      <c r="E105" s="245" t="s">
        <v>19</v>
      </c>
      <c r="F105" s="246" t="s">
        <v>358</v>
      </c>
      <c r="G105" s="244"/>
      <c r="H105" s="247">
        <v>3.368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151</v>
      </c>
      <c r="AU105" s="253" t="s">
        <v>86</v>
      </c>
      <c r="AV105" s="14" t="s">
        <v>86</v>
      </c>
      <c r="AW105" s="14" t="s">
        <v>35</v>
      </c>
      <c r="AX105" s="14" t="s">
        <v>76</v>
      </c>
      <c r="AY105" s="253" t="s">
        <v>140</v>
      </c>
    </row>
    <row r="106" spans="1:51" s="13" customFormat="1" ht="12">
      <c r="A106" s="13"/>
      <c r="B106" s="232"/>
      <c r="C106" s="233"/>
      <c r="D106" s="234" t="s">
        <v>151</v>
      </c>
      <c r="E106" s="235" t="s">
        <v>19</v>
      </c>
      <c r="F106" s="236" t="s">
        <v>359</v>
      </c>
      <c r="G106" s="233"/>
      <c r="H106" s="235" t="s">
        <v>19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151</v>
      </c>
      <c r="AU106" s="242" t="s">
        <v>86</v>
      </c>
      <c r="AV106" s="13" t="s">
        <v>84</v>
      </c>
      <c r="AW106" s="13" t="s">
        <v>35</v>
      </c>
      <c r="AX106" s="13" t="s">
        <v>76</v>
      </c>
      <c r="AY106" s="242" t="s">
        <v>140</v>
      </c>
    </row>
    <row r="107" spans="1:51" s="14" customFormat="1" ht="12">
      <c r="A107" s="14"/>
      <c r="B107" s="243"/>
      <c r="C107" s="244"/>
      <c r="D107" s="234" t="s">
        <v>151</v>
      </c>
      <c r="E107" s="245" t="s">
        <v>19</v>
      </c>
      <c r="F107" s="246" t="s">
        <v>360</v>
      </c>
      <c r="G107" s="244"/>
      <c r="H107" s="247">
        <v>5.913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151</v>
      </c>
      <c r="AU107" s="253" t="s">
        <v>86</v>
      </c>
      <c r="AV107" s="14" t="s">
        <v>86</v>
      </c>
      <c r="AW107" s="14" t="s">
        <v>35</v>
      </c>
      <c r="AX107" s="14" t="s">
        <v>76</v>
      </c>
      <c r="AY107" s="253" t="s">
        <v>140</v>
      </c>
    </row>
    <row r="108" spans="1:51" s="13" customFormat="1" ht="12">
      <c r="A108" s="13"/>
      <c r="B108" s="232"/>
      <c r="C108" s="233"/>
      <c r="D108" s="234" t="s">
        <v>151</v>
      </c>
      <c r="E108" s="235" t="s">
        <v>19</v>
      </c>
      <c r="F108" s="236" t="s">
        <v>361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151</v>
      </c>
      <c r="AU108" s="242" t="s">
        <v>86</v>
      </c>
      <c r="AV108" s="13" t="s">
        <v>84</v>
      </c>
      <c r="AW108" s="13" t="s">
        <v>35</v>
      </c>
      <c r="AX108" s="13" t="s">
        <v>76</v>
      </c>
      <c r="AY108" s="242" t="s">
        <v>140</v>
      </c>
    </row>
    <row r="109" spans="1:51" s="14" customFormat="1" ht="12">
      <c r="A109" s="14"/>
      <c r="B109" s="243"/>
      <c r="C109" s="244"/>
      <c r="D109" s="234" t="s">
        <v>151</v>
      </c>
      <c r="E109" s="245" t="s">
        <v>19</v>
      </c>
      <c r="F109" s="246" t="s">
        <v>362</v>
      </c>
      <c r="G109" s="244"/>
      <c r="H109" s="247">
        <v>4.493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151</v>
      </c>
      <c r="AU109" s="253" t="s">
        <v>86</v>
      </c>
      <c r="AV109" s="14" t="s">
        <v>86</v>
      </c>
      <c r="AW109" s="14" t="s">
        <v>35</v>
      </c>
      <c r="AX109" s="14" t="s">
        <v>76</v>
      </c>
      <c r="AY109" s="253" t="s">
        <v>140</v>
      </c>
    </row>
    <row r="110" spans="1:51" s="13" customFormat="1" ht="12">
      <c r="A110" s="13"/>
      <c r="B110" s="232"/>
      <c r="C110" s="233"/>
      <c r="D110" s="234" t="s">
        <v>151</v>
      </c>
      <c r="E110" s="235" t="s">
        <v>19</v>
      </c>
      <c r="F110" s="236" t="s">
        <v>363</v>
      </c>
      <c r="G110" s="233"/>
      <c r="H110" s="235" t="s">
        <v>19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151</v>
      </c>
      <c r="AU110" s="242" t="s">
        <v>86</v>
      </c>
      <c r="AV110" s="13" t="s">
        <v>84</v>
      </c>
      <c r="AW110" s="13" t="s">
        <v>35</v>
      </c>
      <c r="AX110" s="13" t="s">
        <v>76</v>
      </c>
      <c r="AY110" s="242" t="s">
        <v>140</v>
      </c>
    </row>
    <row r="111" spans="1:51" s="14" customFormat="1" ht="12">
      <c r="A111" s="14"/>
      <c r="B111" s="243"/>
      <c r="C111" s="244"/>
      <c r="D111" s="234" t="s">
        <v>151</v>
      </c>
      <c r="E111" s="245" t="s">
        <v>19</v>
      </c>
      <c r="F111" s="246" t="s">
        <v>364</v>
      </c>
      <c r="G111" s="244"/>
      <c r="H111" s="247">
        <v>7.564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151</v>
      </c>
      <c r="AU111" s="253" t="s">
        <v>86</v>
      </c>
      <c r="AV111" s="14" t="s">
        <v>86</v>
      </c>
      <c r="AW111" s="14" t="s">
        <v>35</v>
      </c>
      <c r="AX111" s="14" t="s">
        <v>76</v>
      </c>
      <c r="AY111" s="253" t="s">
        <v>140</v>
      </c>
    </row>
    <row r="112" spans="1:51" s="13" customFormat="1" ht="12">
      <c r="A112" s="13"/>
      <c r="B112" s="232"/>
      <c r="C112" s="233"/>
      <c r="D112" s="234" t="s">
        <v>151</v>
      </c>
      <c r="E112" s="235" t="s">
        <v>19</v>
      </c>
      <c r="F112" s="236" t="s">
        <v>365</v>
      </c>
      <c r="G112" s="233"/>
      <c r="H112" s="235" t="s">
        <v>19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151</v>
      </c>
      <c r="AU112" s="242" t="s">
        <v>86</v>
      </c>
      <c r="AV112" s="13" t="s">
        <v>84</v>
      </c>
      <c r="AW112" s="13" t="s">
        <v>35</v>
      </c>
      <c r="AX112" s="13" t="s">
        <v>76</v>
      </c>
      <c r="AY112" s="242" t="s">
        <v>140</v>
      </c>
    </row>
    <row r="113" spans="1:51" s="14" customFormat="1" ht="12">
      <c r="A113" s="14"/>
      <c r="B113" s="243"/>
      <c r="C113" s="244"/>
      <c r="D113" s="234" t="s">
        <v>151</v>
      </c>
      <c r="E113" s="245" t="s">
        <v>19</v>
      </c>
      <c r="F113" s="246" t="s">
        <v>366</v>
      </c>
      <c r="G113" s="244"/>
      <c r="H113" s="247">
        <v>0.931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151</v>
      </c>
      <c r="AU113" s="253" t="s">
        <v>86</v>
      </c>
      <c r="AV113" s="14" t="s">
        <v>86</v>
      </c>
      <c r="AW113" s="14" t="s">
        <v>35</v>
      </c>
      <c r="AX113" s="14" t="s">
        <v>76</v>
      </c>
      <c r="AY113" s="253" t="s">
        <v>140</v>
      </c>
    </row>
    <row r="114" spans="1:51" s="13" customFormat="1" ht="12">
      <c r="A114" s="13"/>
      <c r="B114" s="232"/>
      <c r="C114" s="233"/>
      <c r="D114" s="234" t="s">
        <v>151</v>
      </c>
      <c r="E114" s="235" t="s">
        <v>19</v>
      </c>
      <c r="F114" s="236" t="s">
        <v>367</v>
      </c>
      <c r="G114" s="233"/>
      <c r="H114" s="235" t="s">
        <v>19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151</v>
      </c>
      <c r="AU114" s="242" t="s">
        <v>86</v>
      </c>
      <c r="AV114" s="13" t="s">
        <v>84</v>
      </c>
      <c r="AW114" s="13" t="s">
        <v>35</v>
      </c>
      <c r="AX114" s="13" t="s">
        <v>76</v>
      </c>
      <c r="AY114" s="242" t="s">
        <v>140</v>
      </c>
    </row>
    <row r="115" spans="1:51" s="14" customFormat="1" ht="12">
      <c r="A115" s="14"/>
      <c r="B115" s="243"/>
      <c r="C115" s="244"/>
      <c r="D115" s="234" t="s">
        <v>151</v>
      </c>
      <c r="E115" s="245" t="s">
        <v>19</v>
      </c>
      <c r="F115" s="246" t="s">
        <v>368</v>
      </c>
      <c r="G115" s="244"/>
      <c r="H115" s="247">
        <v>2.691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151</v>
      </c>
      <c r="AU115" s="253" t="s">
        <v>86</v>
      </c>
      <c r="AV115" s="14" t="s">
        <v>86</v>
      </c>
      <c r="AW115" s="14" t="s">
        <v>35</v>
      </c>
      <c r="AX115" s="14" t="s">
        <v>76</v>
      </c>
      <c r="AY115" s="253" t="s">
        <v>140</v>
      </c>
    </row>
    <row r="116" spans="1:51" s="13" customFormat="1" ht="12">
      <c r="A116" s="13"/>
      <c r="B116" s="232"/>
      <c r="C116" s="233"/>
      <c r="D116" s="234" t="s">
        <v>151</v>
      </c>
      <c r="E116" s="235" t="s">
        <v>19</v>
      </c>
      <c r="F116" s="236" t="s">
        <v>369</v>
      </c>
      <c r="G116" s="233"/>
      <c r="H116" s="235" t="s">
        <v>19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151</v>
      </c>
      <c r="AU116" s="242" t="s">
        <v>86</v>
      </c>
      <c r="AV116" s="13" t="s">
        <v>84</v>
      </c>
      <c r="AW116" s="13" t="s">
        <v>35</v>
      </c>
      <c r="AX116" s="13" t="s">
        <v>76</v>
      </c>
      <c r="AY116" s="242" t="s">
        <v>140</v>
      </c>
    </row>
    <row r="117" spans="1:51" s="14" customFormat="1" ht="12">
      <c r="A117" s="14"/>
      <c r="B117" s="243"/>
      <c r="C117" s="244"/>
      <c r="D117" s="234" t="s">
        <v>151</v>
      </c>
      <c r="E117" s="245" t="s">
        <v>19</v>
      </c>
      <c r="F117" s="246" t="s">
        <v>370</v>
      </c>
      <c r="G117" s="244"/>
      <c r="H117" s="247">
        <v>0.879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151</v>
      </c>
      <c r="AU117" s="253" t="s">
        <v>86</v>
      </c>
      <c r="AV117" s="14" t="s">
        <v>86</v>
      </c>
      <c r="AW117" s="14" t="s">
        <v>35</v>
      </c>
      <c r="AX117" s="14" t="s">
        <v>76</v>
      </c>
      <c r="AY117" s="253" t="s">
        <v>140</v>
      </c>
    </row>
    <row r="118" spans="1:51" s="15" customFormat="1" ht="12">
      <c r="A118" s="15"/>
      <c r="B118" s="254"/>
      <c r="C118" s="255"/>
      <c r="D118" s="234" t="s">
        <v>151</v>
      </c>
      <c r="E118" s="256" t="s">
        <v>19</v>
      </c>
      <c r="F118" s="257" t="s">
        <v>154</v>
      </c>
      <c r="G118" s="255"/>
      <c r="H118" s="258">
        <v>25.839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4" t="s">
        <v>151</v>
      </c>
      <c r="AU118" s="264" t="s">
        <v>86</v>
      </c>
      <c r="AV118" s="15" t="s">
        <v>147</v>
      </c>
      <c r="AW118" s="15" t="s">
        <v>35</v>
      </c>
      <c r="AX118" s="15" t="s">
        <v>84</v>
      </c>
      <c r="AY118" s="264" t="s">
        <v>140</v>
      </c>
    </row>
    <row r="119" spans="1:65" s="2" customFormat="1" ht="24.15" customHeight="1">
      <c r="A119" s="40"/>
      <c r="B119" s="41"/>
      <c r="C119" s="214" t="s">
        <v>161</v>
      </c>
      <c r="D119" s="214" t="s">
        <v>142</v>
      </c>
      <c r="E119" s="215" t="s">
        <v>371</v>
      </c>
      <c r="F119" s="216" t="s">
        <v>372</v>
      </c>
      <c r="G119" s="217" t="s">
        <v>250</v>
      </c>
      <c r="H119" s="218">
        <v>23.241</v>
      </c>
      <c r="I119" s="219"/>
      <c r="J119" s="220">
        <f>ROUND(I119*H119,2)</f>
        <v>0</v>
      </c>
      <c r="K119" s="216" t="s">
        <v>146</v>
      </c>
      <c r="L119" s="46"/>
      <c r="M119" s="221" t="s">
        <v>19</v>
      </c>
      <c r="N119" s="222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147</v>
      </c>
      <c r="AT119" s="225" t="s">
        <v>142</v>
      </c>
      <c r="AU119" s="225" t="s">
        <v>86</v>
      </c>
      <c r="AY119" s="19" t="s">
        <v>140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147</v>
      </c>
      <c r="BM119" s="225" t="s">
        <v>373</v>
      </c>
    </row>
    <row r="120" spans="1:47" s="2" customFormat="1" ht="12">
      <c r="A120" s="40"/>
      <c r="B120" s="41"/>
      <c r="C120" s="42"/>
      <c r="D120" s="227" t="s">
        <v>149</v>
      </c>
      <c r="E120" s="42"/>
      <c r="F120" s="228" t="s">
        <v>374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149</v>
      </c>
      <c r="AU120" s="19" t="s">
        <v>86</v>
      </c>
    </row>
    <row r="121" spans="1:51" s="13" customFormat="1" ht="12">
      <c r="A121" s="13"/>
      <c r="B121" s="232"/>
      <c r="C121" s="233"/>
      <c r="D121" s="234" t="s">
        <v>151</v>
      </c>
      <c r="E121" s="235" t="s">
        <v>19</v>
      </c>
      <c r="F121" s="236" t="s">
        <v>375</v>
      </c>
      <c r="G121" s="233"/>
      <c r="H121" s="235" t="s">
        <v>19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151</v>
      </c>
      <c r="AU121" s="242" t="s">
        <v>86</v>
      </c>
      <c r="AV121" s="13" t="s">
        <v>84</v>
      </c>
      <c r="AW121" s="13" t="s">
        <v>35</v>
      </c>
      <c r="AX121" s="13" t="s">
        <v>76</v>
      </c>
      <c r="AY121" s="242" t="s">
        <v>140</v>
      </c>
    </row>
    <row r="122" spans="1:51" s="14" customFormat="1" ht="12">
      <c r="A122" s="14"/>
      <c r="B122" s="243"/>
      <c r="C122" s="244"/>
      <c r="D122" s="234" t="s">
        <v>151</v>
      </c>
      <c r="E122" s="245" t="s">
        <v>19</v>
      </c>
      <c r="F122" s="246" t="s">
        <v>376</v>
      </c>
      <c r="G122" s="244"/>
      <c r="H122" s="247">
        <v>2.574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151</v>
      </c>
      <c r="AU122" s="253" t="s">
        <v>86</v>
      </c>
      <c r="AV122" s="14" t="s">
        <v>86</v>
      </c>
      <c r="AW122" s="14" t="s">
        <v>35</v>
      </c>
      <c r="AX122" s="14" t="s">
        <v>76</v>
      </c>
      <c r="AY122" s="253" t="s">
        <v>140</v>
      </c>
    </row>
    <row r="123" spans="1:51" s="13" customFormat="1" ht="12">
      <c r="A123" s="13"/>
      <c r="B123" s="232"/>
      <c r="C123" s="233"/>
      <c r="D123" s="234" t="s">
        <v>151</v>
      </c>
      <c r="E123" s="235" t="s">
        <v>19</v>
      </c>
      <c r="F123" s="236" t="s">
        <v>377</v>
      </c>
      <c r="G123" s="233"/>
      <c r="H123" s="235" t="s">
        <v>19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151</v>
      </c>
      <c r="AU123" s="242" t="s">
        <v>86</v>
      </c>
      <c r="AV123" s="13" t="s">
        <v>84</v>
      </c>
      <c r="AW123" s="13" t="s">
        <v>35</v>
      </c>
      <c r="AX123" s="13" t="s">
        <v>76</v>
      </c>
      <c r="AY123" s="242" t="s">
        <v>140</v>
      </c>
    </row>
    <row r="124" spans="1:51" s="14" customFormat="1" ht="12">
      <c r="A124" s="14"/>
      <c r="B124" s="243"/>
      <c r="C124" s="244"/>
      <c r="D124" s="234" t="s">
        <v>151</v>
      </c>
      <c r="E124" s="245" t="s">
        <v>19</v>
      </c>
      <c r="F124" s="246" t="s">
        <v>378</v>
      </c>
      <c r="G124" s="244"/>
      <c r="H124" s="247">
        <v>20.667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151</v>
      </c>
      <c r="AU124" s="253" t="s">
        <v>86</v>
      </c>
      <c r="AV124" s="14" t="s">
        <v>86</v>
      </c>
      <c r="AW124" s="14" t="s">
        <v>35</v>
      </c>
      <c r="AX124" s="14" t="s">
        <v>76</v>
      </c>
      <c r="AY124" s="253" t="s">
        <v>140</v>
      </c>
    </row>
    <row r="125" spans="1:51" s="15" customFormat="1" ht="12">
      <c r="A125" s="15"/>
      <c r="B125" s="254"/>
      <c r="C125" s="255"/>
      <c r="D125" s="234" t="s">
        <v>151</v>
      </c>
      <c r="E125" s="256" t="s">
        <v>19</v>
      </c>
      <c r="F125" s="257" t="s">
        <v>154</v>
      </c>
      <c r="G125" s="255"/>
      <c r="H125" s="258">
        <v>23.241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151</v>
      </c>
      <c r="AU125" s="264" t="s">
        <v>86</v>
      </c>
      <c r="AV125" s="15" t="s">
        <v>147</v>
      </c>
      <c r="AW125" s="15" t="s">
        <v>35</v>
      </c>
      <c r="AX125" s="15" t="s">
        <v>84</v>
      </c>
      <c r="AY125" s="264" t="s">
        <v>140</v>
      </c>
    </row>
    <row r="126" spans="1:65" s="2" customFormat="1" ht="24.15" customHeight="1">
      <c r="A126" s="40"/>
      <c r="B126" s="41"/>
      <c r="C126" s="214" t="s">
        <v>147</v>
      </c>
      <c r="D126" s="214" t="s">
        <v>142</v>
      </c>
      <c r="E126" s="215" t="s">
        <v>379</v>
      </c>
      <c r="F126" s="216" t="s">
        <v>380</v>
      </c>
      <c r="G126" s="217" t="s">
        <v>250</v>
      </c>
      <c r="H126" s="218">
        <v>205.84</v>
      </c>
      <c r="I126" s="219"/>
      <c r="J126" s="220">
        <f>ROUND(I126*H126,2)</f>
        <v>0</v>
      </c>
      <c r="K126" s="216" t="s">
        <v>146</v>
      </c>
      <c r="L126" s="46"/>
      <c r="M126" s="221" t="s">
        <v>19</v>
      </c>
      <c r="N126" s="222" t="s">
        <v>47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147</v>
      </c>
      <c r="AT126" s="225" t="s">
        <v>142</v>
      </c>
      <c r="AU126" s="225" t="s">
        <v>86</v>
      </c>
      <c r="AY126" s="19" t="s">
        <v>140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84</v>
      </c>
      <c r="BK126" s="226">
        <f>ROUND(I126*H126,2)</f>
        <v>0</v>
      </c>
      <c r="BL126" s="19" t="s">
        <v>147</v>
      </c>
      <c r="BM126" s="225" t="s">
        <v>381</v>
      </c>
    </row>
    <row r="127" spans="1:47" s="2" customFormat="1" ht="12">
      <c r="A127" s="40"/>
      <c r="B127" s="41"/>
      <c r="C127" s="42"/>
      <c r="D127" s="227" t="s">
        <v>149</v>
      </c>
      <c r="E127" s="42"/>
      <c r="F127" s="228" t="s">
        <v>382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149</v>
      </c>
      <c r="AU127" s="19" t="s">
        <v>86</v>
      </c>
    </row>
    <row r="128" spans="1:51" s="13" customFormat="1" ht="12">
      <c r="A128" s="13"/>
      <c r="B128" s="232"/>
      <c r="C128" s="233"/>
      <c r="D128" s="234" t="s">
        <v>151</v>
      </c>
      <c r="E128" s="235" t="s">
        <v>19</v>
      </c>
      <c r="F128" s="236" t="s">
        <v>383</v>
      </c>
      <c r="G128" s="233"/>
      <c r="H128" s="235" t="s">
        <v>19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151</v>
      </c>
      <c r="AU128" s="242" t="s">
        <v>86</v>
      </c>
      <c r="AV128" s="13" t="s">
        <v>84</v>
      </c>
      <c r="AW128" s="13" t="s">
        <v>35</v>
      </c>
      <c r="AX128" s="13" t="s">
        <v>76</v>
      </c>
      <c r="AY128" s="242" t="s">
        <v>140</v>
      </c>
    </row>
    <row r="129" spans="1:51" s="14" customFormat="1" ht="12">
      <c r="A129" s="14"/>
      <c r="B129" s="243"/>
      <c r="C129" s="244"/>
      <c r="D129" s="234" t="s">
        <v>151</v>
      </c>
      <c r="E129" s="245" t="s">
        <v>19</v>
      </c>
      <c r="F129" s="246" t="s">
        <v>384</v>
      </c>
      <c r="G129" s="244"/>
      <c r="H129" s="247">
        <v>205.84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151</v>
      </c>
      <c r="AU129" s="253" t="s">
        <v>86</v>
      </c>
      <c r="AV129" s="14" t="s">
        <v>86</v>
      </c>
      <c r="AW129" s="14" t="s">
        <v>35</v>
      </c>
      <c r="AX129" s="14" t="s">
        <v>76</v>
      </c>
      <c r="AY129" s="253" t="s">
        <v>140</v>
      </c>
    </row>
    <row r="130" spans="1:51" s="15" customFormat="1" ht="12">
      <c r="A130" s="15"/>
      <c r="B130" s="254"/>
      <c r="C130" s="255"/>
      <c r="D130" s="234" t="s">
        <v>151</v>
      </c>
      <c r="E130" s="256" t="s">
        <v>19</v>
      </c>
      <c r="F130" s="257" t="s">
        <v>154</v>
      </c>
      <c r="G130" s="255"/>
      <c r="H130" s="258">
        <v>205.84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151</v>
      </c>
      <c r="AU130" s="264" t="s">
        <v>86</v>
      </c>
      <c r="AV130" s="15" t="s">
        <v>147</v>
      </c>
      <c r="AW130" s="15" t="s">
        <v>35</v>
      </c>
      <c r="AX130" s="15" t="s">
        <v>84</v>
      </c>
      <c r="AY130" s="264" t="s">
        <v>140</v>
      </c>
    </row>
    <row r="131" spans="1:65" s="2" customFormat="1" ht="16.5" customHeight="1">
      <c r="A131" s="40"/>
      <c r="B131" s="41"/>
      <c r="C131" s="214" t="s">
        <v>178</v>
      </c>
      <c r="D131" s="214" t="s">
        <v>142</v>
      </c>
      <c r="E131" s="215" t="s">
        <v>385</v>
      </c>
      <c r="F131" s="216" t="s">
        <v>386</v>
      </c>
      <c r="G131" s="217" t="s">
        <v>250</v>
      </c>
      <c r="H131" s="218">
        <v>50.665</v>
      </c>
      <c r="I131" s="219"/>
      <c r="J131" s="220">
        <f>ROUND(I131*H131,2)</f>
        <v>0</v>
      </c>
      <c r="K131" s="216" t="s">
        <v>146</v>
      </c>
      <c r="L131" s="46"/>
      <c r="M131" s="221" t="s">
        <v>19</v>
      </c>
      <c r="N131" s="222" t="s">
        <v>47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147</v>
      </c>
      <c r="AT131" s="225" t="s">
        <v>142</v>
      </c>
      <c r="AU131" s="225" t="s">
        <v>86</v>
      </c>
      <c r="AY131" s="19" t="s">
        <v>140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84</v>
      </c>
      <c r="BK131" s="226">
        <f>ROUND(I131*H131,2)</f>
        <v>0</v>
      </c>
      <c r="BL131" s="19" t="s">
        <v>147</v>
      </c>
      <c r="BM131" s="225" t="s">
        <v>387</v>
      </c>
    </row>
    <row r="132" spans="1:47" s="2" customFormat="1" ht="12">
      <c r="A132" s="40"/>
      <c r="B132" s="41"/>
      <c r="C132" s="42"/>
      <c r="D132" s="227" t="s">
        <v>149</v>
      </c>
      <c r="E132" s="42"/>
      <c r="F132" s="228" t="s">
        <v>388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149</v>
      </c>
      <c r="AU132" s="19" t="s">
        <v>86</v>
      </c>
    </row>
    <row r="133" spans="1:51" s="13" customFormat="1" ht="12">
      <c r="A133" s="13"/>
      <c r="B133" s="232"/>
      <c r="C133" s="233"/>
      <c r="D133" s="234" t="s">
        <v>151</v>
      </c>
      <c r="E133" s="235" t="s">
        <v>19</v>
      </c>
      <c r="F133" s="236" t="s">
        <v>389</v>
      </c>
      <c r="G133" s="233"/>
      <c r="H133" s="235" t="s">
        <v>19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151</v>
      </c>
      <c r="AU133" s="242" t="s">
        <v>86</v>
      </c>
      <c r="AV133" s="13" t="s">
        <v>84</v>
      </c>
      <c r="AW133" s="13" t="s">
        <v>35</v>
      </c>
      <c r="AX133" s="13" t="s">
        <v>76</v>
      </c>
      <c r="AY133" s="242" t="s">
        <v>140</v>
      </c>
    </row>
    <row r="134" spans="1:51" s="14" customFormat="1" ht="12">
      <c r="A134" s="14"/>
      <c r="B134" s="243"/>
      <c r="C134" s="244"/>
      <c r="D134" s="234" t="s">
        <v>151</v>
      </c>
      <c r="E134" s="245" t="s">
        <v>19</v>
      </c>
      <c r="F134" s="246" t="s">
        <v>390</v>
      </c>
      <c r="G134" s="244"/>
      <c r="H134" s="247">
        <v>22.698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151</v>
      </c>
      <c r="AU134" s="253" t="s">
        <v>86</v>
      </c>
      <c r="AV134" s="14" t="s">
        <v>86</v>
      </c>
      <c r="AW134" s="14" t="s">
        <v>35</v>
      </c>
      <c r="AX134" s="14" t="s">
        <v>76</v>
      </c>
      <c r="AY134" s="253" t="s">
        <v>140</v>
      </c>
    </row>
    <row r="135" spans="1:51" s="13" customFormat="1" ht="12">
      <c r="A135" s="13"/>
      <c r="B135" s="232"/>
      <c r="C135" s="233"/>
      <c r="D135" s="234" t="s">
        <v>151</v>
      </c>
      <c r="E135" s="235" t="s">
        <v>19</v>
      </c>
      <c r="F135" s="236" t="s">
        <v>391</v>
      </c>
      <c r="G135" s="233"/>
      <c r="H135" s="235" t="s">
        <v>19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151</v>
      </c>
      <c r="AU135" s="242" t="s">
        <v>86</v>
      </c>
      <c r="AV135" s="13" t="s">
        <v>84</v>
      </c>
      <c r="AW135" s="13" t="s">
        <v>35</v>
      </c>
      <c r="AX135" s="13" t="s">
        <v>76</v>
      </c>
      <c r="AY135" s="242" t="s">
        <v>140</v>
      </c>
    </row>
    <row r="136" spans="1:51" s="14" customFormat="1" ht="12">
      <c r="A136" s="14"/>
      <c r="B136" s="243"/>
      <c r="C136" s="244"/>
      <c r="D136" s="234" t="s">
        <v>151</v>
      </c>
      <c r="E136" s="245" t="s">
        <v>19</v>
      </c>
      <c r="F136" s="246" t="s">
        <v>392</v>
      </c>
      <c r="G136" s="244"/>
      <c r="H136" s="247">
        <v>22.464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151</v>
      </c>
      <c r="AU136" s="253" t="s">
        <v>86</v>
      </c>
      <c r="AV136" s="14" t="s">
        <v>86</v>
      </c>
      <c r="AW136" s="14" t="s">
        <v>35</v>
      </c>
      <c r="AX136" s="14" t="s">
        <v>76</v>
      </c>
      <c r="AY136" s="253" t="s">
        <v>140</v>
      </c>
    </row>
    <row r="137" spans="1:51" s="13" customFormat="1" ht="12">
      <c r="A137" s="13"/>
      <c r="B137" s="232"/>
      <c r="C137" s="233"/>
      <c r="D137" s="234" t="s">
        <v>151</v>
      </c>
      <c r="E137" s="235" t="s">
        <v>19</v>
      </c>
      <c r="F137" s="236" t="s">
        <v>393</v>
      </c>
      <c r="G137" s="233"/>
      <c r="H137" s="235" t="s">
        <v>19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151</v>
      </c>
      <c r="AU137" s="242" t="s">
        <v>86</v>
      </c>
      <c r="AV137" s="13" t="s">
        <v>84</v>
      </c>
      <c r="AW137" s="13" t="s">
        <v>35</v>
      </c>
      <c r="AX137" s="13" t="s">
        <v>76</v>
      </c>
      <c r="AY137" s="242" t="s">
        <v>140</v>
      </c>
    </row>
    <row r="138" spans="1:51" s="14" customFormat="1" ht="12">
      <c r="A138" s="14"/>
      <c r="B138" s="243"/>
      <c r="C138" s="244"/>
      <c r="D138" s="234" t="s">
        <v>151</v>
      </c>
      <c r="E138" s="245" t="s">
        <v>19</v>
      </c>
      <c r="F138" s="246" t="s">
        <v>394</v>
      </c>
      <c r="G138" s="244"/>
      <c r="H138" s="247">
        <v>1.778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151</v>
      </c>
      <c r="AU138" s="253" t="s">
        <v>86</v>
      </c>
      <c r="AV138" s="14" t="s">
        <v>86</v>
      </c>
      <c r="AW138" s="14" t="s">
        <v>35</v>
      </c>
      <c r="AX138" s="14" t="s">
        <v>76</v>
      </c>
      <c r="AY138" s="253" t="s">
        <v>140</v>
      </c>
    </row>
    <row r="139" spans="1:51" s="13" customFormat="1" ht="12">
      <c r="A139" s="13"/>
      <c r="B139" s="232"/>
      <c r="C139" s="233"/>
      <c r="D139" s="234" t="s">
        <v>151</v>
      </c>
      <c r="E139" s="235" t="s">
        <v>19</v>
      </c>
      <c r="F139" s="236" t="s">
        <v>395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151</v>
      </c>
      <c r="AU139" s="242" t="s">
        <v>86</v>
      </c>
      <c r="AV139" s="13" t="s">
        <v>84</v>
      </c>
      <c r="AW139" s="13" t="s">
        <v>35</v>
      </c>
      <c r="AX139" s="13" t="s">
        <v>76</v>
      </c>
      <c r="AY139" s="242" t="s">
        <v>140</v>
      </c>
    </row>
    <row r="140" spans="1:51" s="14" customFormat="1" ht="12">
      <c r="A140" s="14"/>
      <c r="B140" s="243"/>
      <c r="C140" s="244"/>
      <c r="D140" s="234" t="s">
        <v>151</v>
      </c>
      <c r="E140" s="245" t="s">
        <v>19</v>
      </c>
      <c r="F140" s="246" t="s">
        <v>396</v>
      </c>
      <c r="G140" s="244"/>
      <c r="H140" s="247">
        <v>3.725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151</v>
      </c>
      <c r="AU140" s="253" t="s">
        <v>86</v>
      </c>
      <c r="AV140" s="14" t="s">
        <v>86</v>
      </c>
      <c r="AW140" s="14" t="s">
        <v>35</v>
      </c>
      <c r="AX140" s="14" t="s">
        <v>76</v>
      </c>
      <c r="AY140" s="253" t="s">
        <v>140</v>
      </c>
    </row>
    <row r="141" spans="1:51" s="15" customFormat="1" ht="12">
      <c r="A141" s="15"/>
      <c r="B141" s="254"/>
      <c r="C141" s="255"/>
      <c r="D141" s="234" t="s">
        <v>151</v>
      </c>
      <c r="E141" s="256" t="s">
        <v>19</v>
      </c>
      <c r="F141" s="257" t="s">
        <v>154</v>
      </c>
      <c r="G141" s="255"/>
      <c r="H141" s="258">
        <v>50.665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151</v>
      </c>
      <c r="AU141" s="264" t="s">
        <v>86</v>
      </c>
      <c r="AV141" s="15" t="s">
        <v>147</v>
      </c>
      <c r="AW141" s="15" t="s">
        <v>35</v>
      </c>
      <c r="AX141" s="15" t="s">
        <v>84</v>
      </c>
      <c r="AY141" s="264" t="s">
        <v>140</v>
      </c>
    </row>
    <row r="142" spans="1:65" s="2" customFormat="1" ht="37.8" customHeight="1">
      <c r="A142" s="40"/>
      <c r="B142" s="41"/>
      <c r="C142" s="214" t="s">
        <v>185</v>
      </c>
      <c r="D142" s="214" t="s">
        <v>142</v>
      </c>
      <c r="E142" s="215" t="s">
        <v>397</v>
      </c>
      <c r="F142" s="216" t="s">
        <v>398</v>
      </c>
      <c r="G142" s="217" t="s">
        <v>250</v>
      </c>
      <c r="H142" s="218">
        <v>817.342</v>
      </c>
      <c r="I142" s="219"/>
      <c r="J142" s="220">
        <f>ROUND(I142*H142,2)</f>
        <v>0</v>
      </c>
      <c r="K142" s="216" t="s">
        <v>146</v>
      </c>
      <c r="L142" s="46"/>
      <c r="M142" s="221" t="s">
        <v>19</v>
      </c>
      <c r="N142" s="222" t="s">
        <v>47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147</v>
      </c>
      <c r="AT142" s="225" t="s">
        <v>142</v>
      </c>
      <c r="AU142" s="225" t="s">
        <v>86</v>
      </c>
      <c r="AY142" s="19" t="s">
        <v>140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84</v>
      </c>
      <c r="BK142" s="226">
        <f>ROUND(I142*H142,2)</f>
        <v>0</v>
      </c>
      <c r="BL142" s="19" t="s">
        <v>147</v>
      </c>
      <c r="BM142" s="225" t="s">
        <v>399</v>
      </c>
    </row>
    <row r="143" spans="1:47" s="2" customFormat="1" ht="12">
      <c r="A143" s="40"/>
      <c r="B143" s="41"/>
      <c r="C143" s="42"/>
      <c r="D143" s="227" t="s">
        <v>149</v>
      </c>
      <c r="E143" s="42"/>
      <c r="F143" s="228" t="s">
        <v>400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86</v>
      </c>
    </row>
    <row r="144" spans="1:51" s="13" customFormat="1" ht="12">
      <c r="A144" s="13"/>
      <c r="B144" s="232"/>
      <c r="C144" s="233"/>
      <c r="D144" s="234" t="s">
        <v>151</v>
      </c>
      <c r="E144" s="235" t="s">
        <v>19</v>
      </c>
      <c r="F144" s="236" t="s">
        <v>351</v>
      </c>
      <c r="G144" s="233"/>
      <c r="H144" s="235" t="s">
        <v>19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151</v>
      </c>
      <c r="AU144" s="242" t="s">
        <v>86</v>
      </c>
      <c r="AV144" s="13" t="s">
        <v>84</v>
      </c>
      <c r="AW144" s="13" t="s">
        <v>35</v>
      </c>
      <c r="AX144" s="13" t="s">
        <v>76</v>
      </c>
      <c r="AY144" s="242" t="s">
        <v>140</v>
      </c>
    </row>
    <row r="145" spans="1:51" s="14" customFormat="1" ht="12">
      <c r="A145" s="14"/>
      <c r="B145" s="243"/>
      <c r="C145" s="244"/>
      <c r="D145" s="234" t="s">
        <v>151</v>
      </c>
      <c r="E145" s="245" t="s">
        <v>19</v>
      </c>
      <c r="F145" s="246" t="s">
        <v>352</v>
      </c>
      <c r="G145" s="244"/>
      <c r="H145" s="247">
        <v>693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151</v>
      </c>
      <c r="AU145" s="253" t="s">
        <v>86</v>
      </c>
      <c r="AV145" s="14" t="s">
        <v>86</v>
      </c>
      <c r="AW145" s="14" t="s">
        <v>35</v>
      </c>
      <c r="AX145" s="14" t="s">
        <v>76</v>
      </c>
      <c r="AY145" s="253" t="s">
        <v>140</v>
      </c>
    </row>
    <row r="146" spans="1:51" s="13" customFormat="1" ht="12">
      <c r="A146" s="13"/>
      <c r="B146" s="232"/>
      <c r="C146" s="233"/>
      <c r="D146" s="234" t="s">
        <v>151</v>
      </c>
      <c r="E146" s="235" t="s">
        <v>19</v>
      </c>
      <c r="F146" s="236" t="s">
        <v>401</v>
      </c>
      <c r="G146" s="233"/>
      <c r="H146" s="235" t="s">
        <v>19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151</v>
      </c>
      <c r="AU146" s="242" t="s">
        <v>86</v>
      </c>
      <c r="AV146" s="13" t="s">
        <v>84</v>
      </c>
      <c r="AW146" s="13" t="s">
        <v>35</v>
      </c>
      <c r="AX146" s="13" t="s">
        <v>76</v>
      </c>
      <c r="AY146" s="242" t="s">
        <v>140</v>
      </c>
    </row>
    <row r="147" spans="1:51" s="14" customFormat="1" ht="12">
      <c r="A147" s="14"/>
      <c r="B147" s="243"/>
      <c r="C147" s="244"/>
      <c r="D147" s="234" t="s">
        <v>151</v>
      </c>
      <c r="E147" s="245" t="s">
        <v>19</v>
      </c>
      <c r="F147" s="246" t="s">
        <v>402</v>
      </c>
      <c r="G147" s="244"/>
      <c r="H147" s="247">
        <v>-175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151</v>
      </c>
      <c r="AU147" s="253" t="s">
        <v>86</v>
      </c>
      <c r="AV147" s="14" t="s">
        <v>86</v>
      </c>
      <c r="AW147" s="14" t="s">
        <v>35</v>
      </c>
      <c r="AX147" s="14" t="s">
        <v>76</v>
      </c>
      <c r="AY147" s="253" t="s">
        <v>140</v>
      </c>
    </row>
    <row r="148" spans="1:51" s="13" customFormat="1" ht="12">
      <c r="A148" s="13"/>
      <c r="B148" s="232"/>
      <c r="C148" s="233"/>
      <c r="D148" s="234" t="s">
        <v>151</v>
      </c>
      <c r="E148" s="235" t="s">
        <v>19</v>
      </c>
      <c r="F148" s="236" t="s">
        <v>383</v>
      </c>
      <c r="G148" s="233"/>
      <c r="H148" s="235" t="s">
        <v>19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151</v>
      </c>
      <c r="AU148" s="242" t="s">
        <v>86</v>
      </c>
      <c r="AV148" s="13" t="s">
        <v>84</v>
      </c>
      <c r="AW148" s="13" t="s">
        <v>35</v>
      </c>
      <c r="AX148" s="13" t="s">
        <v>76</v>
      </c>
      <c r="AY148" s="242" t="s">
        <v>140</v>
      </c>
    </row>
    <row r="149" spans="1:51" s="14" customFormat="1" ht="12">
      <c r="A149" s="14"/>
      <c r="B149" s="243"/>
      <c r="C149" s="244"/>
      <c r="D149" s="234" t="s">
        <v>151</v>
      </c>
      <c r="E149" s="245" t="s">
        <v>19</v>
      </c>
      <c r="F149" s="246" t="s">
        <v>384</v>
      </c>
      <c r="G149" s="244"/>
      <c r="H149" s="247">
        <v>205.84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151</v>
      </c>
      <c r="AU149" s="253" t="s">
        <v>86</v>
      </c>
      <c r="AV149" s="14" t="s">
        <v>86</v>
      </c>
      <c r="AW149" s="14" t="s">
        <v>35</v>
      </c>
      <c r="AX149" s="14" t="s">
        <v>76</v>
      </c>
      <c r="AY149" s="253" t="s">
        <v>140</v>
      </c>
    </row>
    <row r="150" spans="1:51" s="13" customFormat="1" ht="12">
      <c r="A150" s="13"/>
      <c r="B150" s="232"/>
      <c r="C150" s="233"/>
      <c r="D150" s="234" t="s">
        <v>151</v>
      </c>
      <c r="E150" s="235" t="s">
        <v>19</v>
      </c>
      <c r="F150" s="236" t="s">
        <v>389</v>
      </c>
      <c r="G150" s="233"/>
      <c r="H150" s="235" t="s">
        <v>19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151</v>
      </c>
      <c r="AU150" s="242" t="s">
        <v>86</v>
      </c>
      <c r="AV150" s="13" t="s">
        <v>84</v>
      </c>
      <c r="AW150" s="13" t="s">
        <v>35</v>
      </c>
      <c r="AX150" s="13" t="s">
        <v>76</v>
      </c>
      <c r="AY150" s="242" t="s">
        <v>140</v>
      </c>
    </row>
    <row r="151" spans="1:51" s="14" customFormat="1" ht="12">
      <c r="A151" s="14"/>
      <c r="B151" s="243"/>
      <c r="C151" s="244"/>
      <c r="D151" s="234" t="s">
        <v>151</v>
      </c>
      <c r="E151" s="245" t="s">
        <v>19</v>
      </c>
      <c r="F151" s="246" t="s">
        <v>390</v>
      </c>
      <c r="G151" s="244"/>
      <c r="H151" s="247">
        <v>22.698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151</v>
      </c>
      <c r="AU151" s="253" t="s">
        <v>86</v>
      </c>
      <c r="AV151" s="14" t="s">
        <v>86</v>
      </c>
      <c r="AW151" s="14" t="s">
        <v>35</v>
      </c>
      <c r="AX151" s="14" t="s">
        <v>76</v>
      </c>
      <c r="AY151" s="253" t="s">
        <v>140</v>
      </c>
    </row>
    <row r="152" spans="1:51" s="13" customFormat="1" ht="12">
      <c r="A152" s="13"/>
      <c r="B152" s="232"/>
      <c r="C152" s="233"/>
      <c r="D152" s="234" t="s">
        <v>151</v>
      </c>
      <c r="E152" s="235" t="s">
        <v>19</v>
      </c>
      <c r="F152" s="236" t="s">
        <v>391</v>
      </c>
      <c r="G152" s="233"/>
      <c r="H152" s="235" t="s">
        <v>19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151</v>
      </c>
      <c r="AU152" s="242" t="s">
        <v>86</v>
      </c>
      <c r="AV152" s="13" t="s">
        <v>84</v>
      </c>
      <c r="AW152" s="13" t="s">
        <v>35</v>
      </c>
      <c r="AX152" s="13" t="s">
        <v>76</v>
      </c>
      <c r="AY152" s="242" t="s">
        <v>140</v>
      </c>
    </row>
    <row r="153" spans="1:51" s="14" customFormat="1" ht="12">
      <c r="A153" s="14"/>
      <c r="B153" s="243"/>
      <c r="C153" s="244"/>
      <c r="D153" s="234" t="s">
        <v>151</v>
      </c>
      <c r="E153" s="245" t="s">
        <v>19</v>
      </c>
      <c r="F153" s="246" t="s">
        <v>392</v>
      </c>
      <c r="G153" s="244"/>
      <c r="H153" s="247">
        <v>22.464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151</v>
      </c>
      <c r="AU153" s="253" t="s">
        <v>86</v>
      </c>
      <c r="AV153" s="14" t="s">
        <v>86</v>
      </c>
      <c r="AW153" s="14" t="s">
        <v>35</v>
      </c>
      <c r="AX153" s="14" t="s">
        <v>76</v>
      </c>
      <c r="AY153" s="253" t="s">
        <v>140</v>
      </c>
    </row>
    <row r="154" spans="1:51" s="13" customFormat="1" ht="12">
      <c r="A154" s="13"/>
      <c r="B154" s="232"/>
      <c r="C154" s="233"/>
      <c r="D154" s="234" t="s">
        <v>151</v>
      </c>
      <c r="E154" s="235" t="s">
        <v>19</v>
      </c>
      <c r="F154" s="236" t="s">
        <v>393</v>
      </c>
      <c r="G154" s="233"/>
      <c r="H154" s="235" t="s">
        <v>19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151</v>
      </c>
      <c r="AU154" s="242" t="s">
        <v>86</v>
      </c>
      <c r="AV154" s="13" t="s">
        <v>84</v>
      </c>
      <c r="AW154" s="13" t="s">
        <v>35</v>
      </c>
      <c r="AX154" s="13" t="s">
        <v>76</v>
      </c>
      <c r="AY154" s="242" t="s">
        <v>140</v>
      </c>
    </row>
    <row r="155" spans="1:51" s="14" customFormat="1" ht="12">
      <c r="A155" s="14"/>
      <c r="B155" s="243"/>
      <c r="C155" s="244"/>
      <c r="D155" s="234" t="s">
        <v>151</v>
      </c>
      <c r="E155" s="245" t="s">
        <v>19</v>
      </c>
      <c r="F155" s="246" t="s">
        <v>394</v>
      </c>
      <c r="G155" s="244"/>
      <c r="H155" s="247">
        <v>1.778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151</v>
      </c>
      <c r="AU155" s="253" t="s">
        <v>86</v>
      </c>
      <c r="AV155" s="14" t="s">
        <v>86</v>
      </c>
      <c r="AW155" s="14" t="s">
        <v>35</v>
      </c>
      <c r="AX155" s="14" t="s">
        <v>76</v>
      </c>
      <c r="AY155" s="253" t="s">
        <v>140</v>
      </c>
    </row>
    <row r="156" spans="1:51" s="13" customFormat="1" ht="12">
      <c r="A156" s="13"/>
      <c r="B156" s="232"/>
      <c r="C156" s="233"/>
      <c r="D156" s="234" t="s">
        <v>151</v>
      </c>
      <c r="E156" s="235" t="s">
        <v>19</v>
      </c>
      <c r="F156" s="236" t="s">
        <v>395</v>
      </c>
      <c r="G156" s="233"/>
      <c r="H156" s="235" t="s">
        <v>19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151</v>
      </c>
      <c r="AU156" s="242" t="s">
        <v>86</v>
      </c>
      <c r="AV156" s="13" t="s">
        <v>84</v>
      </c>
      <c r="AW156" s="13" t="s">
        <v>35</v>
      </c>
      <c r="AX156" s="13" t="s">
        <v>76</v>
      </c>
      <c r="AY156" s="242" t="s">
        <v>140</v>
      </c>
    </row>
    <row r="157" spans="1:51" s="14" customFormat="1" ht="12">
      <c r="A157" s="14"/>
      <c r="B157" s="243"/>
      <c r="C157" s="244"/>
      <c r="D157" s="234" t="s">
        <v>151</v>
      </c>
      <c r="E157" s="245" t="s">
        <v>19</v>
      </c>
      <c r="F157" s="246" t="s">
        <v>396</v>
      </c>
      <c r="G157" s="244"/>
      <c r="H157" s="247">
        <v>3.725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151</v>
      </c>
      <c r="AU157" s="253" t="s">
        <v>86</v>
      </c>
      <c r="AV157" s="14" t="s">
        <v>86</v>
      </c>
      <c r="AW157" s="14" t="s">
        <v>35</v>
      </c>
      <c r="AX157" s="14" t="s">
        <v>76</v>
      </c>
      <c r="AY157" s="253" t="s">
        <v>140</v>
      </c>
    </row>
    <row r="158" spans="1:51" s="13" customFormat="1" ht="12">
      <c r="A158" s="13"/>
      <c r="B158" s="232"/>
      <c r="C158" s="233"/>
      <c r="D158" s="234" t="s">
        <v>151</v>
      </c>
      <c r="E158" s="235" t="s">
        <v>19</v>
      </c>
      <c r="F158" s="236" t="s">
        <v>357</v>
      </c>
      <c r="G158" s="233"/>
      <c r="H158" s="235" t="s">
        <v>19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151</v>
      </c>
      <c r="AU158" s="242" t="s">
        <v>86</v>
      </c>
      <c r="AV158" s="13" t="s">
        <v>84</v>
      </c>
      <c r="AW158" s="13" t="s">
        <v>35</v>
      </c>
      <c r="AX158" s="13" t="s">
        <v>76</v>
      </c>
      <c r="AY158" s="242" t="s">
        <v>140</v>
      </c>
    </row>
    <row r="159" spans="1:51" s="14" customFormat="1" ht="12">
      <c r="A159" s="14"/>
      <c r="B159" s="243"/>
      <c r="C159" s="244"/>
      <c r="D159" s="234" t="s">
        <v>151</v>
      </c>
      <c r="E159" s="245" t="s">
        <v>19</v>
      </c>
      <c r="F159" s="246" t="s">
        <v>358</v>
      </c>
      <c r="G159" s="244"/>
      <c r="H159" s="247">
        <v>3.368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151</v>
      </c>
      <c r="AU159" s="253" t="s">
        <v>86</v>
      </c>
      <c r="AV159" s="14" t="s">
        <v>86</v>
      </c>
      <c r="AW159" s="14" t="s">
        <v>35</v>
      </c>
      <c r="AX159" s="14" t="s">
        <v>76</v>
      </c>
      <c r="AY159" s="253" t="s">
        <v>140</v>
      </c>
    </row>
    <row r="160" spans="1:51" s="13" customFormat="1" ht="12">
      <c r="A160" s="13"/>
      <c r="B160" s="232"/>
      <c r="C160" s="233"/>
      <c r="D160" s="234" t="s">
        <v>151</v>
      </c>
      <c r="E160" s="235" t="s">
        <v>19</v>
      </c>
      <c r="F160" s="236" t="s">
        <v>359</v>
      </c>
      <c r="G160" s="233"/>
      <c r="H160" s="235" t="s">
        <v>19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151</v>
      </c>
      <c r="AU160" s="242" t="s">
        <v>86</v>
      </c>
      <c r="AV160" s="13" t="s">
        <v>84</v>
      </c>
      <c r="AW160" s="13" t="s">
        <v>35</v>
      </c>
      <c r="AX160" s="13" t="s">
        <v>76</v>
      </c>
      <c r="AY160" s="242" t="s">
        <v>140</v>
      </c>
    </row>
    <row r="161" spans="1:51" s="14" customFormat="1" ht="12">
      <c r="A161" s="14"/>
      <c r="B161" s="243"/>
      <c r="C161" s="244"/>
      <c r="D161" s="234" t="s">
        <v>151</v>
      </c>
      <c r="E161" s="245" t="s">
        <v>19</v>
      </c>
      <c r="F161" s="246" t="s">
        <v>360</v>
      </c>
      <c r="G161" s="244"/>
      <c r="H161" s="247">
        <v>5.913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151</v>
      </c>
      <c r="AU161" s="253" t="s">
        <v>86</v>
      </c>
      <c r="AV161" s="14" t="s">
        <v>86</v>
      </c>
      <c r="AW161" s="14" t="s">
        <v>35</v>
      </c>
      <c r="AX161" s="14" t="s">
        <v>76</v>
      </c>
      <c r="AY161" s="253" t="s">
        <v>140</v>
      </c>
    </row>
    <row r="162" spans="1:51" s="13" customFormat="1" ht="12">
      <c r="A162" s="13"/>
      <c r="B162" s="232"/>
      <c r="C162" s="233"/>
      <c r="D162" s="234" t="s">
        <v>151</v>
      </c>
      <c r="E162" s="235" t="s">
        <v>19</v>
      </c>
      <c r="F162" s="236" t="s">
        <v>361</v>
      </c>
      <c r="G162" s="233"/>
      <c r="H162" s="235" t="s">
        <v>19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151</v>
      </c>
      <c r="AU162" s="242" t="s">
        <v>86</v>
      </c>
      <c r="AV162" s="13" t="s">
        <v>84</v>
      </c>
      <c r="AW162" s="13" t="s">
        <v>35</v>
      </c>
      <c r="AX162" s="13" t="s">
        <v>76</v>
      </c>
      <c r="AY162" s="242" t="s">
        <v>140</v>
      </c>
    </row>
    <row r="163" spans="1:51" s="14" customFormat="1" ht="12">
      <c r="A163" s="14"/>
      <c r="B163" s="243"/>
      <c r="C163" s="244"/>
      <c r="D163" s="234" t="s">
        <v>151</v>
      </c>
      <c r="E163" s="245" t="s">
        <v>19</v>
      </c>
      <c r="F163" s="246" t="s">
        <v>362</v>
      </c>
      <c r="G163" s="244"/>
      <c r="H163" s="247">
        <v>4.493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151</v>
      </c>
      <c r="AU163" s="253" t="s">
        <v>86</v>
      </c>
      <c r="AV163" s="14" t="s">
        <v>86</v>
      </c>
      <c r="AW163" s="14" t="s">
        <v>35</v>
      </c>
      <c r="AX163" s="14" t="s">
        <v>76</v>
      </c>
      <c r="AY163" s="253" t="s">
        <v>140</v>
      </c>
    </row>
    <row r="164" spans="1:51" s="13" customFormat="1" ht="12">
      <c r="A164" s="13"/>
      <c r="B164" s="232"/>
      <c r="C164" s="233"/>
      <c r="D164" s="234" t="s">
        <v>151</v>
      </c>
      <c r="E164" s="235" t="s">
        <v>19</v>
      </c>
      <c r="F164" s="236" t="s">
        <v>363</v>
      </c>
      <c r="G164" s="233"/>
      <c r="H164" s="235" t="s">
        <v>19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151</v>
      </c>
      <c r="AU164" s="242" t="s">
        <v>86</v>
      </c>
      <c r="AV164" s="13" t="s">
        <v>84</v>
      </c>
      <c r="AW164" s="13" t="s">
        <v>35</v>
      </c>
      <c r="AX164" s="13" t="s">
        <v>76</v>
      </c>
      <c r="AY164" s="242" t="s">
        <v>140</v>
      </c>
    </row>
    <row r="165" spans="1:51" s="14" customFormat="1" ht="12">
      <c r="A165" s="14"/>
      <c r="B165" s="243"/>
      <c r="C165" s="244"/>
      <c r="D165" s="234" t="s">
        <v>151</v>
      </c>
      <c r="E165" s="245" t="s">
        <v>19</v>
      </c>
      <c r="F165" s="246" t="s">
        <v>364</v>
      </c>
      <c r="G165" s="244"/>
      <c r="H165" s="247">
        <v>7.564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151</v>
      </c>
      <c r="AU165" s="253" t="s">
        <v>86</v>
      </c>
      <c r="AV165" s="14" t="s">
        <v>86</v>
      </c>
      <c r="AW165" s="14" t="s">
        <v>35</v>
      </c>
      <c r="AX165" s="14" t="s">
        <v>76</v>
      </c>
      <c r="AY165" s="253" t="s">
        <v>140</v>
      </c>
    </row>
    <row r="166" spans="1:51" s="13" customFormat="1" ht="12">
      <c r="A166" s="13"/>
      <c r="B166" s="232"/>
      <c r="C166" s="233"/>
      <c r="D166" s="234" t="s">
        <v>151</v>
      </c>
      <c r="E166" s="235" t="s">
        <v>19</v>
      </c>
      <c r="F166" s="236" t="s">
        <v>365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151</v>
      </c>
      <c r="AU166" s="242" t="s">
        <v>86</v>
      </c>
      <c r="AV166" s="13" t="s">
        <v>84</v>
      </c>
      <c r="AW166" s="13" t="s">
        <v>35</v>
      </c>
      <c r="AX166" s="13" t="s">
        <v>76</v>
      </c>
      <c r="AY166" s="242" t="s">
        <v>140</v>
      </c>
    </row>
    <row r="167" spans="1:51" s="14" customFormat="1" ht="12">
      <c r="A167" s="14"/>
      <c r="B167" s="243"/>
      <c r="C167" s="244"/>
      <c r="D167" s="234" t="s">
        <v>151</v>
      </c>
      <c r="E167" s="245" t="s">
        <v>19</v>
      </c>
      <c r="F167" s="246" t="s">
        <v>366</v>
      </c>
      <c r="G167" s="244"/>
      <c r="H167" s="247">
        <v>0.931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151</v>
      </c>
      <c r="AU167" s="253" t="s">
        <v>86</v>
      </c>
      <c r="AV167" s="14" t="s">
        <v>86</v>
      </c>
      <c r="AW167" s="14" t="s">
        <v>35</v>
      </c>
      <c r="AX167" s="14" t="s">
        <v>76</v>
      </c>
      <c r="AY167" s="253" t="s">
        <v>140</v>
      </c>
    </row>
    <row r="168" spans="1:51" s="13" customFormat="1" ht="12">
      <c r="A168" s="13"/>
      <c r="B168" s="232"/>
      <c r="C168" s="233"/>
      <c r="D168" s="234" t="s">
        <v>151</v>
      </c>
      <c r="E168" s="235" t="s">
        <v>19</v>
      </c>
      <c r="F168" s="236" t="s">
        <v>367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151</v>
      </c>
      <c r="AU168" s="242" t="s">
        <v>86</v>
      </c>
      <c r="AV168" s="13" t="s">
        <v>84</v>
      </c>
      <c r="AW168" s="13" t="s">
        <v>35</v>
      </c>
      <c r="AX168" s="13" t="s">
        <v>76</v>
      </c>
      <c r="AY168" s="242" t="s">
        <v>140</v>
      </c>
    </row>
    <row r="169" spans="1:51" s="14" customFormat="1" ht="12">
      <c r="A169" s="14"/>
      <c r="B169" s="243"/>
      <c r="C169" s="244"/>
      <c r="D169" s="234" t="s">
        <v>151</v>
      </c>
      <c r="E169" s="245" t="s">
        <v>19</v>
      </c>
      <c r="F169" s="246" t="s">
        <v>368</v>
      </c>
      <c r="G169" s="244"/>
      <c r="H169" s="247">
        <v>2.691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151</v>
      </c>
      <c r="AU169" s="253" t="s">
        <v>86</v>
      </c>
      <c r="AV169" s="14" t="s">
        <v>86</v>
      </c>
      <c r="AW169" s="14" t="s">
        <v>35</v>
      </c>
      <c r="AX169" s="14" t="s">
        <v>76</v>
      </c>
      <c r="AY169" s="253" t="s">
        <v>140</v>
      </c>
    </row>
    <row r="170" spans="1:51" s="13" customFormat="1" ht="12">
      <c r="A170" s="13"/>
      <c r="B170" s="232"/>
      <c r="C170" s="233"/>
      <c r="D170" s="234" t="s">
        <v>151</v>
      </c>
      <c r="E170" s="235" t="s">
        <v>19</v>
      </c>
      <c r="F170" s="236" t="s">
        <v>369</v>
      </c>
      <c r="G170" s="233"/>
      <c r="H170" s="235" t="s">
        <v>19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151</v>
      </c>
      <c r="AU170" s="242" t="s">
        <v>86</v>
      </c>
      <c r="AV170" s="13" t="s">
        <v>84</v>
      </c>
      <c r="AW170" s="13" t="s">
        <v>35</v>
      </c>
      <c r="AX170" s="13" t="s">
        <v>76</v>
      </c>
      <c r="AY170" s="242" t="s">
        <v>140</v>
      </c>
    </row>
    <row r="171" spans="1:51" s="14" customFormat="1" ht="12">
      <c r="A171" s="14"/>
      <c r="B171" s="243"/>
      <c r="C171" s="244"/>
      <c r="D171" s="234" t="s">
        <v>151</v>
      </c>
      <c r="E171" s="245" t="s">
        <v>19</v>
      </c>
      <c r="F171" s="246" t="s">
        <v>370</v>
      </c>
      <c r="G171" s="244"/>
      <c r="H171" s="247">
        <v>0.879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151</v>
      </c>
      <c r="AU171" s="253" t="s">
        <v>86</v>
      </c>
      <c r="AV171" s="14" t="s">
        <v>86</v>
      </c>
      <c r="AW171" s="14" t="s">
        <v>35</v>
      </c>
      <c r="AX171" s="14" t="s">
        <v>76</v>
      </c>
      <c r="AY171" s="253" t="s">
        <v>140</v>
      </c>
    </row>
    <row r="172" spans="1:51" s="13" customFormat="1" ht="12">
      <c r="A172" s="13"/>
      <c r="B172" s="232"/>
      <c r="C172" s="233"/>
      <c r="D172" s="234" t="s">
        <v>151</v>
      </c>
      <c r="E172" s="235" t="s">
        <v>19</v>
      </c>
      <c r="F172" s="236" t="s">
        <v>375</v>
      </c>
      <c r="G172" s="233"/>
      <c r="H172" s="235" t="s">
        <v>19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151</v>
      </c>
      <c r="AU172" s="242" t="s">
        <v>86</v>
      </c>
      <c r="AV172" s="13" t="s">
        <v>84</v>
      </c>
      <c r="AW172" s="13" t="s">
        <v>35</v>
      </c>
      <c r="AX172" s="13" t="s">
        <v>76</v>
      </c>
      <c r="AY172" s="242" t="s">
        <v>140</v>
      </c>
    </row>
    <row r="173" spans="1:51" s="14" customFormat="1" ht="12">
      <c r="A173" s="14"/>
      <c r="B173" s="243"/>
      <c r="C173" s="244"/>
      <c r="D173" s="234" t="s">
        <v>151</v>
      </c>
      <c r="E173" s="245" t="s">
        <v>19</v>
      </c>
      <c r="F173" s="246" t="s">
        <v>376</v>
      </c>
      <c r="G173" s="244"/>
      <c r="H173" s="247">
        <v>2.574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151</v>
      </c>
      <c r="AU173" s="253" t="s">
        <v>86</v>
      </c>
      <c r="AV173" s="14" t="s">
        <v>86</v>
      </c>
      <c r="AW173" s="14" t="s">
        <v>35</v>
      </c>
      <c r="AX173" s="14" t="s">
        <v>76</v>
      </c>
      <c r="AY173" s="253" t="s">
        <v>140</v>
      </c>
    </row>
    <row r="174" spans="1:51" s="13" customFormat="1" ht="12">
      <c r="A174" s="13"/>
      <c r="B174" s="232"/>
      <c r="C174" s="233"/>
      <c r="D174" s="234" t="s">
        <v>151</v>
      </c>
      <c r="E174" s="235" t="s">
        <v>19</v>
      </c>
      <c r="F174" s="236" t="s">
        <v>377</v>
      </c>
      <c r="G174" s="233"/>
      <c r="H174" s="235" t="s">
        <v>19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151</v>
      </c>
      <c r="AU174" s="242" t="s">
        <v>86</v>
      </c>
      <c r="AV174" s="13" t="s">
        <v>84</v>
      </c>
      <c r="AW174" s="13" t="s">
        <v>35</v>
      </c>
      <c r="AX174" s="13" t="s">
        <v>76</v>
      </c>
      <c r="AY174" s="242" t="s">
        <v>140</v>
      </c>
    </row>
    <row r="175" spans="1:51" s="14" customFormat="1" ht="12">
      <c r="A175" s="14"/>
      <c r="B175" s="243"/>
      <c r="C175" s="244"/>
      <c r="D175" s="234" t="s">
        <v>151</v>
      </c>
      <c r="E175" s="245" t="s">
        <v>19</v>
      </c>
      <c r="F175" s="246" t="s">
        <v>378</v>
      </c>
      <c r="G175" s="244"/>
      <c r="H175" s="247">
        <v>20.667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151</v>
      </c>
      <c r="AU175" s="253" t="s">
        <v>86</v>
      </c>
      <c r="AV175" s="14" t="s">
        <v>86</v>
      </c>
      <c r="AW175" s="14" t="s">
        <v>35</v>
      </c>
      <c r="AX175" s="14" t="s">
        <v>76</v>
      </c>
      <c r="AY175" s="253" t="s">
        <v>140</v>
      </c>
    </row>
    <row r="176" spans="1:51" s="13" customFormat="1" ht="12">
      <c r="A176" s="13"/>
      <c r="B176" s="232"/>
      <c r="C176" s="233"/>
      <c r="D176" s="234" t="s">
        <v>151</v>
      </c>
      <c r="E176" s="235" t="s">
        <v>19</v>
      </c>
      <c r="F176" s="236" t="s">
        <v>403</v>
      </c>
      <c r="G176" s="233"/>
      <c r="H176" s="235" t="s">
        <v>19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151</v>
      </c>
      <c r="AU176" s="242" t="s">
        <v>86</v>
      </c>
      <c r="AV176" s="13" t="s">
        <v>84</v>
      </c>
      <c r="AW176" s="13" t="s">
        <v>35</v>
      </c>
      <c r="AX176" s="13" t="s">
        <v>76</v>
      </c>
      <c r="AY176" s="242" t="s">
        <v>140</v>
      </c>
    </row>
    <row r="177" spans="1:51" s="14" customFormat="1" ht="12">
      <c r="A177" s="14"/>
      <c r="B177" s="243"/>
      <c r="C177" s="244"/>
      <c r="D177" s="234" t="s">
        <v>151</v>
      </c>
      <c r="E177" s="245" t="s">
        <v>19</v>
      </c>
      <c r="F177" s="246" t="s">
        <v>404</v>
      </c>
      <c r="G177" s="244"/>
      <c r="H177" s="247">
        <v>-6.243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151</v>
      </c>
      <c r="AU177" s="253" t="s">
        <v>86</v>
      </c>
      <c r="AV177" s="14" t="s">
        <v>86</v>
      </c>
      <c r="AW177" s="14" t="s">
        <v>35</v>
      </c>
      <c r="AX177" s="14" t="s">
        <v>76</v>
      </c>
      <c r="AY177" s="253" t="s">
        <v>140</v>
      </c>
    </row>
    <row r="178" spans="1:51" s="15" customFormat="1" ht="12">
      <c r="A178" s="15"/>
      <c r="B178" s="254"/>
      <c r="C178" s="255"/>
      <c r="D178" s="234" t="s">
        <v>151</v>
      </c>
      <c r="E178" s="256" t="s">
        <v>19</v>
      </c>
      <c r="F178" s="257" t="s">
        <v>154</v>
      </c>
      <c r="G178" s="255"/>
      <c r="H178" s="258">
        <v>817.342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151</v>
      </c>
      <c r="AU178" s="264" t="s">
        <v>86</v>
      </c>
      <c r="AV178" s="15" t="s">
        <v>147</v>
      </c>
      <c r="AW178" s="15" t="s">
        <v>35</v>
      </c>
      <c r="AX178" s="15" t="s">
        <v>84</v>
      </c>
      <c r="AY178" s="264" t="s">
        <v>140</v>
      </c>
    </row>
    <row r="179" spans="1:65" s="2" customFormat="1" ht="37.8" customHeight="1">
      <c r="A179" s="40"/>
      <c r="B179" s="41"/>
      <c r="C179" s="214" t="s">
        <v>196</v>
      </c>
      <c r="D179" s="214" t="s">
        <v>142</v>
      </c>
      <c r="E179" s="215" t="s">
        <v>405</v>
      </c>
      <c r="F179" s="216" t="s">
        <v>406</v>
      </c>
      <c r="G179" s="217" t="s">
        <v>250</v>
      </c>
      <c r="H179" s="218">
        <v>8173.42</v>
      </c>
      <c r="I179" s="219"/>
      <c r="J179" s="220">
        <f>ROUND(I179*H179,2)</f>
        <v>0</v>
      </c>
      <c r="K179" s="216" t="s">
        <v>146</v>
      </c>
      <c r="L179" s="46"/>
      <c r="M179" s="221" t="s">
        <v>19</v>
      </c>
      <c r="N179" s="222" t="s">
        <v>47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147</v>
      </c>
      <c r="AT179" s="225" t="s">
        <v>142</v>
      </c>
      <c r="AU179" s="225" t="s">
        <v>86</v>
      </c>
      <c r="AY179" s="19" t="s">
        <v>140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84</v>
      </c>
      <c r="BK179" s="226">
        <f>ROUND(I179*H179,2)</f>
        <v>0</v>
      </c>
      <c r="BL179" s="19" t="s">
        <v>147</v>
      </c>
      <c r="BM179" s="225" t="s">
        <v>407</v>
      </c>
    </row>
    <row r="180" spans="1:47" s="2" customFormat="1" ht="12">
      <c r="A180" s="40"/>
      <c r="B180" s="41"/>
      <c r="C180" s="42"/>
      <c r="D180" s="227" t="s">
        <v>149</v>
      </c>
      <c r="E180" s="42"/>
      <c r="F180" s="228" t="s">
        <v>408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149</v>
      </c>
      <c r="AU180" s="19" t="s">
        <v>86</v>
      </c>
    </row>
    <row r="181" spans="1:51" s="13" customFormat="1" ht="12">
      <c r="A181" s="13"/>
      <c r="B181" s="232"/>
      <c r="C181" s="233"/>
      <c r="D181" s="234" t="s">
        <v>151</v>
      </c>
      <c r="E181" s="235" t="s">
        <v>19</v>
      </c>
      <c r="F181" s="236" t="s">
        <v>351</v>
      </c>
      <c r="G181" s="233"/>
      <c r="H181" s="235" t="s">
        <v>19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151</v>
      </c>
      <c r="AU181" s="242" t="s">
        <v>86</v>
      </c>
      <c r="AV181" s="13" t="s">
        <v>84</v>
      </c>
      <c r="AW181" s="13" t="s">
        <v>35</v>
      </c>
      <c r="AX181" s="13" t="s">
        <v>76</v>
      </c>
      <c r="AY181" s="242" t="s">
        <v>140</v>
      </c>
    </row>
    <row r="182" spans="1:51" s="14" customFormat="1" ht="12">
      <c r="A182" s="14"/>
      <c r="B182" s="243"/>
      <c r="C182" s="244"/>
      <c r="D182" s="234" t="s">
        <v>151</v>
      </c>
      <c r="E182" s="245" t="s">
        <v>19</v>
      </c>
      <c r="F182" s="246" t="s">
        <v>352</v>
      </c>
      <c r="G182" s="244"/>
      <c r="H182" s="247">
        <v>693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151</v>
      </c>
      <c r="AU182" s="253" t="s">
        <v>86</v>
      </c>
      <c r="AV182" s="14" t="s">
        <v>86</v>
      </c>
      <c r="AW182" s="14" t="s">
        <v>35</v>
      </c>
      <c r="AX182" s="14" t="s">
        <v>76</v>
      </c>
      <c r="AY182" s="253" t="s">
        <v>140</v>
      </c>
    </row>
    <row r="183" spans="1:51" s="13" customFormat="1" ht="12">
      <c r="A183" s="13"/>
      <c r="B183" s="232"/>
      <c r="C183" s="233"/>
      <c r="D183" s="234" t="s">
        <v>151</v>
      </c>
      <c r="E183" s="235" t="s">
        <v>19</v>
      </c>
      <c r="F183" s="236" t="s">
        <v>401</v>
      </c>
      <c r="G183" s="233"/>
      <c r="H183" s="235" t="s">
        <v>19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151</v>
      </c>
      <c r="AU183" s="242" t="s">
        <v>86</v>
      </c>
      <c r="AV183" s="13" t="s">
        <v>84</v>
      </c>
      <c r="AW183" s="13" t="s">
        <v>35</v>
      </c>
      <c r="AX183" s="13" t="s">
        <v>76</v>
      </c>
      <c r="AY183" s="242" t="s">
        <v>140</v>
      </c>
    </row>
    <row r="184" spans="1:51" s="14" customFormat="1" ht="12">
      <c r="A184" s="14"/>
      <c r="B184" s="243"/>
      <c r="C184" s="244"/>
      <c r="D184" s="234" t="s">
        <v>151</v>
      </c>
      <c r="E184" s="245" t="s">
        <v>19</v>
      </c>
      <c r="F184" s="246" t="s">
        <v>402</v>
      </c>
      <c r="G184" s="244"/>
      <c r="H184" s="247">
        <v>-175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151</v>
      </c>
      <c r="AU184" s="253" t="s">
        <v>86</v>
      </c>
      <c r="AV184" s="14" t="s">
        <v>86</v>
      </c>
      <c r="AW184" s="14" t="s">
        <v>35</v>
      </c>
      <c r="AX184" s="14" t="s">
        <v>76</v>
      </c>
      <c r="AY184" s="253" t="s">
        <v>140</v>
      </c>
    </row>
    <row r="185" spans="1:51" s="13" customFormat="1" ht="12">
      <c r="A185" s="13"/>
      <c r="B185" s="232"/>
      <c r="C185" s="233"/>
      <c r="D185" s="234" t="s">
        <v>151</v>
      </c>
      <c r="E185" s="235" t="s">
        <v>19</v>
      </c>
      <c r="F185" s="236" t="s">
        <v>383</v>
      </c>
      <c r="G185" s="233"/>
      <c r="H185" s="235" t="s">
        <v>19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151</v>
      </c>
      <c r="AU185" s="242" t="s">
        <v>86</v>
      </c>
      <c r="AV185" s="13" t="s">
        <v>84</v>
      </c>
      <c r="AW185" s="13" t="s">
        <v>35</v>
      </c>
      <c r="AX185" s="13" t="s">
        <v>76</v>
      </c>
      <c r="AY185" s="242" t="s">
        <v>140</v>
      </c>
    </row>
    <row r="186" spans="1:51" s="14" customFormat="1" ht="12">
      <c r="A186" s="14"/>
      <c r="B186" s="243"/>
      <c r="C186" s="244"/>
      <c r="D186" s="234" t="s">
        <v>151</v>
      </c>
      <c r="E186" s="245" t="s">
        <v>19</v>
      </c>
      <c r="F186" s="246" t="s">
        <v>384</v>
      </c>
      <c r="G186" s="244"/>
      <c r="H186" s="247">
        <v>205.84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151</v>
      </c>
      <c r="AU186" s="253" t="s">
        <v>86</v>
      </c>
      <c r="AV186" s="14" t="s">
        <v>86</v>
      </c>
      <c r="AW186" s="14" t="s">
        <v>35</v>
      </c>
      <c r="AX186" s="14" t="s">
        <v>76</v>
      </c>
      <c r="AY186" s="253" t="s">
        <v>140</v>
      </c>
    </row>
    <row r="187" spans="1:51" s="13" customFormat="1" ht="12">
      <c r="A187" s="13"/>
      <c r="B187" s="232"/>
      <c r="C187" s="233"/>
      <c r="D187" s="234" t="s">
        <v>151</v>
      </c>
      <c r="E187" s="235" t="s">
        <v>19</v>
      </c>
      <c r="F187" s="236" t="s">
        <v>389</v>
      </c>
      <c r="G187" s="233"/>
      <c r="H187" s="235" t="s">
        <v>19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151</v>
      </c>
      <c r="AU187" s="242" t="s">
        <v>86</v>
      </c>
      <c r="AV187" s="13" t="s">
        <v>84</v>
      </c>
      <c r="AW187" s="13" t="s">
        <v>35</v>
      </c>
      <c r="AX187" s="13" t="s">
        <v>76</v>
      </c>
      <c r="AY187" s="242" t="s">
        <v>140</v>
      </c>
    </row>
    <row r="188" spans="1:51" s="14" customFormat="1" ht="12">
      <c r="A188" s="14"/>
      <c r="B188" s="243"/>
      <c r="C188" s="244"/>
      <c r="D188" s="234" t="s">
        <v>151</v>
      </c>
      <c r="E188" s="245" t="s">
        <v>19</v>
      </c>
      <c r="F188" s="246" t="s">
        <v>390</v>
      </c>
      <c r="G188" s="244"/>
      <c r="H188" s="247">
        <v>22.698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151</v>
      </c>
      <c r="AU188" s="253" t="s">
        <v>86</v>
      </c>
      <c r="AV188" s="14" t="s">
        <v>86</v>
      </c>
      <c r="AW188" s="14" t="s">
        <v>35</v>
      </c>
      <c r="AX188" s="14" t="s">
        <v>76</v>
      </c>
      <c r="AY188" s="253" t="s">
        <v>140</v>
      </c>
    </row>
    <row r="189" spans="1:51" s="13" customFormat="1" ht="12">
      <c r="A189" s="13"/>
      <c r="B189" s="232"/>
      <c r="C189" s="233"/>
      <c r="D189" s="234" t="s">
        <v>151</v>
      </c>
      <c r="E189" s="235" t="s">
        <v>19</v>
      </c>
      <c r="F189" s="236" t="s">
        <v>391</v>
      </c>
      <c r="G189" s="233"/>
      <c r="H189" s="235" t="s">
        <v>19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151</v>
      </c>
      <c r="AU189" s="242" t="s">
        <v>86</v>
      </c>
      <c r="AV189" s="13" t="s">
        <v>84</v>
      </c>
      <c r="AW189" s="13" t="s">
        <v>35</v>
      </c>
      <c r="AX189" s="13" t="s">
        <v>76</v>
      </c>
      <c r="AY189" s="242" t="s">
        <v>140</v>
      </c>
    </row>
    <row r="190" spans="1:51" s="14" customFormat="1" ht="12">
      <c r="A190" s="14"/>
      <c r="B190" s="243"/>
      <c r="C190" s="244"/>
      <c r="D190" s="234" t="s">
        <v>151</v>
      </c>
      <c r="E190" s="245" t="s">
        <v>19</v>
      </c>
      <c r="F190" s="246" t="s">
        <v>392</v>
      </c>
      <c r="G190" s="244"/>
      <c r="H190" s="247">
        <v>22.464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151</v>
      </c>
      <c r="AU190" s="253" t="s">
        <v>86</v>
      </c>
      <c r="AV190" s="14" t="s">
        <v>86</v>
      </c>
      <c r="AW190" s="14" t="s">
        <v>35</v>
      </c>
      <c r="AX190" s="14" t="s">
        <v>76</v>
      </c>
      <c r="AY190" s="253" t="s">
        <v>140</v>
      </c>
    </row>
    <row r="191" spans="1:51" s="13" customFormat="1" ht="12">
      <c r="A191" s="13"/>
      <c r="B191" s="232"/>
      <c r="C191" s="233"/>
      <c r="D191" s="234" t="s">
        <v>151</v>
      </c>
      <c r="E191" s="235" t="s">
        <v>19</v>
      </c>
      <c r="F191" s="236" t="s">
        <v>393</v>
      </c>
      <c r="G191" s="233"/>
      <c r="H191" s="235" t="s">
        <v>19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151</v>
      </c>
      <c r="AU191" s="242" t="s">
        <v>86</v>
      </c>
      <c r="AV191" s="13" t="s">
        <v>84</v>
      </c>
      <c r="AW191" s="13" t="s">
        <v>35</v>
      </c>
      <c r="AX191" s="13" t="s">
        <v>76</v>
      </c>
      <c r="AY191" s="242" t="s">
        <v>140</v>
      </c>
    </row>
    <row r="192" spans="1:51" s="14" customFormat="1" ht="12">
      <c r="A192" s="14"/>
      <c r="B192" s="243"/>
      <c r="C192" s="244"/>
      <c r="D192" s="234" t="s">
        <v>151</v>
      </c>
      <c r="E192" s="245" t="s">
        <v>19</v>
      </c>
      <c r="F192" s="246" t="s">
        <v>394</v>
      </c>
      <c r="G192" s="244"/>
      <c r="H192" s="247">
        <v>1.778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151</v>
      </c>
      <c r="AU192" s="253" t="s">
        <v>86</v>
      </c>
      <c r="AV192" s="14" t="s">
        <v>86</v>
      </c>
      <c r="AW192" s="14" t="s">
        <v>35</v>
      </c>
      <c r="AX192" s="14" t="s">
        <v>76</v>
      </c>
      <c r="AY192" s="253" t="s">
        <v>140</v>
      </c>
    </row>
    <row r="193" spans="1:51" s="13" customFormat="1" ht="12">
      <c r="A193" s="13"/>
      <c r="B193" s="232"/>
      <c r="C193" s="233"/>
      <c r="D193" s="234" t="s">
        <v>151</v>
      </c>
      <c r="E193" s="235" t="s">
        <v>19</v>
      </c>
      <c r="F193" s="236" t="s">
        <v>395</v>
      </c>
      <c r="G193" s="233"/>
      <c r="H193" s="235" t="s">
        <v>19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151</v>
      </c>
      <c r="AU193" s="242" t="s">
        <v>86</v>
      </c>
      <c r="AV193" s="13" t="s">
        <v>84</v>
      </c>
      <c r="AW193" s="13" t="s">
        <v>35</v>
      </c>
      <c r="AX193" s="13" t="s">
        <v>76</v>
      </c>
      <c r="AY193" s="242" t="s">
        <v>140</v>
      </c>
    </row>
    <row r="194" spans="1:51" s="14" customFormat="1" ht="12">
      <c r="A194" s="14"/>
      <c r="B194" s="243"/>
      <c r="C194" s="244"/>
      <c r="D194" s="234" t="s">
        <v>151</v>
      </c>
      <c r="E194" s="245" t="s">
        <v>19</v>
      </c>
      <c r="F194" s="246" t="s">
        <v>396</v>
      </c>
      <c r="G194" s="244"/>
      <c r="H194" s="247">
        <v>3.725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151</v>
      </c>
      <c r="AU194" s="253" t="s">
        <v>86</v>
      </c>
      <c r="AV194" s="14" t="s">
        <v>86</v>
      </c>
      <c r="AW194" s="14" t="s">
        <v>35</v>
      </c>
      <c r="AX194" s="14" t="s">
        <v>76</v>
      </c>
      <c r="AY194" s="253" t="s">
        <v>140</v>
      </c>
    </row>
    <row r="195" spans="1:51" s="13" customFormat="1" ht="12">
      <c r="A195" s="13"/>
      <c r="B195" s="232"/>
      <c r="C195" s="233"/>
      <c r="D195" s="234" t="s">
        <v>151</v>
      </c>
      <c r="E195" s="235" t="s">
        <v>19</v>
      </c>
      <c r="F195" s="236" t="s">
        <v>357</v>
      </c>
      <c r="G195" s="233"/>
      <c r="H195" s="235" t="s">
        <v>19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151</v>
      </c>
      <c r="AU195" s="242" t="s">
        <v>86</v>
      </c>
      <c r="AV195" s="13" t="s">
        <v>84</v>
      </c>
      <c r="AW195" s="13" t="s">
        <v>35</v>
      </c>
      <c r="AX195" s="13" t="s">
        <v>76</v>
      </c>
      <c r="AY195" s="242" t="s">
        <v>140</v>
      </c>
    </row>
    <row r="196" spans="1:51" s="14" customFormat="1" ht="12">
      <c r="A196" s="14"/>
      <c r="B196" s="243"/>
      <c r="C196" s="244"/>
      <c r="D196" s="234" t="s">
        <v>151</v>
      </c>
      <c r="E196" s="245" t="s">
        <v>19</v>
      </c>
      <c r="F196" s="246" t="s">
        <v>358</v>
      </c>
      <c r="G196" s="244"/>
      <c r="H196" s="247">
        <v>3.368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151</v>
      </c>
      <c r="AU196" s="253" t="s">
        <v>86</v>
      </c>
      <c r="AV196" s="14" t="s">
        <v>86</v>
      </c>
      <c r="AW196" s="14" t="s">
        <v>35</v>
      </c>
      <c r="AX196" s="14" t="s">
        <v>76</v>
      </c>
      <c r="AY196" s="253" t="s">
        <v>140</v>
      </c>
    </row>
    <row r="197" spans="1:51" s="13" customFormat="1" ht="12">
      <c r="A197" s="13"/>
      <c r="B197" s="232"/>
      <c r="C197" s="233"/>
      <c r="D197" s="234" t="s">
        <v>151</v>
      </c>
      <c r="E197" s="235" t="s">
        <v>19</v>
      </c>
      <c r="F197" s="236" t="s">
        <v>359</v>
      </c>
      <c r="G197" s="233"/>
      <c r="H197" s="235" t="s">
        <v>19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151</v>
      </c>
      <c r="AU197" s="242" t="s">
        <v>86</v>
      </c>
      <c r="AV197" s="13" t="s">
        <v>84</v>
      </c>
      <c r="AW197" s="13" t="s">
        <v>35</v>
      </c>
      <c r="AX197" s="13" t="s">
        <v>76</v>
      </c>
      <c r="AY197" s="242" t="s">
        <v>140</v>
      </c>
    </row>
    <row r="198" spans="1:51" s="14" customFormat="1" ht="12">
      <c r="A198" s="14"/>
      <c r="B198" s="243"/>
      <c r="C198" s="244"/>
      <c r="D198" s="234" t="s">
        <v>151</v>
      </c>
      <c r="E198" s="245" t="s">
        <v>19</v>
      </c>
      <c r="F198" s="246" t="s">
        <v>360</v>
      </c>
      <c r="G198" s="244"/>
      <c r="H198" s="247">
        <v>5.913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151</v>
      </c>
      <c r="AU198" s="253" t="s">
        <v>86</v>
      </c>
      <c r="AV198" s="14" t="s">
        <v>86</v>
      </c>
      <c r="AW198" s="14" t="s">
        <v>35</v>
      </c>
      <c r="AX198" s="14" t="s">
        <v>76</v>
      </c>
      <c r="AY198" s="253" t="s">
        <v>140</v>
      </c>
    </row>
    <row r="199" spans="1:51" s="13" customFormat="1" ht="12">
      <c r="A199" s="13"/>
      <c r="B199" s="232"/>
      <c r="C199" s="233"/>
      <c r="D199" s="234" t="s">
        <v>151</v>
      </c>
      <c r="E199" s="235" t="s">
        <v>19</v>
      </c>
      <c r="F199" s="236" t="s">
        <v>361</v>
      </c>
      <c r="G199" s="233"/>
      <c r="H199" s="235" t="s">
        <v>19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151</v>
      </c>
      <c r="AU199" s="242" t="s">
        <v>86</v>
      </c>
      <c r="AV199" s="13" t="s">
        <v>84</v>
      </c>
      <c r="AW199" s="13" t="s">
        <v>35</v>
      </c>
      <c r="AX199" s="13" t="s">
        <v>76</v>
      </c>
      <c r="AY199" s="242" t="s">
        <v>140</v>
      </c>
    </row>
    <row r="200" spans="1:51" s="14" customFormat="1" ht="12">
      <c r="A200" s="14"/>
      <c r="B200" s="243"/>
      <c r="C200" s="244"/>
      <c r="D200" s="234" t="s">
        <v>151</v>
      </c>
      <c r="E200" s="245" t="s">
        <v>19</v>
      </c>
      <c r="F200" s="246" t="s">
        <v>362</v>
      </c>
      <c r="G200" s="244"/>
      <c r="H200" s="247">
        <v>4.493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151</v>
      </c>
      <c r="AU200" s="253" t="s">
        <v>86</v>
      </c>
      <c r="AV200" s="14" t="s">
        <v>86</v>
      </c>
      <c r="AW200" s="14" t="s">
        <v>35</v>
      </c>
      <c r="AX200" s="14" t="s">
        <v>76</v>
      </c>
      <c r="AY200" s="253" t="s">
        <v>140</v>
      </c>
    </row>
    <row r="201" spans="1:51" s="13" customFormat="1" ht="12">
      <c r="A201" s="13"/>
      <c r="B201" s="232"/>
      <c r="C201" s="233"/>
      <c r="D201" s="234" t="s">
        <v>151</v>
      </c>
      <c r="E201" s="235" t="s">
        <v>19</v>
      </c>
      <c r="F201" s="236" t="s">
        <v>363</v>
      </c>
      <c r="G201" s="233"/>
      <c r="H201" s="235" t="s">
        <v>19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151</v>
      </c>
      <c r="AU201" s="242" t="s">
        <v>86</v>
      </c>
      <c r="AV201" s="13" t="s">
        <v>84</v>
      </c>
      <c r="AW201" s="13" t="s">
        <v>35</v>
      </c>
      <c r="AX201" s="13" t="s">
        <v>76</v>
      </c>
      <c r="AY201" s="242" t="s">
        <v>140</v>
      </c>
    </row>
    <row r="202" spans="1:51" s="14" customFormat="1" ht="12">
      <c r="A202" s="14"/>
      <c r="B202" s="243"/>
      <c r="C202" s="244"/>
      <c r="D202" s="234" t="s">
        <v>151</v>
      </c>
      <c r="E202" s="245" t="s">
        <v>19</v>
      </c>
      <c r="F202" s="246" t="s">
        <v>364</v>
      </c>
      <c r="G202" s="244"/>
      <c r="H202" s="247">
        <v>7.564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151</v>
      </c>
      <c r="AU202" s="253" t="s">
        <v>86</v>
      </c>
      <c r="AV202" s="14" t="s">
        <v>86</v>
      </c>
      <c r="AW202" s="14" t="s">
        <v>35</v>
      </c>
      <c r="AX202" s="14" t="s">
        <v>76</v>
      </c>
      <c r="AY202" s="253" t="s">
        <v>140</v>
      </c>
    </row>
    <row r="203" spans="1:51" s="13" customFormat="1" ht="12">
      <c r="A203" s="13"/>
      <c r="B203" s="232"/>
      <c r="C203" s="233"/>
      <c r="D203" s="234" t="s">
        <v>151</v>
      </c>
      <c r="E203" s="235" t="s">
        <v>19</v>
      </c>
      <c r="F203" s="236" t="s">
        <v>365</v>
      </c>
      <c r="G203" s="233"/>
      <c r="H203" s="235" t="s">
        <v>19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151</v>
      </c>
      <c r="AU203" s="242" t="s">
        <v>86</v>
      </c>
      <c r="AV203" s="13" t="s">
        <v>84</v>
      </c>
      <c r="AW203" s="13" t="s">
        <v>35</v>
      </c>
      <c r="AX203" s="13" t="s">
        <v>76</v>
      </c>
      <c r="AY203" s="242" t="s">
        <v>140</v>
      </c>
    </row>
    <row r="204" spans="1:51" s="14" customFormat="1" ht="12">
      <c r="A204" s="14"/>
      <c r="B204" s="243"/>
      <c r="C204" s="244"/>
      <c r="D204" s="234" t="s">
        <v>151</v>
      </c>
      <c r="E204" s="245" t="s">
        <v>19</v>
      </c>
      <c r="F204" s="246" t="s">
        <v>366</v>
      </c>
      <c r="G204" s="244"/>
      <c r="H204" s="247">
        <v>0.931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151</v>
      </c>
      <c r="AU204" s="253" t="s">
        <v>86</v>
      </c>
      <c r="AV204" s="14" t="s">
        <v>86</v>
      </c>
      <c r="AW204" s="14" t="s">
        <v>35</v>
      </c>
      <c r="AX204" s="14" t="s">
        <v>76</v>
      </c>
      <c r="AY204" s="253" t="s">
        <v>140</v>
      </c>
    </row>
    <row r="205" spans="1:51" s="13" customFormat="1" ht="12">
      <c r="A205" s="13"/>
      <c r="B205" s="232"/>
      <c r="C205" s="233"/>
      <c r="D205" s="234" t="s">
        <v>151</v>
      </c>
      <c r="E205" s="235" t="s">
        <v>19</v>
      </c>
      <c r="F205" s="236" t="s">
        <v>367</v>
      </c>
      <c r="G205" s="233"/>
      <c r="H205" s="235" t="s">
        <v>19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151</v>
      </c>
      <c r="AU205" s="242" t="s">
        <v>86</v>
      </c>
      <c r="AV205" s="13" t="s">
        <v>84</v>
      </c>
      <c r="AW205" s="13" t="s">
        <v>35</v>
      </c>
      <c r="AX205" s="13" t="s">
        <v>76</v>
      </c>
      <c r="AY205" s="242" t="s">
        <v>140</v>
      </c>
    </row>
    <row r="206" spans="1:51" s="14" customFormat="1" ht="12">
      <c r="A206" s="14"/>
      <c r="B206" s="243"/>
      <c r="C206" s="244"/>
      <c r="D206" s="234" t="s">
        <v>151</v>
      </c>
      <c r="E206" s="245" t="s">
        <v>19</v>
      </c>
      <c r="F206" s="246" t="s">
        <v>368</v>
      </c>
      <c r="G206" s="244"/>
      <c r="H206" s="247">
        <v>2.691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151</v>
      </c>
      <c r="AU206" s="253" t="s">
        <v>86</v>
      </c>
      <c r="AV206" s="14" t="s">
        <v>86</v>
      </c>
      <c r="AW206" s="14" t="s">
        <v>35</v>
      </c>
      <c r="AX206" s="14" t="s">
        <v>76</v>
      </c>
      <c r="AY206" s="253" t="s">
        <v>140</v>
      </c>
    </row>
    <row r="207" spans="1:51" s="13" customFormat="1" ht="12">
      <c r="A207" s="13"/>
      <c r="B207" s="232"/>
      <c r="C207" s="233"/>
      <c r="D207" s="234" t="s">
        <v>151</v>
      </c>
      <c r="E207" s="235" t="s">
        <v>19</v>
      </c>
      <c r="F207" s="236" t="s">
        <v>369</v>
      </c>
      <c r="G207" s="233"/>
      <c r="H207" s="235" t="s">
        <v>19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151</v>
      </c>
      <c r="AU207" s="242" t="s">
        <v>86</v>
      </c>
      <c r="AV207" s="13" t="s">
        <v>84</v>
      </c>
      <c r="AW207" s="13" t="s">
        <v>35</v>
      </c>
      <c r="AX207" s="13" t="s">
        <v>76</v>
      </c>
      <c r="AY207" s="242" t="s">
        <v>140</v>
      </c>
    </row>
    <row r="208" spans="1:51" s="14" customFormat="1" ht="12">
      <c r="A208" s="14"/>
      <c r="B208" s="243"/>
      <c r="C208" s="244"/>
      <c r="D208" s="234" t="s">
        <v>151</v>
      </c>
      <c r="E208" s="245" t="s">
        <v>19</v>
      </c>
      <c r="F208" s="246" t="s">
        <v>370</v>
      </c>
      <c r="G208" s="244"/>
      <c r="H208" s="247">
        <v>0.879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151</v>
      </c>
      <c r="AU208" s="253" t="s">
        <v>86</v>
      </c>
      <c r="AV208" s="14" t="s">
        <v>86</v>
      </c>
      <c r="AW208" s="14" t="s">
        <v>35</v>
      </c>
      <c r="AX208" s="14" t="s">
        <v>76</v>
      </c>
      <c r="AY208" s="253" t="s">
        <v>140</v>
      </c>
    </row>
    <row r="209" spans="1:51" s="13" customFormat="1" ht="12">
      <c r="A209" s="13"/>
      <c r="B209" s="232"/>
      <c r="C209" s="233"/>
      <c r="D209" s="234" t="s">
        <v>151</v>
      </c>
      <c r="E209" s="235" t="s">
        <v>19</v>
      </c>
      <c r="F209" s="236" t="s">
        <v>375</v>
      </c>
      <c r="G209" s="233"/>
      <c r="H209" s="235" t="s">
        <v>19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151</v>
      </c>
      <c r="AU209" s="242" t="s">
        <v>86</v>
      </c>
      <c r="AV209" s="13" t="s">
        <v>84</v>
      </c>
      <c r="AW209" s="13" t="s">
        <v>35</v>
      </c>
      <c r="AX209" s="13" t="s">
        <v>76</v>
      </c>
      <c r="AY209" s="242" t="s">
        <v>140</v>
      </c>
    </row>
    <row r="210" spans="1:51" s="14" customFormat="1" ht="12">
      <c r="A210" s="14"/>
      <c r="B210" s="243"/>
      <c r="C210" s="244"/>
      <c r="D210" s="234" t="s">
        <v>151</v>
      </c>
      <c r="E210" s="245" t="s">
        <v>19</v>
      </c>
      <c r="F210" s="246" t="s">
        <v>376</v>
      </c>
      <c r="G210" s="244"/>
      <c r="H210" s="247">
        <v>2.574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151</v>
      </c>
      <c r="AU210" s="253" t="s">
        <v>86</v>
      </c>
      <c r="AV210" s="14" t="s">
        <v>86</v>
      </c>
      <c r="AW210" s="14" t="s">
        <v>35</v>
      </c>
      <c r="AX210" s="14" t="s">
        <v>76</v>
      </c>
      <c r="AY210" s="253" t="s">
        <v>140</v>
      </c>
    </row>
    <row r="211" spans="1:51" s="13" customFormat="1" ht="12">
      <c r="A211" s="13"/>
      <c r="B211" s="232"/>
      <c r="C211" s="233"/>
      <c r="D211" s="234" t="s">
        <v>151</v>
      </c>
      <c r="E211" s="235" t="s">
        <v>19</v>
      </c>
      <c r="F211" s="236" t="s">
        <v>377</v>
      </c>
      <c r="G211" s="233"/>
      <c r="H211" s="235" t="s">
        <v>19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151</v>
      </c>
      <c r="AU211" s="242" t="s">
        <v>86</v>
      </c>
      <c r="AV211" s="13" t="s">
        <v>84</v>
      </c>
      <c r="AW211" s="13" t="s">
        <v>35</v>
      </c>
      <c r="AX211" s="13" t="s">
        <v>76</v>
      </c>
      <c r="AY211" s="242" t="s">
        <v>140</v>
      </c>
    </row>
    <row r="212" spans="1:51" s="14" customFormat="1" ht="12">
      <c r="A212" s="14"/>
      <c r="B212" s="243"/>
      <c r="C212" s="244"/>
      <c r="D212" s="234" t="s">
        <v>151</v>
      </c>
      <c r="E212" s="245" t="s">
        <v>19</v>
      </c>
      <c r="F212" s="246" t="s">
        <v>378</v>
      </c>
      <c r="G212" s="244"/>
      <c r="H212" s="247">
        <v>20.667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151</v>
      </c>
      <c r="AU212" s="253" t="s">
        <v>86</v>
      </c>
      <c r="AV212" s="14" t="s">
        <v>86</v>
      </c>
      <c r="AW212" s="14" t="s">
        <v>35</v>
      </c>
      <c r="AX212" s="14" t="s">
        <v>76</v>
      </c>
      <c r="AY212" s="253" t="s">
        <v>140</v>
      </c>
    </row>
    <row r="213" spans="1:51" s="13" customFormat="1" ht="12">
      <c r="A213" s="13"/>
      <c r="B213" s="232"/>
      <c r="C213" s="233"/>
      <c r="D213" s="234" t="s">
        <v>151</v>
      </c>
      <c r="E213" s="235" t="s">
        <v>19</v>
      </c>
      <c r="F213" s="236" t="s">
        <v>403</v>
      </c>
      <c r="G213" s="233"/>
      <c r="H213" s="235" t="s">
        <v>19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151</v>
      </c>
      <c r="AU213" s="242" t="s">
        <v>86</v>
      </c>
      <c r="AV213" s="13" t="s">
        <v>84</v>
      </c>
      <c r="AW213" s="13" t="s">
        <v>35</v>
      </c>
      <c r="AX213" s="13" t="s">
        <v>76</v>
      </c>
      <c r="AY213" s="242" t="s">
        <v>140</v>
      </c>
    </row>
    <row r="214" spans="1:51" s="14" customFormat="1" ht="12">
      <c r="A214" s="14"/>
      <c r="B214" s="243"/>
      <c r="C214" s="244"/>
      <c r="D214" s="234" t="s">
        <v>151</v>
      </c>
      <c r="E214" s="245" t="s">
        <v>19</v>
      </c>
      <c r="F214" s="246" t="s">
        <v>404</v>
      </c>
      <c r="G214" s="244"/>
      <c r="H214" s="247">
        <v>-6.243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151</v>
      </c>
      <c r="AU214" s="253" t="s">
        <v>86</v>
      </c>
      <c r="AV214" s="14" t="s">
        <v>86</v>
      </c>
      <c r="AW214" s="14" t="s">
        <v>35</v>
      </c>
      <c r="AX214" s="14" t="s">
        <v>76</v>
      </c>
      <c r="AY214" s="253" t="s">
        <v>140</v>
      </c>
    </row>
    <row r="215" spans="1:51" s="15" customFormat="1" ht="12">
      <c r="A215" s="15"/>
      <c r="B215" s="254"/>
      <c r="C215" s="255"/>
      <c r="D215" s="234" t="s">
        <v>151</v>
      </c>
      <c r="E215" s="256" t="s">
        <v>19</v>
      </c>
      <c r="F215" s="257" t="s">
        <v>154</v>
      </c>
      <c r="G215" s="255"/>
      <c r="H215" s="258">
        <v>817.342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151</v>
      </c>
      <c r="AU215" s="264" t="s">
        <v>86</v>
      </c>
      <c r="AV215" s="15" t="s">
        <v>147</v>
      </c>
      <c r="AW215" s="15" t="s">
        <v>35</v>
      </c>
      <c r="AX215" s="15" t="s">
        <v>84</v>
      </c>
      <c r="AY215" s="264" t="s">
        <v>140</v>
      </c>
    </row>
    <row r="216" spans="1:51" s="14" customFormat="1" ht="12">
      <c r="A216" s="14"/>
      <c r="B216" s="243"/>
      <c r="C216" s="244"/>
      <c r="D216" s="234" t="s">
        <v>151</v>
      </c>
      <c r="E216" s="244"/>
      <c r="F216" s="246" t="s">
        <v>409</v>
      </c>
      <c r="G216" s="244"/>
      <c r="H216" s="247">
        <v>8173.42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151</v>
      </c>
      <c r="AU216" s="253" t="s">
        <v>86</v>
      </c>
      <c r="AV216" s="14" t="s">
        <v>86</v>
      </c>
      <c r="AW216" s="14" t="s">
        <v>4</v>
      </c>
      <c r="AX216" s="14" t="s">
        <v>84</v>
      </c>
      <c r="AY216" s="253" t="s">
        <v>140</v>
      </c>
    </row>
    <row r="217" spans="1:65" s="2" customFormat="1" ht="24.15" customHeight="1">
      <c r="A217" s="40"/>
      <c r="B217" s="41"/>
      <c r="C217" s="214" t="s">
        <v>203</v>
      </c>
      <c r="D217" s="214" t="s">
        <v>142</v>
      </c>
      <c r="E217" s="215" t="s">
        <v>410</v>
      </c>
      <c r="F217" s="216" t="s">
        <v>411</v>
      </c>
      <c r="G217" s="217" t="s">
        <v>250</v>
      </c>
      <c r="H217" s="218">
        <v>6.243</v>
      </c>
      <c r="I217" s="219"/>
      <c r="J217" s="220">
        <f>ROUND(I217*H217,2)</f>
        <v>0</v>
      </c>
      <c r="K217" s="216" t="s">
        <v>146</v>
      </c>
      <c r="L217" s="46"/>
      <c r="M217" s="221" t="s">
        <v>19</v>
      </c>
      <c r="N217" s="222" t="s">
        <v>47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147</v>
      </c>
      <c r="AT217" s="225" t="s">
        <v>142</v>
      </c>
      <c r="AU217" s="225" t="s">
        <v>86</v>
      </c>
      <c r="AY217" s="19" t="s">
        <v>140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84</v>
      </c>
      <c r="BK217" s="226">
        <f>ROUND(I217*H217,2)</f>
        <v>0</v>
      </c>
      <c r="BL217" s="19" t="s">
        <v>147</v>
      </c>
      <c r="BM217" s="225" t="s">
        <v>412</v>
      </c>
    </row>
    <row r="218" spans="1:47" s="2" customFormat="1" ht="12">
      <c r="A218" s="40"/>
      <c r="B218" s="41"/>
      <c r="C218" s="42"/>
      <c r="D218" s="227" t="s">
        <v>149</v>
      </c>
      <c r="E218" s="42"/>
      <c r="F218" s="228" t="s">
        <v>413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149</v>
      </c>
      <c r="AU218" s="19" t="s">
        <v>86</v>
      </c>
    </row>
    <row r="219" spans="1:51" s="13" customFormat="1" ht="12">
      <c r="A219" s="13"/>
      <c r="B219" s="232"/>
      <c r="C219" s="233"/>
      <c r="D219" s="234" t="s">
        <v>151</v>
      </c>
      <c r="E219" s="235" t="s">
        <v>19</v>
      </c>
      <c r="F219" s="236" t="s">
        <v>414</v>
      </c>
      <c r="G219" s="233"/>
      <c r="H219" s="235" t="s">
        <v>19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151</v>
      </c>
      <c r="AU219" s="242" t="s">
        <v>86</v>
      </c>
      <c r="AV219" s="13" t="s">
        <v>84</v>
      </c>
      <c r="AW219" s="13" t="s">
        <v>35</v>
      </c>
      <c r="AX219" s="13" t="s">
        <v>76</v>
      </c>
      <c r="AY219" s="242" t="s">
        <v>140</v>
      </c>
    </row>
    <row r="220" spans="1:51" s="14" customFormat="1" ht="12">
      <c r="A220" s="14"/>
      <c r="B220" s="243"/>
      <c r="C220" s="244"/>
      <c r="D220" s="234" t="s">
        <v>151</v>
      </c>
      <c r="E220" s="245" t="s">
        <v>19</v>
      </c>
      <c r="F220" s="246" t="s">
        <v>415</v>
      </c>
      <c r="G220" s="244"/>
      <c r="H220" s="247">
        <v>6.243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151</v>
      </c>
      <c r="AU220" s="253" t="s">
        <v>86</v>
      </c>
      <c r="AV220" s="14" t="s">
        <v>86</v>
      </c>
      <c r="AW220" s="14" t="s">
        <v>35</v>
      </c>
      <c r="AX220" s="14" t="s">
        <v>76</v>
      </c>
      <c r="AY220" s="253" t="s">
        <v>140</v>
      </c>
    </row>
    <row r="221" spans="1:51" s="15" customFormat="1" ht="12">
      <c r="A221" s="15"/>
      <c r="B221" s="254"/>
      <c r="C221" s="255"/>
      <c r="D221" s="234" t="s">
        <v>151</v>
      </c>
      <c r="E221" s="256" t="s">
        <v>19</v>
      </c>
      <c r="F221" s="257" t="s">
        <v>154</v>
      </c>
      <c r="G221" s="255"/>
      <c r="H221" s="258">
        <v>6.243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151</v>
      </c>
      <c r="AU221" s="264" t="s">
        <v>86</v>
      </c>
      <c r="AV221" s="15" t="s">
        <v>147</v>
      </c>
      <c r="AW221" s="15" t="s">
        <v>35</v>
      </c>
      <c r="AX221" s="15" t="s">
        <v>84</v>
      </c>
      <c r="AY221" s="264" t="s">
        <v>140</v>
      </c>
    </row>
    <row r="222" spans="1:65" s="2" customFormat="1" ht="24.15" customHeight="1">
      <c r="A222" s="40"/>
      <c r="B222" s="41"/>
      <c r="C222" s="214" t="s">
        <v>209</v>
      </c>
      <c r="D222" s="214" t="s">
        <v>142</v>
      </c>
      <c r="E222" s="215" t="s">
        <v>416</v>
      </c>
      <c r="F222" s="216" t="s">
        <v>417</v>
      </c>
      <c r="G222" s="217" t="s">
        <v>250</v>
      </c>
      <c r="H222" s="218">
        <v>175</v>
      </c>
      <c r="I222" s="219"/>
      <c r="J222" s="220">
        <f>ROUND(I222*H222,2)</f>
        <v>0</v>
      </c>
      <c r="K222" s="216" t="s">
        <v>146</v>
      </c>
      <c r="L222" s="46"/>
      <c r="M222" s="221" t="s">
        <v>19</v>
      </c>
      <c r="N222" s="222" t="s">
        <v>47</v>
      </c>
      <c r="O222" s="86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147</v>
      </c>
      <c r="AT222" s="225" t="s">
        <v>142</v>
      </c>
      <c r="AU222" s="225" t="s">
        <v>86</v>
      </c>
      <c r="AY222" s="19" t="s">
        <v>140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84</v>
      </c>
      <c r="BK222" s="226">
        <f>ROUND(I222*H222,2)</f>
        <v>0</v>
      </c>
      <c r="BL222" s="19" t="s">
        <v>147</v>
      </c>
      <c r="BM222" s="225" t="s">
        <v>418</v>
      </c>
    </row>
    <row r="223" spans="1:47" s="2" customFormat="1" ht="12">
      <c r="A223" s="40"/>
      <c r="B223" s="41"/>
      <c r="C223" s="42"/>
      <c r="D223" s="227" t="s">
        <v>149</v>
      </c>
      <c r="E223" s="42"/>
      <c r="F223" s="228" t="s">
        <v>419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149</v>
      </c>
      <c r="AU223" s="19" t="s">
        <v>86</v>
      </c>
    </row>
    <row r="224" spans="1:51" s="13" customFormat="1" ht="12">
      <c r="A224" s="13"/>
      <c r="B224" s="232"/>
      <c r="C224" s="233"/>
      <c r="D224" s="234" t="s">
        <v>151</v>
      </c>
      <c r="E224" s="235" t="s">
        <v>19</v>
      </c>
      <c r="F224" s="236" t="s">
        <v>420</v>
      </c>
      <c r="G224" s="233"/>
      <c r="H224" s="235" t="s">
        <v>19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151</v>
      </c>
      <c r="AU224" s="242" t="s">
        <v>86</v>
      </c>
      <c r="AV224" s="13" t="s">
        <v>84</v>
      </c>
      <c r="AW224" s="13" t="s">
        <v>35</v>
      </c>
      <c r="AX224" s="13" t="s">
        <v>76</v>
      </c>
      <c r="AY224" s="242" t="s">
        <v>140</v>
      </c>
    </row>
    <row r="225" spans="1:51" s="14" customFormat="1" ht="12">
      <c r="A225" s="14"/>
      <c r="B225" s="243"/>
      <c r="C225" s="244"/>
      <c r="D225" s="234" t="s">
        <v>151</v>
      </c>
      <c r="E225" s="245" t="s">
        <v>19</v>
      </c>
      <c r="F225" s="246" t="s">
        <v>421</v>
      </c>
      <c r="G225" s="244"/>
      <c r="H225" s="247">
        <v>175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151</v>
      </c>
      <c r="AU225" s="253" t="s">
        <v>86</v>
      </c>
      <c r="AV225" s="14" t="s">
        <v>86</v>
      </c>
      <c r="AW225" s="14" t="s">
        <v>35</v>
      </c>
      <c r="AX225" s="14" t="s">
        <v>76</v>
      </c>
      <c r="AY225" s="253" t="s">
        <v>140</v>
      </c>
    </row>
    <row r="226" spans="1:51" s="15" customFormat="1" ht="12">
      <c r="A226" s="15"/>
      <c r="B226" s="254"/>
      <c r="C226" s="255"/>
      <c r="D226" s="234" t="s">
        <v>151</v>
      </c>
      <c r="E226" s="256" t="s">
        <v>19</v>
      </c>
      <c r="F226" s="257" t="s">
        <v>154</v>
      </c>
      <c r="G226" s="255"/>
      <c r="H226" s="258">
        <v>175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151</v>
      </c>
      <c r="AU226" s="264" t="s">
        <v>86</v>
      </c>
      <c r="AV226" s="15" t="s">
        <v>147</v>
      </c>
      <c r="AW226" s="15" t="s">
        <v>35</v>
      </c>
      <c r="AX226" s="15" t="s">
        <v>84</v>
      </c>
      <c r="AY226" s="264" t="s">
        <v>140</v>
      </c>
    </row>
    <row r="227" spans="1:65" s="2" customFormat="1" ht="24.15" customHeight="1">
      <c r="A227" s="40"/>
      <c r="B227" s="41"/>
      <c r="C227" s="214" t="s">
        <v>216</v>
      </c>
      <c r="D227" s="214" t="s">
        <v>142</v>
      </c>
      <c r="E227" s="215" t="s">
        <v>422</v>
      </c>
      <c r="F227" s="216" t="s">
        <v>313</v>
      </c>
      <c r="G227" s="217" t="s">
        <v>274</v>
      </c>
      <c r="H227" s="218">
        <v>1471.216</v>
      </c>
      <c r="I227" s="219"/>
      <c r="J227" s="220">
        <f>ROUND(I227*H227,2)</f>
        <v>0</v>
      </c>
      <c r="K227" s="216" t="s">
        <v>146</v>
      </c>
      <c r="L227" s="46"/>
      <c r="M227" s="221" t="s">
        <v>19</v>
      </c>
      <c r="N227" s="222" t="s">
        <v>47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147</v>
      </c>
      <c r="AT227" s="225" t="s">
        <v>142</v>
      </c>
      <c r="AU227" s="225" t="s">
        <v>86</v>
      </c>
      <c r="AY227" s="19" t="s">
        <v>140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84</v>
      </c>
      <c r="BK227" s="226">
        <f>ROUND(I227*H227,2)</f>
        <v>0</v>
      </c>
      <c r="BL227" s="19" t="s">
        <v>147</v>
      </c>
      <c r="BM227" s="225" t="s">
        <v>423</v>
      </c>
    </row>
    <row r="228" spans="1:47" s="2" customFormat="1" ht="12">
      <c r="A228" s="40"/>
      <c r="B228" s="41"/>
      <c r="C228" s="42"/>
      <c r="D228" s="227" t="s">
        <v>149</v>
      </c>
      <c r="E228" s="42"/>
      <c r="F228" s="228" t="s">
        <v>424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149</v>
      </c>
      <c r="AU228" s="19" t="s">
        <v>86</v>
      </c>
    </row>
    <row r="229" spans="1:51" s="13" customFormat="1" ht="12">
      <c r="A229" s="13"/>
      <c r="B229" s="232"/>
      <c r="C229" s="233"/>
      <c r="D229" s="234" t="s">
        <v>151</v>
      </c>
      <c r="E229" s="235" t="s">
        <v>19</v>
      </c>
      <c r="F229" s="236" t="s">
        <v>351</v>
      </c>
      <c r="G229" s="233"/>
      <c r="H229" s="235" t="s">
        <v>19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151</v>
      </c>
      <c r="AU229" s="242" t="s">
        <v>86</v>
      </c>
      <c r="AV229" s="13" t="s">
        <v>84</v>
      </c>
      <c r="AW229" s="13" t="s">
        <v>35</v>
      </c>
      <c r="AX229" s="13" t="s">
        <v>76</v>
      </c>
      <c r="AY229" s="242" t="s">
        <v>140</v>
      </c>
    </row>
    <row r="230" spans="1:51" s="14" customFormat="1" ht="12">
      <c r="A230" s="14"/>
      <c r="B230" s="243"/>
      <c r="C230" s="244"/>
      <c r="D230" s="234" t="s">
        <v>151</v>
      </c>
      <c r="E230" s="245" t="s">
        <v>19</v>
      </c>
      <c r="F230" s="246" t="s">
        <v>352</v>
      </c>
      <c r="G230" s="244"/>
      <c r="H230" s="247">
        <v>693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151</v>
      </c>
      <c r="AU230" s="253" t="s">
        <v>86</v>
      </c>
      <c r="AV230" s="14" t="s">
        <v>86</v>
      </c>
      <c r="AW230" s="14" t="s">
        <v>35</v>
      </c>
      <c r="AX230" s="14" t="s">
        <v>76</v>
      </c>
      <c r="AY230" s="253" t="s">
        <v>140</v>
      </c>
    </row>
    <row r="231" spans="1:51" s="13" customFormat="1" ht="12">
      <c r="A231" s="13"/>
      <c r="B231" s="232"/>
      <c r="C231" s="233"/>
      <c r="D231" s="234" t="s">
        <v>151</v>
      </c>
      <c r="E231" s="235" t="s">
        <v>19</v>
      </c>
      <c r="F231" s="236" t="s">
        <v>401</v>
      </c>
      <c r="G231" s="233"/>
      <c r="H231" s="235" t="s">
        <v>19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151</v>
      </c>
      <c r="AU231" s="242" t="s">
        <v>86</v>
      </c>
      <c r="AV231" s="13" t="s">
        <v>84</v>
      </c>
      <c r="AW231" s="13" t="s">
        <v>35</v>
      </c>
      <c r="AX231" s="13" t="s">
        <v>76</v>
      </c>
      <c r="AY231" s="242" t="s">
        <v>140</v>
      </c>
    </row>
    <row r="232" spans="1:51" s="14" customFormat="1" ht="12">
      <c r="A232" s="14"/>
      <c r="B232" s="243"/>
      <c r="C232" s="244"/>
      <c r="D232" s="234" t="s">
        <v>151</v>
      </c>
      <c r="E232" s="245" t="s">
        <v>19</v>
      </c>
      <c r="F232" s="246" t="s">
        <v>402</v>
      </c>
      <c r="G232" s="244"/>
      <c r="H232" s="247">
        <v>-175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151</v>
      </c>
      <c r="AU232" s="253" t="s">
        <v>86</v>
      </c>
      <c r="AV232" s="14" t="s">
        <v>86</v>
      </c>
      <c r="AW232" s="14" t="s">
        <v>35</v>
      </c>
      <c r="AX232" s="14" t="s">
        <v>76</v>
      </c>
      <c r="AY232" s="253" t="s">
        <v>140</v>
      </c>
    </row>
    <row r="233" spans="1:51" s="13" customFormat="1" ht="12">
      <c r="A233" s="13"/>
      <c r="B233" s="232"/>
      <c r="C233" s="233"/>
      <c r="D233" s="234" t="s">
        <v>151</v>
      </c>
      <c r="E233" s="235" t="s">
        <v>19</v>
      </c>
      <c r="F233" s="236" t="s">
        <v>383</v>
      </c>
      <c r="G233" s="233"/>
      <c r="H233" s="235" t="s">
        <v>19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151</v>
      </c>
      <c r="AU233" s="242" t="s">
        <v>86</v>
      </c>
      <c r="AV233" s="13" t="s">
        <v>84</v>
      </c>
      <c r="AW233" s="13" t="s">
        <v>35</v>
      </c>
      <c r="AX233" s="13" t="s">
        <v>76</v>
      </c>
      <c r="AY233" s="242" t="s">
        <v>140</v>
      </c>
    </row>
    <row r="234" spans="1:51" s="14" customFormat="1" ht="12">
      <c r="A234" s="14"/>
      <c r="B234" s="243"/>
      <c r="C234" s="244"/>
      <c r="D234" s="234" t="s">
        <v>151</v>
      </c>
      <c r="E234" s="245" t="s">
        <v>19</v>
      </c>
      <c r="F234" s="246" t="s">
        <v>384</v>
      </c>
      <c r="G234" s="244"/>
      <c r="H234" s="247">
        <v>205.84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151</v>
      </c>
      <c r="AU234" s="253" t="s">
        <v>86</v>
      </c>
      <c r="AV234" s="14" t="s">
        <v>86</v>
      </c>
      <c r="AW234" s="14" t="s">
        <v>35</v>
      </c>
      <c r="AX234" s="14" t="s">
        <v>76</v>
      </c>
      <c r="AY234" s="253" t="s">
        <v>140</v>
      </c>
    </row>
    <row r="235" spans="1:51" s="13" customFormat="1" ht="12">
      <c r="A235" s="13"/>
      <c r="B235" s="232"/>
      <c r="C235" s="233"/>
      <c r="D235" s="234" t="s">
        <v>151</v>
      </c>
      <c r="E235" s="235" t="s">
        <v>19</v>
      </c>
      <c r="F235" s="236" t="s">
        <v>389</v>
      </c>
      <c r="G235" s="233"/>
      <c r="H235" s="235" t="s">
        <v>19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151</v>
      </c>
      <c r="AU235" s="242" t="s">
        <v>86</v>
      </c>
      <c r="AV235" s="13" t="s">
        <v>84</v>
      </c>
      <c r="AW235" s="13" t="s">
        <v>35</v>
      </c>
      <c r="AX235" s="13" t="s">
        <v>76</v>
      </c>
      <c r="AY235" s="242" t="s">
        <v>140</v>
      </c>
    </row>
    <row r="236" spans="1:51" s="14" customFormat="1" ht="12">
      <c r="A236" s="14"/>
      <c r="B236" s="243"/>
      <c r="C236" s="244"/>
      <c r="D236" s="234" t="s">
        <v>151</v>
      </c>
      <c r="E236" s="245" t="s">
        <v>19</v>
      </c>
      <c r="F236" s="246" t="s">
        <v>390</v>
      </c>
      <c r="G236" s="244"/>
      <c r="H236" s="247">
        <v>22.698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151</v>
      </c>
      <c r="AU236" s="253" t="s">
        <v>86</v>
      </c>
      <c r="AV236" s="14" t="s">
        <v>86</v>
      </c>
      <c r="AW236" s="14" t="s">
        <v>35</v>
      </c>
      <c r="AX236" s="14" t="s">
        <v>76</v>
      </c>
      <c r="AY236" s="253" t="s">
        <v>140</v>
      </c>
    </row>
    <row r="237" spans="1:51" s="13" customFormat="1" ht="12">
      <c r="A237" s="13"/>
      <c r="B237" s="232"/>
      <c r="C237" s="233"/>
      <c r="D237" s="234" t="s">
        <v>151</v>
      </c>
      <c r="E237" s="235" t="s">
        <v>19</v>
      </c>
      <c r="F237" s="236" t="s">
        <v>391</v>
      </c>
      <c r="G237" s="233"/>
      <c r="H237" s="235" t="s">
        <v>19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151</v>
      </c>
      <c r="AU237" s="242" t="s">
        <v>86</v>
      </c>
      <c r="AV237" s="13" t="s">
        <v>84</v>
      </c>
      <c r="AW237" s="13" t="s">
        <v>35</v>
      </c>
      <c r="AX237" s="13" t="s">
        <v>76</v>
      </c>
      <c r="AY237" s="242" t="s">
        <v>140</v>
      </c>
    </row>
    <row r="238" spans="1:51" s="14" customFormat="1" ht="12">
      <c r="A238" s="14"/>
      <c r="B238" s="243"/>
      <c r="C238" s="244"/>
      <c r="D238" s="234" t="s">
        <v>151</v>
      </c>
      <c r="E238" s="245" t="s">
        <v>19</v>
      </c>
      <c r="F238" s="246" t="s">
        <v>392</v>
      </c>
      <c r="G238" s="244"/>
      <c r="H238" s="247">
        <v>22.464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151</v>
      </c>
      <c r="AU238" s="253" t="s">
        <v>86</v>
      </c>
      <c r="AV238" s="14" t="s">
        <v>86</v>
      </c>
      <c r="AW238" s="14" t="s">
        <v>35</v>
      </c>
      <c r="AX238" s="14" t="s">
        <v>76</v>
      </c>
      <c r="AY238" s="253" t="s">
        <v>140</v>
      </c>
    </row>
    <row r="239" spans="1:51" s="13" customFormat="1" ht="12">
      <c r="A239" s="13"/>
      <c r="B239" s="232"/>
      <c r="C239" s="233"/>
      <c r="D239" s="234" t="s">
        <v>151</v>
      </c>
      <c r="E239" s="235" t="s">
        <v>19</v>
      </c>
      <c r="F239" s="236" t="s">
        <v>393</v>
      </c>
      <c r="G239" s="233"/>
      <c r="H239" s="235" t="s">
        <v>19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151</v>
      </c>
      <c r="AU239" s="242" t="s">
        <v>86</v>
      </c>
      <c r="AV239" s="13" t="s">
        <v>84</v>
      </c>
      <c r="AW239" s="13" t="s">
        <v>35</v>
      </c>
      <c r="AX239" s="13" t="s">
        <v>76</v>
      </c>
      <c r="AY239" s="242" t="s">
        <v>140</v>
      </c>
    </row>
    <row r="240" spans="1:51" s="14" customFormat="1" ht="12">
      <c r="A240" s="14"/>
      <c r="B240" s="243"/>
      <c r="C240" s="244"/>
      <c r="D240" s="234" t="s">
        <v>151</v>
      </c>
      <c r="E240" s="245" t="s">
        <v>19</v>
      </c>
      <c r="F240" s="246" t="s">
        <v>394</v>
      </c>
      <c r="G240" s="244"/>
      <c r="H240" s="247">
        <v>1.778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151</v>
      </c>
      <c r="AU240" s="253" t="s">
        <v>86</v>
      </c>
      <c r="AV240" s="14" t="s">
        <v>86</v>
      </c>
      <c r="AW240" s="14" t="s">
        <v>35</v>
      </c>
      <c r="AX240" s="14" t="s">
        <v>76</v>
      </c>
      <c r="AY240" s="253" t="s">
        <v>140</v>
      </c>
    </row>
    <row r="241" spans="1:51" s="13" customFormat="1" ht="12">
      <c r="A241" s="13"/>
      <c r="B241" s="232"/>
      <c r="C241" s="233"/>
      <c r="D241" s="234" t="s">
        <v>151</v>
      </c>
      <c r="E241" s="235" t="s">
        <v>19</v>
      </c>
      <c r="F241" s="236" t="s">
        <v>395</v>
      </c>
      <c r="G241" s="233"/>
      <c r="H241" s="235" t="s">
        <v>19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151</v>
      </c>
      <c r="AU241" s="242" t="s">
        <v>86</v>
      </c>
      <c r="AV241" s="13" t="s">
        <v>84</v>
      </c>
      <c r="AW241" s="13" t="s">
        <v>35</v>
      </c>
      <c r="AX241" s="13" t="s">
        <v>76</v>
      </c>
      <c r="AY241" s="242" t="s">
        <v>140</v>
      </c>
    </row>
    <row r="242" spans="1:51" s="14" customFormat="1" ht="12">
      <c r="A242" s="14"/>
      <c r="B242" s="243"/>
      <c r="C242" s="244"/>
      <c r="D242" s="234" t="s">
        <v>151</v>
      </c>
      <c r="E242" s="245" t="s">
        <v>19</v>
      </c>
      <c r="F242" s="246" t="s">
        <v>396</v>
      </c>
      <c r="G242" s="244"/>
      <c r="H242" s="247">
        <v>3.725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151</v>
      </c>
      <c r="AU242" s="253" t="s">
        <v>86</v>
      </c>
      <c r="AV242" s="14" t="s">
        <v>86</v>
      </c>
      <c r="AW242" s="14" t="s">
        <v>35</v>
      </c>
      <c r="AX242" s="14" t="s">
        <v>76</v>
      </c>
      <c r="AY242" s="253" t="s">
        <v>140</v>
      </c>
    </row>
    <row r="243" spans="1:51" s="13" customFormat="1" ht="12">
      <c r="A243" s="13"/>
      <c r="B243" s="232"/>
      <c r="C243" s="233"/>
      <c r="D243" s="234" t="s">
        <v>151</v>
      </c>
      <c r="E243" s="235" t="s">
        <v>19</v>
      </c>
      <c r="F243" s="236" t="s">
        <v>357</v>
      </c>
      <c r="G243" s="233"/>
      <c r="H243" s="235" t="s">
        <v>19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151</v>
      </c>
      <c r="AU243" s="242" t="s">
        <v>86</v>
      </c>
      <c r="AV243" s="13" t="s">
        <v>84</v>
      </c>
      <c r="AW243" s="13" t="s">
        <v>35</v>
      </c>
      <c r="AX243" s="13" t="s">
        <v>76</v>
      </c>
      <c r="AY243" s="242" t="s">
        <v>140</v>
      </c>
    </row>
    <row r="244" spans="1:51" s="14" customFormat="1" ht="12">
      <c r="A244" s="14"/>
      <c r="B244" s="243"/>
      <c r="C244" s="244"/>
      <c r="D244" s="234" t="s">
        <v>151</v>
      </c>
      <c r="E244" s="245" t="s">
        <v>19</v>
      </c>
      <c r="F244" s="246" t="s">
        <v>358</v>
      </c>
      <c r="G244" s="244"/>
      <c r="H244" s="247">
        <v>3.368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151</v>
      </c>
      <c r="AU244" s="253" t="s">
        <v>86</v>
      </c>
      <c r="AV244" s="14" t="s">
        <v>86</v>
      </c>
      <c r="AW244" s="14" t="s">
        <v>35</v>
      </c>
      <c r="AX244" s="14" t="s">
        <v>76</v>
      </c>
      <c r="AY244" s="253" t="s">
        <v>140</v>
      </c>
    </row>
    <row r="245" spans="1:51" s="13" customFormat="1" ht="12">
      <c r="A245" s="13"/>
      <c r="B245" s="232"/>
      <c r="C245" s="233"/>
      <c r="D245" s="234" t="s">
        <v>151</v>
      </c>
      <c r="E245" s="235" t="s">
        <v>19</v>
      </c>
      <c r="F245" s="236" t="s">
        <v>359</v>
      </c>
      <c r="G245" s="233"/>
      <c r="H245" s="235" t="s">
        <v>19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151</v>
      </c>
      <c r="AU245" s="242" t="s">
        <v>86</v>
      </c>
      <c r="AV245" s="13" t="s">
        <v>84</v>
      </c>
      <c r="AW245" s="13" t="s">
        <v>35</v>
      </c>
      <c r="AX245" s="13" t="s">
        <v>76</v>
      </c>
      <c r="AY245" s="242" t="s">
        <v>140</v>
      </c>
    </row>
    <row r="246" spans="1:51" s="14" customFormat="1" ht="12">
      <c r="A246" s="14"/>
      <c r="B246" s="243"/>
      <c r="C246" s="244"/>
      <c r="D246" s="234" t="s">
        <v>151</v>
      </c>
      <c r="E246" s="245" t="s">
        <v>19</v>
      </c>
      <c r="F246" s="246" t="s">
        <v>360</v>
      </c>
      <c r="G246" s="244"/>
      <c r="H246" s="247">
        <v>5.913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151</v>
      </c>
      <c r="AU246" s="253" t="s">
        <v>86</v>
      </c>
      <c r="AV246" s="14" t="s">
        <v>86</v>
      </c>
      <c r="AW246" s="14" t="s">
        <v>35</v>
      </c>
      <c r="AX246" s="14" t="s">
        <v>76</v>
      </c>
      <c r="AY246" s="253" t="s">
        <v>140</v>
      </c>
    </row>
    <row r="247" spans="1:51" s="13" customFormat="1" ht="12">
      <c r="A247" s="13"/>
      <c r="B247" s="232"/>
      <c r="C247" s="233"/>
      <c r="D247" s="234" t="s">
        <v>151</v>
      </c>
      <c r="E247" s="235" t="s">
        <v>19</v>
      </c>
      <c r="F247" s="236" t="s">
        <v>361</v>
      </c>
      <c r="G247" s="233"/>
      <c r="H247" s="235" t="s">
        <v>19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151</v>
      </c>
      <c r="AU247" s="242" t="s">
        <v>86</v>
      </c>
      <c r="AV247" s="13" t="s">
        <v>84</v>
      </c>
      <c r="AW247" s="13" t="s">
        <v>35</v>
      </c>
      <c r="AX247" s="13" t="s">
        <v>76</v>
      </c>
      <c r="AY247" s="242" t="s">
        <v>140</v>
      </c>
    </row>
    <row r="248" spans="1:51" s="14" customFormat="1" ht="12">
      <c r="A248" s="14"/>
      <c r="B248" s="243"/>
      <c r="C248" s="244"/>
      <c r="D248" s="234" t="s">
        <v>151</v>
      </c>
      <c r="E248" s="245" t="s">
        <v>19</v>
      </c>
      <c r="F248" s="246" t="s">
        <v>362</v>
      </c>
      <c r="G248" s="244"/>
      <c r="H248" s="247">
        <v>4.493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151</v>
      </c>
      <c r="AU248" s="253" t="s">
        <v>86</v>
      </c>
      <c r="AV248" s="14" t="s">
        <v>86</v>
      </c>
      <c r="AW248" s="14" t="s">
        <v>35</v>
      </c>
      <c r="AX248" s="14" t="s">
        <v>76</v>
      </c>
      <c r="AY248" s="253" t="s">
        <v>140</v>
      </c>
    </row>
    <row r="249" spans="1:51" s="13" customFormat="1" ht="12">
      <c r="A249" s="13"/>
      <c r="B249" s="232"/>
      <c r="C249" s="233"/>
      <c r="D249" s="234" t="s">
        <v>151</v>
      </c>
      <c r="E249" s="235" t="s">
        <v>19</v>
      </c>
      <c r="F249" s="236" t="s">
        <v>363</v>
      </c>
      <c r="G249" s="233"/>
      <c r="H249" s="235" t="s">
        <v>19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151</v>
      </c>
      <c r="AU249" s="242" t="s">
        <v>86</v>
      </c>
      <c r="AV249" s="13" t="s">
        <v>84</v>
      </c>
      <c r="AW249" s="13" t="s">
        <v>35</v>
      </c>
      <c r="AX249" s="13" t="s">
        <v>76</v>
      </c>
      <c r="AY249" s="242" t="s">
        <v>140</v>
      </c>
    </row>
    <row r="250" spans="1:51" s="14" customFormat="1" ht="12">
      <c r="A250" s="14"/>
      <c r="B250" s="243"/>
      <c r="C250" s="244"/>
      <c r="D250" s="234" t="s">
        <v>151</v>
      </c>
      <c r="E250" s="245" t="s">
        <v>19</v>
      </c>
      <c r="F250" s="246" t="s">
        <v>364</v>
      </c>
      <c r="G250" s="244"/>
      <c r="H250" s="247">
        <v>7.564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151</v>
      </c>
      <c r="AU250" s="253" t="s">
        <v>86</v>
      </c>
      <c r="AV250" s="14" t="s">
        <v>86</v>
      </c>
      <c r="AW250" s="14" t="s">
        <v>35</v>
      </c>
      <c r="AX250" s="14" t="s">
        <v>76</v>
      </c>
      <c r="AY250" s="253" t="s">
        <v>140</v>
      </c>
    </row>
    <row r="251" spans="1:51" s="13" customFormat="1" ht="12">
      <c r="A251" s="13"/>
      <c r="B251" s="232"/>
      <c r="C251" s="233"/>
      <c r="D251" s="234" t="s">
        <v>151</v>
      </c>
      <c r="E251" s="235" t="s">
        <v>19</v>
      </c>
      <c r="F251" s="236" t="s">
        <v>365</v>
      </c>
      <c r="G251" s="233"/>
      <c r="H251" s="235" t="s">
        <v>19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151</v>
      </c>
      <c r="AU251" s="242" t="s">
        <v>86</v>
      </c>
      <c r="AV251" s="13" t="s">
        <v>84</v>
      </c>
      <c r="AW251" s="13" t="s">
        <v>35</v>
      </c>
      <c r="AX251" s="13" t="s">
        <v>76</v>
      </c>
      <c r="AY251" s="242" t="s">
        <v>140</v>
      </c>
    </row>
    <row r="252" spans="1:51" s="14" customFormat="1" ht="12">
      <c r="A252" s="14"/>
      <c r="B252" s="243"/>
      <c r="C252" s="244"/>
      <c r="D252" s="234" t="s">
        <v>151</v>
      </c>
      <c r="E252" s="245" t="s">
        <v>19</v>
      </c>
      <c r="F252" s="246" t="s">
        <v>366</v>
      </c>
      <c r="G252" s="244"/>
      <c r="H252" s="247">
        <v>0.931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151</v>
      </c>
      <c r="AU252" s="253" t="s">
        <v>86</v>
      </c>
      <c r="AV252" s="14" t="s">
        <v>86</v>
      </c>
      <c r="AW252" s="14" t="s">
        <v>35</v>
      </c>
      <c r="AX252" s="14" t="s">
        <v>76</v>
      </c>
      <c r="AY252" s="253" t="s">
        <v>140</v>
      </c>
    </row>
    <row r="253" spans="1:51" s="13" customFormat="1" ht="12">
      <c r="A253" s="13"/>
      <c r="B253" s="232"/>
      <c r="C253" s="233"/>
      <c r="D253" s="234" t="s">
        <v>151</v>
      </c>
      <c r="E253" s="235" t="s">
        <v>19</v>
      </c>
      <c r="F253" s="236" t="s">
        <v>367</v>
      </c>
      <c r="G253" s="233"/>
      <c r="H253" s="235" t="s">
        <v>19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151</v>
      </c>
      <c r="AU253" s="242" t="s">
        <v>86</v>
      </c>
      <c r="AV253" s="13" t="s">
        <v>84</v>
      </c>
      <c r="AW253" s="13" t="s">
        <v>35</v>
      </c>
      <c r="AX253" s="13" t="s">
        <v>76</v>
      </c>
      <c r="AY253" s="242" t="s">
        <v>140</v>
      </c>
    </row>
    <row r="254" spans="1:51" s="14" customFormat="1" ht="12">
      <c r="A254" s="14"/>
      <c r="B254" s="243"/>
      <c r="C254" s="244"/>
      <c r="D254" s="234" t="s">
        <v>151</v>
      </c>
      <c r="E254" s="245" t="s">
        <v>19</v>
      </c>
      <c r="F254" s="246" t="s">
        <v>368</v>
      </c>
      <c r="G254" s="244"/>
      <c r="H254" s="247">
        <v>2.691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151</v>
      </c>
      <c r="AU254" s="253" t="s">
        <v>86</v>
      </c>
      <c r="AV254" s="14" t="s">
        <v>86</v>
      </c>
      <c r="AW254" s="14" t="s">
        <v>35</v>
      </c>
      <c r="AX254" s="14" t="s">
        <v>76</v>
      </c>
      <c r="AY254" s="253" t="s">
        <v>140</v>
      </c>
    </row>
    <row r="255" spans="1:51" s="13" customFormat="1" ht="12">
      <c r="A255" s="13"/>
      <c r="B255" s="232"/>
      <c r="C255" s="233"/>
      <c r="D255" s="234" t="s">
        <v>151</v>
      </c>
      <c r="E255" s="235" t="s">
        <v>19</v>
      </c>
      <c r="F255" s="236" t="s">
        <v>369</v>
      </c>
      <c r="G255" s="233"/>
      <c r="H255" s="235" t="s">
        <v>19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151</v>
      </c>
      <c r="AU255" s="242" t="s">
        <v>86</v>
      </c>
      <c r="AV255" s="13" t="s">
        <v>84</v>
      </c>
      <c r="AW255" s="13" t="s">
        <v>35</v>
      </c>
      <c r="AX255" s="13" t="s">
        <v>76</v>
      </c>
      <c r="AY255" s="242" t="s">
        <v>140</v>
      </c>
    </row>
    <row r="256" spans="1:51" s="14" customFormat="1" ht="12">
      <c r="A256" s="14"/>
      <c r="B256" s="243"/>
      <c r="C256" s="244"/>
      <c r="D256" s="234" t="s">
        <v>151</v>
      </c>
      <c r="E256" s="245" t="s">
        <v>19</v>
      </c>
      <c r="F256" s="246" t="s">
        <v>370</v>
      </c>
      <c r="G256" s="244"/>
      <c r="H256" s="247">
        <v>0.879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151</v>
      </c>
      <c r="AU256" s="253" t="s">
        <v>86</v>
      </c>
      <c r="AV256" s="14" t="s">
        <v>86</v>
      </c>
      <c r="AW256" s="14" t="s">
        <v>35</v>
      </c>
      <c r="AX256" s="14" t="s">
        <v>76</v>
      </c>
      <c r="AY256" s="253" t="s">
        <v>140</v>
      </c>
    </row>
    <row r="257" spans="1:51" s="13" customFormat="1" ht="12">
      <c r="A257" s="13"/>
      <c r="B257" s="232"/>
      <c r="C257" s="233"/>
      <c r="D257" s="234" t="s">
        <v>151</v>
      </c>
      <c r="E257" s="235" t="s">
        <v>19</v>
      </c>
      <c r="F257" s="236" t="s">
        <v>375</v>
      </c>
      <c r="G257" s="233"/>
      <c r="H257" s="235" t="s">
        <v>19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151</v>
      </c>
      <c r="AU257" s="242" t="s">
        <v>86</v>
      </c>
      <c r="AV257" s="13" t="s">
        <v>84</v>
      </c>
      <c r="AW257" s="13" t="s">
        <v>35</v>
      </c>
      <c r="AX257" s="13" t="s">
        <v>76</v>
      </c>
      <c r="AY257" s="242" t="s">
        <v>140</v>
      </c>
    </row>
    <row r="258" spans="1:51" s="14" customFormat="1" ht="12">
      <c r="A258" s="14"/>
      <c r="B258" s="243"/>
      <c r="C258" s="244"/>
      <c r="D258" s="234" t="s">
        <v>151</v>
      </c>
      <c r="E258" s="245" t="s">
        <v>19</v>
      </c>
      <c r="F258" s="246" t="s">
        <v>376</v>
      </c>
      <c r="G258" s="244"/>
      <c r="H258" s="247">
        <v>2.574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151</v>
      </c>
      <c r="AU258" s="253" t="s">
        <v>86</v>
      </c>
      <c r="AV258" s="14" t="s">
        <v>86</v>
      </c>
      <c r="AW258" s="14" t="s">
        <v>35</v>
      </c>
      <c r="AX258" s="14" t="s">
        <v>76</v>
      </c>
      <c r="AY258" s="253" t="s">
        <v>140</v>
      </c>
    </row>
    <row r="259" spans="1:51" s="13" customFormat="1" ht="12">
      <c r="A259" s="13"/>
      <c r="B259" s="232"/>
      <c r="C259" s="233"/>
      <c r="D259" s="234" t="s">
        <v>151</v>
      </c>
      <c r="E259" s="235" t="s">
        <v>19</v>
      </c>
      <c r="F259" s="236" t="s">
        <v>377</v>
      </c>
      <c r="G259" s="233"/>
      <c r="H259" s="235" t="s">
        <v>19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151</v>
      </c>
      <c r="AU259" s="242" t="s">
        <v>86</v>
      </c>
      <c r="AV259" s="13" t="s">
        <v>84</v>
      </c>
      <c r="AW259" s="13" t="s">
        <v>35</v>
      </c>
      <c r="AX259" s="13" t="s">
        <v>76</v>
      </c>
      <c r="AY259" s="242" t="s">
        <v>140</v>
      </c>
    </row>
    <row r="260" spans="1:51" s="14" customFormat="1" ht="12">
      <c r="A260" s="14"/>
      <c r="B260" s="243"/>
      <c r="C260" s="244"/>
      <c r="D260" s="234" t="s">
        <v>151</v>
      </c>
      <c r="E260" s="245" t="s">
        <v>19</v>
      </c>
      <c r="F260" s="246" t="s">
        <v>378</v>
      </c>
      <c r="G260" s="244"/>
      <c r="H260" s="247">
        <v>20.667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151</v>
      </c>
      <c r="AU260" s="253" t="s">
        <v>86</v>
      </c>
      <c r="AV260" s="14" t="s">
        <v>86</v>
      </c>
      <c r="AW260" s="14" t="s">
        <v>35</v>
      </c>
      <c r="AX260" s="14" t="s">
        <v>76</v>
      </c>
      <c r="AY260" s="253" t="s">
        <v>140</v>
      </c>
    </row>
    <row r="261" spans="1:51" s="13" customFormat="1" ht="12">
      <c r="A261" s="13"/>
      <c r="B261" s="232"/>
      <c r="C261" s="233"/>
      <c r="D261" s="234" t="s">
        <v>151</v>
      </c>
      <c r="E261" s="235" t="s">
        <v>19</v>
      </c>
      <c r="F261" s="236" t="s">
        <v>403</v>
      </c>
      <c r="G261" s="233"/>
      <c r="H261" s="235" t="s">
        <v>19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151</v>
      </c>
      <c r="AU261" s="242" t="s">
        <v>86</v>
      </c>
      <c r="AV261" s="13" t="s">
        <v>84</v>
      </c>
      <c r="AW261" s="13" t="s">
        <v>35</v>
      </c>
      <c r="AX261" s="13" t="s">
        <v>76</v>
      </c>
      <c r="AY261" s="242" t="s">
        <v>140</v>
      </c>
    </row>
    <row r="262" spans="1:51" s="14" customFormat="1" ht="12">
      <c r="A262" s="14"/>
      <c r="B262" s="243"/>
      <c r="C262" s="244"/>
      <c r="D262" s="234" t="s">
        <v>151</v>
      </c>
      <c r="E262" s="245" t="s">
        <v>19</v>
      </c>
      <c r="F262" s="246" t="s">
        <v>404</v>
      </c>
      <c r="G262" s="244"/>
      <c r="H262" s="247">
        <v>-6.243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151</v>
      </c>
      <c r="AU262" s="253" t="s">
        <v>86</v>
      </c>
      <c r="AV262" s="14" t="s">
        <v>86</v>
      </c>
      <c r="AW262" s="14" t="s">
        <v>35</v>
      </c>
      <c r="AX262" s="14" t="s">
        <v>76</v>
      </c>
      <c r="AY262" s="253" t="s">
        <v>140</v>
      </c>
    </row>
    <row r="263" spans="1:51" s="15" customFormat="1" ht="12">
      <c r="A263" s="15"/>
      <c r="B263" s="254"/>
      <c r="C263" s="255"/>
      <c r="D263" s="234" t="s">
        <v>151</v>
      </c>
      <c r="E263" s="256" t="s">
        <v>19</v>
      </c>
      <c r="F263" s="257" t="s">
        <v>154</v>
      </c>
      <c r="G263" s="255"/>
      <c r="H263" s="258">
        <v>817.342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4" t="s">
        <v>151</v>
      </c>
      <c r="AU263" s="264" t="s">
        <v>86</v>
      </c>
      <c r="AV263" s="15" t="s">
        <v>147</v>
      </c>
      <c r="AW263" s="15" t="s">
        <v>35</v>
      </c>
      <c r="AX263" s="15" t="s">
        <v>84</v>
      </c>
      <c r="AY263" s="264" t="s">
        <v>140</v>
      </c>
    </row>
    <row r="264" spans="1:51" s="14" customFormat="1" ht="12">
      <c r="A264" s="14"/>
      <c r="B264" s="243"/>
      <c r="C264" s="244"/>
      <c r="D264" s="234" t="s">
        <v>151</v>
      </c>
      <c r="E264" s="244"/>
      <c r="F264" s="246" t="s">
        <v>425</v>
      </c>
      <c r="G264" s="244"/>
      <c r="H264" s="247">
        <v>1471.216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151</v>
      </c>
      <c r="AU264" s="253" t="s">
        <v>86</v>
      </c>
      <c r="AV264" s="14" t="s">
        <v>86</v>
      </c>
      <c r="AW264" s="14" t="s">
        <v>4</v>
      </c>
      <c r="AX264" s="14" t="s">
        <v>84</v>
      </c>
      <c r="AY264" s="253" t="s">
        <v>140</v>
      </c>
    </row>
    <row r="265" spans="1:65" s="2" customFormat="1" ht="24.15" customHeight="1">
      <c r="A265" s="40"/>
      <c r="B265" s="41"/>
      <c r="C265" s="214" t="s">
        <v>222</v>
      </c>
      <c r="D265" s="214" t="s">
        <v>142</v>
      </c>
      <c r="E265" s="215" t="s">
        <v>426</v>
      </c>
      <c r="F265" s="216" t="s">
        <v>427</v>
      </c>
      <c r="G265" s="217" t="s">
        <v>250</v>
      </c>
      <c r="H265" s="218">
        <v>817.342</v>
      </c>
      <c r="I265" s="219"/>
      <c r="J265" s="220">
        <f>ROUND(I265*H265,2)</f>
        <v>0</v>
      </c>
      <c r="K265" s="216" t="s">
        <v>146</v>
      </c>
      <c r="L265" s="46"/>
      <c r="M265" s="221" t="s">
        <v>19</v>
      </c>
      <c r="N265" s="222" t="s">
        <v>47</v>
      </c>
      <c r="O265" s="86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5" t="s">
        <v>147</v>
      </c>
      <c r="AT265" s="225" t="s">
        <v>142</v>
      </c>
      <c r="AU265" s="225" t="s">
        <v>86</v>
      </c>
      <c r="AY265" s="19" t="s">
        <v>140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9" t="s">
        <v>84</v>
      </c>
      <c r="BK265" s="226">
        <f>ROUND(I265*H265,2)</f>
        <v>0</v>
      </c>
      <c r="BL265" s="19" t="s">
        <v>147</v>
      </c>
      <c r="BM265" s="225" t="s">
        <v>428</v>
      </c>
    </row>
    <row r="266" spans="1:47" s="2" customFormat="1" ht="12">
      <c r="A266" s="40"/>
      <c r="B266" s="41"/>
      <c r="C266" s="42"/>
      <c r="D266" s="227" t="s">
        <v>149</v>
      </c>
      <c r="E266" s="42"/>
      <c r="F266" s="228" t="s">
        <v>429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149</v>
      </c>
      <c r="AU266" s="19" t="s">
        <v>86</v>
      </c>
    </row>
    <row r="267" spans="1:51" s="13" customFormat="1" ht="12">
      <c r="A267" s="13"/>
      <c r="B267" s="232"/>
      <c r="C267" s="233"/>
      <c r="D267" s="234" t="s">
        <v>151</v>
      </c>
      <c r="E267" s="235" t="s">
        <v>19</v>
      </c>
      <c r="F267" s="236" t="s">
        <v>351</v>
      </c>
      <c r="G267" s="233"/>
      <c r="H267" s="235" t="s">
        <v>19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151</v>
      </c>
      <c r="AU267" s="242" t="s">
        <v>86</v>
      </c>
      <c r="AV267" s="13" t="s">
        <v>84</v>
      </c>
      <c r="AW267" s="13" t="s">
        <v>35</v>
      </c>
      <c r="AX267" s="13" t="s">
        <v>76</v>
      </c>
      <c r="AY267" s="242" t="s">
        <v>140</v>
      </c>
    </row>
    <row r="268" spans="1:51" s="14" customFormat="1" ht="12">
      <c r="A268" s="14"/>
      <c r="B268" s="243"/>
      <c r="C268" s="244"/>
      <c r="D268" s="234" t="s">
        <v>151</v>
      </c>
      <c r="E268" s="245" t="s">
        <v>19</v>
      </c>
      <c r="F268" s="246" t="s">
        <v>352</v>
      </c>
      <c r="G268" s="244"/>
      <c r="H268" s="247">
        <v>693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151</v>
      </c>
      <c r="AU268" s="253" t="s">
        <v>86</v>
      </c>
      <c r="AV268" s="14" t="s">
        <v>86</v>
      </c>
      <c r="AW268" s="14" t="s">
        <v>35</v>
      </c>
      <c r="AX268" s="14" t="s">
        <v>76</v>
      </c>
      <c r="AY268" s="253" t="s">
        <v>140</v>
      </c>
    </row>
    <row r="269" spans="1:51" s="13" customFormat="1" ht="12">
      <c r="A269" s="13"/>
      <c r="B269" s="232"/>
      <c r="C269" s="233"/>
      <c r="D269" s="234" t="s">
        <v>151</v>
      </c>
      <c r="E269" s="235" t="s">
        <v>19</v>
      </c>
      <c r="F269" s="236" t="s">
        <v>401</v>
      </c>
      <c r="G269" s="233"/>
      <c r="H269" s="235" t="s">
        <v>19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151</v>
      </c>
      <c r="AU269" s="242" t="s">
        <v>86</v>
      </c>
      <c r="AV269" s="13" t="s">
        <v>84</v>
      </c>
      <c r="AW269" s="13" t="s">
        <v>35</v>
      </c>
      <c r="AX269" s="13" t="s">
        <v>76</v>
      </c>
      <c r="AY269" s="242" t="s">
        <v>140</v>
      </c>
    </row>
    <row r="270" spans="1:51" s="14" customFormat="1" ht="12">
      <c r="A270" s="14"/>
      <c r="B270" s="243"/>
      <c r="C270" s="244"/>
      <c r="D270" s="234" t="s">
        <v>151</v>
      </c>
      <c r="E270" s="245" t="s">
        <v>19</v>
      </c>
      <c r="F270" s="246" t="s">
        <v>402</v>
      </c>
      <c r="G270" s="244"/>
      <c r="H270" s="247">
        <v>-175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151</v>
      </c>
      <c r="AU270" s="253" t="s">
        <v>86</v>
      </c>
      <c r="AV270" s="14" t="s">
        <v>86</v>
      </c>
      <c r="AW270" s="14" t="s">
        <v>35</v>
      </c>
      <c r="AX270" s="14" t="s">
        <v>76</v>
      </c>
      <c r="AY270" s="253" t="s">
        <v>140</v>
      </c>
    </row>
    <row r="271" spans="1:51" s="13" customFormat="1" ht="12">
      <c r="A271" s="13"/>
      <c r="B271" s="232"/>
      <c r="C271" s="233"/>
      <c r="D271" s="234" t="s">
        <v>151</v>
      </c>
      <c r="E271" s="235" t="s">
        <v>19</v>
      </c>
      <c r="F271" s="236" t="s">
        <v>383</v>
      </c>
      <c r="G271" s="233"/>
      <c r="H271" s="235" t="s">
        <v>19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151</v>
      </c>
      <c r="AU271" s="242" t="s">
        <v>86</v>
      </c>
      <c r="AV271" s="13" t="s">
        <v>84</v>
      </c>
      <c r="AW271" s="13" t="s">
        <v>35</v>
      </c>
      <c r="AX271" s="13" t="s">
        <v>76</v>
      </c>
      <c r="AY271" s="242" t="s">
        <v>140</v>
      </c>
    </row>
    <row r="272" spans="1:51" s="14" customFormat="1" ht="12">
      <c r="A272" s="14"/>
      <c r="B272" s="243"/>
      <c r="C272" s="244"/>
      <c r="D272" s="234" t="s">
        <v>151</v>
      </c>
      <c r="E272" s="245" t="s">
        <v>19</v>
      </c>
      <c r="F272" s="246" t="s">
        <v>384</v>
      </c>
      <c r="G272" s="244"/>
      <c r="H272" s="247">
        <v>205.84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151</v>
      </c>
      <c r="AU272" s="253" t="s">
        <v>86</v>
      </c>
      <c r="AV272" s="14" t="s">
        <v>86</v>
      </c>
      <c r="AW272" s="14" t="s">
        <v>35</v>
      </c>
      <c r="AX272" s="14" t="s">
        <v>76</v>
      </c>
      <c r="AY272" s="253" t="s">
        <v>140</v>
      </c>
    </row>
    <row r="273" spans="1:51" s="13" customFormat="1" ht="12">
      <c r="A273" s="13"/>
      <c r="B273" s="232"/>
      <c r="C273" s="233"/>
      <c r="D273" s="234" t="s">
        <v>151</v>
      </c>
      <c r="E273" s="235" t="s">
        <v>19</v>
      </c>
      <c r="F273" s="236" t="s">
        <v>389</v>
      </c>
      <c r="G273" s="233"/>
      <c r="H273" s="235" t="s">
        <v>19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151</v>
      </c>
      <c r="AU273" s="242" t="s">
        <v>86</v>
      </c>
      <c r="AV273" s="13" t="s">
        <v>84</v>
      </c>
      <c r="AW273" s="13" t="s">
        <v>35</v>
      </c>
      <c r="AX273" s="13" t="s">
        <v>76</v>
      </c>
      <c r="AY273" s="242" t="s">
        <v>140</v>
      </c>
    </row>
    <row r="274" spans="1:51" s="14" customFormat="1" ht="12">
      <c r="A274" s="14"/>
      <c r="B274" s="243"/>
      <c r="C274" s="244"/>
      <c r="D274" s="234" t="s">
        <v>151</v>
      </c>
      <c r="E274" s="245" t="s">
        <v>19</v>
      </c>
      <c r="F274" s="246" t="s">
        <v>390</v>
      </c>
      <c r="G274" s="244"/>
      <c r="H274" s="247">
        <v>22.698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151</v>
      </c>
      <c r="AU274" s="253" t="s">
        <v>86</v>
      </c>
      <c r="AV274" s="14" t="s">
        <v>86</v>
      </c>
      <c r="AW274" s="14" t="s">
        <v>35</v>
      </c>
      <c r="AX274" s="14" t="s">
        <v>76</v>
      </c>
      <c r="AY274" s="253" t="s">
        <v>140</v>
      </c>
    </row>
    <row r="275" spans="1:51" s="13" customFormat="1" ht="12">
      <c r="A275" s="13"/>
      <c r="B275" s="232"/>
      <c r="C275" s="233"/>
      <c r="D275" s="234" t="s">
        <v>151</v>
      </c>
      <c r="E275" s="235" t="s">
        <v>19</v>
      </c>
      <c r="F275" s="236" t="s">
        <v>391</v>
      </c>
      <c r="G275" s="233"/>
      <c r="H275" s="235" t="s">
        <v>19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151</v>
      </c>
      <c r="AU275" s="242" t="s">
        <v>86</v>
      </c>
      <c r="AV275" s="13" t="s">
        <v>84</v>
      </c>
      <c r="AW275" s="13" t="s">
        <v>35</v>
      </c>
      <c r="AX275" s="13" t="s">
        <v>76</v>
      </c>
      <c r="AY275" s="242" t="s">
        <v>140</v>
      </c>
    </row>
    <row r="276" spans="1:51" s="14" customFormat="1" ht="12">
      <c r="A276" s="14"/>
      <c r="B276" s="243"/>
      <c r="C276" s="244"/>
      <c r="D276" s="234" t="s">
        <v>151</v>
      </c>
      <c r="E276" s="245" t="s">
        <v>19</v>
      </c>
      <c r="F276" s="246" t="s">
        <v>392</v>
      </c>
      <c r="G276" s="244"/>
      <c r="H276" s="247">
        <v>22.464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151</v>
      </c>
      <c r="AU276" s="253" t="s">
        <v>86</v>
      </c>
      <c r="AV276" s="14" t="s">
        <v>86</v>
      </c>
      <c r="AW276" s="14" t="s">
        <v>35</v>
      </c>
      <c r="AX276" s="14" t="s">
        <v>76</v>
      </c>
      <c r="AY276" s="253" t="s">
        <v>140</v>
      </c>
    </row>
    <row r="277" spans="1:51" s="13" customFormat="1" ht="12">
      <c r="A277" s="13"/>
      <c r="B277" s="232"/>
      <c r="C277" s="233"/>
      <c r="D277" s="234" t="s">
        <v>151</v>
      </c>
      <c r="E277" s="235" t="s">
        <v>19</v>
      </c>
      <c r="F277" s="236" t="s">
        <v>393</v>
      </c>
      <c r="G277" s="233"/>
      <c r="H277" s="235" t="s">
        <v>19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151</v>
      </c>
      <c r="AU277" s="242" t="s">
        <v>86</v>
      </c>
      <c r="AV277" s="13" t="s">
        <v>84</v>
      </c>
      <c r="AW277" s="13" t="s">
        <v>35</v>
      </c>
      <c r="AX277" s="13" t="s">
        <v>76</v>
      </c>
      <c r="AY277" s="242" t="s">
        <v>140</v>
      </c>
    </row>
    <row r="278" spans="1:51" s="14" customFormat="1" ht="12">
      <c r="A278" s="14"/>
      <c r="B278" s="243"/>
      <c r="C278" s="244"/>
      <c r="D278" s="234" t="s">
        <v>151</v>
      </c>
      <c r="E278" s="245" t="s">
        <v>19</v>
      </c>
      <c r="F278" s="246" t="s">
        <v>394</v>
      </c>
      <c r="G278" s="244"/>
      <c r="H278" s="247">
        <v>1.778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151</v>
      </c>
      <c r="AU278" s="253" t="s">
        <v>86</v>
      </c>
      <c r="AV278" s="14" t="s">
        <v>86</v>
      </c>
      <c r="AW278" s="14" t="s">
        <v>35</v>
      </c>
      <c r="AX278" s="14" t="s">
        <v>76</v>
      </c>
      <c r="AY278" s="253" t="s">
        <v>140</v>
      </c>
    </row>
    <row r="279" spans="1:51" s="13" customFormat="1" ht="12">
      <c r="A279" s="13"/>
      <c r="B279" s="232"/>
      <c r="C279" s="233"/>
      <c r="D279" s="234" t="s">
        <v>151</v>
      </c>
      <c r="E279" s="235" t="s">
        <v>19</v>
      </c>
      <c r="F279" s="236" t="s">
        <v>395</v>
      </c>
      <c r="G279" s="233"/>
      <c r="H279" s="235" t="s">
        <v>19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151</v>
      </c>
      <c r="AU279" s="242" t="s">
        <v>86</v>
      </c>
      <c r="AV279" s="13" t="s">
        <v>84</v>
      </c>
      <c r="AW279" s="13" t="s">
        <v>35</v>
      </c>
      <c r="AX279" s="13" t="s">
        <v>76</v>
      </c>
      <c r="AY279" s="242" t="s">
        <v>140</v>
      </c>
    </row>
    <row r="280" spans="1:51" s="14" customFormat="1" ht="12">
      <c r="A280" s="14"/>
      <c r="B280" s="243"/>
      <c r="C280" s="244"/>
      <c r="D280" s="234" t="s">
        <v>151</v>
      </c>
      <c r="E280" s="245" t="s">
        <v>19</v>
      </c>
      <c r="F280" s="246" t="s">
        <v>396</v>
      </c>
      <c r="G280" s="244"/>
      <c r="H280" s="247">
        <v>3.725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151</v>
      </c>
      <c r="AU280" s="253" t="s">
        <v>86</v>
      </c>
      <c r="AV280" s="14" t="s">
        <v>86</v>
      </c>
      <c r="AW280" s="14" t="s">
        <v>35</v>
      </c>
      <c r="AX280" s="14" t="s">
        <v>76</v>
      </c>
      <c r="AY280" s="253" t="s">
        <v>140</v>
      </c>
    </row>
    <row r="281" spans="1:51" s="13" customFormat="1" ht="12">
      <c r="A281" s="13"/>
      <c r="B281" s="232"/>
      <c r="C281" s="233"/>
      <c r="D281" s="234" t="s">
        <v>151</v>
      </c>
      <c r="E281" s="235" t="s">
        <v>19</v>
      </c>
      <c r="F281" s="236" t="s">
        <v>357</v>
      </c>
      <c r="G281" s="233"/>
      <c r="H281" s="235" t="s">
        <v>19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151</v>
      </c>
      <c r="AU281" s="242" t="s">
        <v>86</v>
      </c>
      <c r="AV281" s="13" t="s">
        <v>84</v>
      </c>
      <c r="AW281" s="13" t="s">
        <v>35</v>
      </c>
      <c r="AX281" s="13" t="s">
        <v>76</v>
      </c>
      <c r="AY281" s="242" t="s">
        <v>140</v>
      </c>
    </row>
    <row r="282" spans="1:51" s="14" customFormat="1" ht="12">
      <c r="A282" s="14"/>
      <c r="B282" s="243"/>
      <c r="C282" s="244"/>
      <c r="D282" s="234" t="s">
        <v>151</v>
      </c>
      <c r="E282" s="245" t="s">
        <v>19</v>
      </c>
      <c r="F282" s="246" t="s">
        <v>358</v>
      </c>
      <c r="G282" s="244"/>
      <c r="H282" s="247">
        <v>3.368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151</v>
      </c>
      <c r="AU282" s="253" t="s">
        <v>86</v>
      </c>
      <c r="AV282" s="14" t="s">
        <v>86</v>
      </c>
      <c r="AW282" s="14" t="s">
        <v>35</v>
      </c>
      <c r="AX282" s="14" t="s">
        <v>76</v>
      </c>
      <c r="AY282" s="253" t="s">
        <v>140</v>
      </c>
    </row>
    <row r="283" spans="1:51" s="13" customFormat="1" ht="12">
      <c r="A283" s="13"/>
      <c r="B283" s="232"/>
      <c r="C283" s="233"/>
      <c r="D283" s="234" t="s">
        <v>151</v>
      </c>
      <c r="E283" s="235" t="s">
        <v>19</v>
      </c>
      <c r="F283" s="236" t="s">
        <v>359</v>
      </c>
      <c r="G283" s="233"/>
      <c r="H283" s="235" t="s">
        <v>19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151</v>
      </c>
      <c r="AU283" s="242" t="s">
        <v>86</v>
      </c>
      <c r="AV283" s="13" t="s">
        <v>84</v>
      </c>
      <c r="AW283" s="13" t="s">
        <v>35</v>
      </c>
      <c r="AX283" s="13" t="s">
        <v>76</v>
      </c>
      <c r="AY283" s="242" t="s">
        <v>140</v>
      </c>
    </row>
    <row r="284" spans="1:51" s="14" customFormat="1" ht="12">
      <c r="A284" s="14"/>
      <c r="B284" s="243"/>
      <c r="C284" s="244"/>
      <c r="D284" s="234" t="s">
        <v>151</v>
      </c>
      <c r="E284" s="245" t="s">
        <v>19</v>
      </c>
      <c r="F284" s="246" t="s">
        <v>360</v>
      </c>
      <c r="G284" s="244"/>
      <c r="H284" s="247">
        <v>5.913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151</v>
      </c>
      <c r="AU284" s="253" t="s">
        <v>86</v>
      </c>
      <c r="AV284" s="14" t="s">
        <v>86</v>
      </c>
      <c r="AW284" s="14" t="s">
        <v>35</v>
      </c>
      <c r="AX284" s="14" t="s">
        <v>76</v>
      </c>
      <c r="AY284" s="253" t="s">
        <v>140</v>
      </c>
    </row>
    <row r="285" spans="1:51" s="13" customFormat="1" ht="12">
      <c r="A285" s="13"/>
      <c r="B285" s="232"/>
      <c r="C285" s="233"/>
      <c r="D285" s="234" t="s">
        <v>151</v>
      </c>
      <c r="E285" s="235" t="s">
        <v>19</v>
      </c>
      <c r="F285" s="236" t="s">
        <v>361</v>
      </c>
      <c r="G285" s="233"/>
      <c r="H285" s="235" t="s">
        <v>19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151</v>
      </c>
      <c r="AU285" s="242" t="s">
        <v>86</v>
      </c>
      <c r="AV285" s="13" t="s">
        <v>84</v>
      </c>
      <c r="AW285" s="13" t="s">
        <v>35</v>
      </c>
      <c r="AX285" s="13" t="s">
        <v>76</v>
      </c>
      <c r="AY285" s="242" t="s">
        <v>140</v>
      </c>
    </row>
    <row r="286" spans="1:51" s="14" customFormat="1" ht="12">
      <c r="A286" s="14"/>
      <c r="B286" s="243"/>
      <c r="C286" s="244"/>
      <c r="D286" s="234" t="s">
        <v>151</v>
      </c>
      <c r="E286" s="245" t="s">
        <v>19</v>
      </c>
      <c r="F286" s="246" t="s">
        <v>362</v>
      </c>
      <c r="G286" s="244"/>
      <c r="H286" s="247">
        <v>4.493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151</v>
      </c>
      <c r="AU286" s="253" t="s">
        <v>86</v>
      </c>
      <c r="AV286" s="14" t="s">
        <v>86</v>
      </c>
      <c r="AW286" s="14" t="s">
        <v>35</v>
      </c>
      <c r="AX286" s="14" t="s">
        <v>76</v>
      </c>
      <c r="AY286" s="253" t="s">
        <v>140</v>
      </c>
    </row>
    <row r="287" spans="1:51" s="13" customFormat="1" ht="12">
      <c r="A287" s="13"/>
      <c r="B287" s="232"/>
      <c r="C287" s="233"/>
      <c r="D287" s="234" t="s">
        <v>151</v>
      </c>
      <c r="E287" s="235" t="s">
        <v>19</v>
      </c>
      <c r="F287" s="236" t="s">
        <v>363</v>
      </c>
      <c r="G287" s="233"/>
      <c r="H287" s="235" t="s">
        <v>19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151</v>
      </c>
      <c r="AU287" s="242" t="s">
        <v>86</v>
      </c>
      <c r="AV287" s="13" t="s">
        <v>84</v>
      </c>
      <c r="AW287" s="13" t="s">
        <v>35</v>
      </c>
      <c r="AX287" s="13" t="s">
        <v>76</v>
      </c>
      <c r="AY287" s="242" t="s">
        <v>140</v>
      </c>
    </row>
    <row r="288" spans="1:51" s="14" customFormat="1" ht="12">
      <c r="A288" s="14"/>
      <c r="B288" s="243"/>
      <c r="C288" s="244"/>
      <c r="D288" s="234" t="s">
        <v>151</v>
      </c>
      <c r="E288" s="245" t="s">
        <v>19</v>
      </c>
      <c r="F288" s="246" t="s">
        <v>364</v>
      </c>
      <c r="G288" s="244"/>
      <c r="H288" s="247">
        <v>7.564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151</v>
      </c>
      <c r="AU288" s="253" t="s">
        <v>86</v>
      </c>
      <c r="AV288" s="14" t="s">
        <v>86</v>
      </c>
      <c r="AW288" s="14" t="s">
        <v>35</v>
      </c>
      <c r="AX288" s="14" t="s">
        <v>76</v>
      </c>
      <c r="AY288" s="253" t="s">
        <v>140</v>
      </c>
    </row>
    <row r="289" spans="1:51" s="13" customFormat="1" ht="12">
      <c r="A289" s="13"/>
      <c r="B289" s="232"/>
      <c r="C289" s="233"/>
      <c r="D289" s="234" t="s">
        <v>151</v>
      </c>
      <c r="E289" s="235" t="s">
        <v>19</v>
      </c>
      <c r="F289" s="236" t="s">
        <v>365</v>
      </c>
      <c r="G289" s="233"/>
      <c r="H289" s="235" t="s">
        <v>19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151</v>
      </c>
      <c r="AU289" s="242" t="s">
        <v>86</v>
      </c>
      <c r="AV289" s="13" t="s">
        <v>84</v>
      </c>
      <c r="AW289" s="13" t="s">
        <v>35</v>
      </c>
      <c r="AX289" s="13" t="s">
        <v>76</v>
      </c>
      <c r="AY289" s="242" t="s">
        <v>140</v>
      </c>
    </row>
    <row r="290" spans="1:51" s="14" customFormat="1" ht="12">
      <c r="A290" s="14"/>
      <c r="B290" s="243"/>
      <c r="C290" s="244"/>
      <c r="D290" s="234" t="s">
        <v>151</v>
      </c>
      <c r="E290" s="245" t="s">
        <v>19</v>
      </c>
      <c r="F290" s="246" t="s">
        <v>366</v>
      </c>
      <c r="G290" s="244"/>
      <c r="H290" s="247">
        <v>0.931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151</v>
      </c>
      <c r="AU290" s="253" t="s">
        <v>86</v>
      </c>
      <c r="AV290" s="14" t="s">
        <v>86</v>
      </c>
      <c r="AW290" s="14" t="s">
        <v>35</v>
      </c>
      <c r="AX290" s="14" t="s">
        <v>76</v>
      </c>
      <c r="AY290" s="253" t="s">
        <v>140</v>
      </c>
    </row>
    <row r="291" spans="1:51" s="13" customFormat="1" ht="12">
      <c r="A291" s="13"/>
      <c r="B291" s="232"/>
      <c r="C291" s="233"/>
      <c r="D291" s="234" t="s">
        <v>151</v>
      </c>
      <c r="E291" s="235" t="s">
        <v>19</v>
      </c>
      <c r="F291" s="236" t="s">
        <v>367</v>
      </c>
      <c r="G291" s="233"/>
      <c r="H291" s="235" t="s">
        <v>19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151</v>
      </c>
      <c r="AU291" s="242" t="s">
        <v>86</v>
      </c>
      <c r="AV291" s="13" t="s">
        <v>84</v>
      </c>
      <c r="AW291" s="13" t="s">
        <v>35</v>
      </c>
      <c r="AX291" s="13" t="s">
        <v>76</v>
      </c>
      <c r="AY291" s="242" t="s">
        <v>140</v>
      </c>
    </row>
    <row r="292" spans="1:51" s="14" customFormat="1" ht="12">
      <c r="A292" s="14"/>
      <c r="B292" s="243"/>
      <c r="C292" s="244"/>
      <c r="D292" s="234" t="s">
        <v>151</v>
      </c>
      <c r="E292" s="245" t="s">
        <v>19</v>
      </c>
      <c r="F292" s="246" t="s">
        <v>368</v>
      </c>
      <c r="G292" s="244"/>
      <c r="H292" s="247">
        <v>2.691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151</v>
      </c>
      <c r="AU292" s="253" t="s">
        <v>86</v>
      </c>
      <c r="AV292" s="14" t="s">
        <v>86</v>
      </c>
      <c r="AW292" s="14" t="s">
        <v>35</v>
      </c>
      <c r="AX292" s="14" t="s">
        <v>76</v>
      </c>
      <c r="AY292" s="253" t="s">
        <v>140</v>
      </c>
    </row>
    <row r="293" spans="1:51" s="13" customFormat="1" ht="12">
      <c r="A293" s="13"/>
      <c r="B293" s="232"/>
      <c r="C293" s="233"/>
      <c r="D293" s="234" t="s">
        <v>151</v>
      </c>
      <c r="E293" s="235" t="s">
        <v>19</v>
      </c>
      <c r="F293" s="236" t="s">
        <v>369</v>
      </c>
      <c r="G293" s="233"/>
      <c r="H293" s="235" t="s">
        <v>19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151</v>
      </c>
      <c r="AU293" s="242" t="s">
        <v>86</v>
      </c>
      <c r="AV293" s="13" t="s">
        <v>84</v>
      </c>
      <c r="AW293" s="13" t="s">
        <v>35</v>
      </c>
      <c r="AX293" s="13" t="s">
        <v>76</v>
      </c>
      <c r="AY293" s="242" t="s">
        <v>140</v>
      </c>
    </row>
    <row r="294" spans="1:51" s="14" customFormat="1" ht="12">
      <c r="A294" s="14"/>
      <c r="B294" s="243"/>
      <c r="C294" s="244"/>
      <c r="D294" s="234" t="s">
        <v>151</v>
      </c>
      <c r="E294" s="245" t="s">
        <v>19</v>
      </c>
      <c r="F294" s="246" t="s">
        <v>370</v>
      </c>
      <c r="G294" s="244"/>
      <c r="H294" s="247">
        <v>0.879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151</v>
      </c>
      <c r="AU294" s="253" t="s">
        <v>86</v>
      </c>
      <c r="AV294" s="14" t="s">
        <v>86</v>
      </c>
      <c r="AW294" s="14" t="s">
        <v>35</v>
      </c>
      <c r="AX294" s="14" t="s">
        <v>76</v>
      </c>
      <c r="AY294" s="253" t="s">
        <v>140</v>
      </c>
    </row>
    <row r="295" spans="1:51" s="13" customFormat="1" ht="12">
      <c r="A295" s="13"/>
      <c r="B295" s="232"/>
      <c r="C295" s="233"/>
      <c r="D295" s="234" t="s">
        <v>151</v>
      </c>
      <c r="E295" s="235" t="s">
        <v>19</v>
      </c>
      <c r="F295" s="236" t="s">
        <v>375</v>
      </c>
      <c r="G295" s="233"/>
      <c r="H295" s="235" t="s">
        <v>19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151</v>
      </c>
      <c r="AU295" s="242" t="s">
        <v>86</v>
      </c>
      <c r="AV295" s="13" t="s">
        <v>84</v>
      </c>
      <c r="AW295" s="13" t="s">
        <v>35</v>
      </c>
      <c r="AX295" s="13" t="s">
        <v>76</v>
      </c>
      <c r="AY295" s="242" t="s">
        <v>140</v>
      </c>
    </row>
    <row r="296" spans="1:51" s="14" customFormat="1" ht="12">
      <c r="A296" s="14"/>
      <c r="B296" s="243"/>
      <c r="C296" s="244"/>
      <c r="D296" s="234" t="s">
        <v>151</v>
      </c>
      <c r="E296" s="245" t="s">
        <v>19</v>
      </c>
      <c r="F296" s="246" t="s">
        <v>376</v>
      </c>
      <c r="G296" s="244"/>
      <c r="H296" s="247">
        <v>2.574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151</v>
      </c>
      <c r="AU296" s="253" t="s">
        <v>86</v>
      </c>
      <c r="AV296" s="14" t="s">
        <v>86</v>
      </c>
      <c r="AW296" s="14" t="s">
        <v>35</v>
      </c>
      <c r="AX296" s="14" t="s">
        <v>76</v>
      </c>
      <c r="AY296" s="253" t="s">
        <v>140</v>
      </c>
    </row>
    <row r="297" spans="1:51" s="13" customFormat="1" ht="12">
      <c r="A297" s="13"/>
      <c r="B297" s="232"/>
      <c r="C297" s="233"/>
      <c r="D297" s="234" t="s">
        <v>151</v>
      </c>
      <c r="E297" s="235" t="s">
        <v>19</v>
      </c>
      <c r="F297" s="236" t="s">
        <v>377</v>
      </c>
      <c r="G297" s="233"/>
      <c r="H297" s="235" t="s">
        <v>19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151</v>
      </c>
      <c r="AU297" s="242" t="s">
        <v>86</v>
      </c>
      <c r="AV297" s="13" t="s">
        <v>84</v>
      </c>
      <c r="AW297" s="13" t="s">
        <v>35</v>
      </c>
      <c r="AX297" s="13" t="s">
        <v>76</v>
      </c>
      <c r="AY297" s="242" t="s">
        <v>140</v>
      </c>
    </row>
    <row r="298" spans="1:51" s="14" customFormat="1" ht="12">
      <c r="A298" s="14"/>
      <c r="B298" s="243"/>
      <c r="C298" s="244"/>
      <c r="D298" s="234" t="s">
        <v>151</v>
      </c>
      <c r="E298" s="245" t="s">
        <v>19</v>
      </c>
      <c r="F298" s="246" t="s">
        <v>378</v>
      </c>
      <c r="G298" s="244"/>
      <c r="H298" s="247">
        <v>20.667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151</v>
      </c>
      <c r="AU298" s="253" t="s">
        <v>86</v>
      </c>
      <c r="AV298" s="14" t="s">
        <v>86</v>
      </c>
      <c r="AW298" s="14" t="s">
        <v>35</v>
      </c>
      <c r="AX298" s="14" t="s">
        <v>76</v>
      </c>
      <c r="AY298" s="253" t="s">
        <v>140</v>
      </c>
    </row>
    <row r="299" spans="1:51" s="13" customFormat="1" ht="12">
      <c r="A299" s="13"/>
      <c r="B299" s="232"/>
      <c r="C299" s="233"/>
      <c r="D299" s="234" t="s">
        <v>151</v>
      </c>
      <c r="E299" s="235" t="s">
        <v>19</v>
      </c>
      <c r="F299" s="236" t="s">
        <v>403</v>
      </c>
      <c r="G299" s="233"/>
      <c r="H299" s="235" t="s">
        <v>19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151</v>
      </c>
      <c r="AU299" s="242" t="s">
        <v>86</v>
      </c>
      <c r="AV299" s="13" t="s">
        <v>84</v>
      </c>
      <c r="AW299" s="13" t="s">
        <v>35</v>
      </c>
      <c r="AX299" s="13" t="s">
        <v>76</v>
      </c>
      <c r="AY299" s="242" t="s">
        <v>140</v>
      </c>
    </row>
    <row r="300" spans="1:51" s="14" customFormat="1" ht="12">
      <c r="A300" s="14"/>
      <c r="B300" s="243"/>
      <c r="C300" s="244"/>
      <c r="D300" s="234" t="s">
        <v>151</v>
      </c>
      <c r="E300" s="245" t="s">
        <v>19</v>
      </c>
      <c r="F300" s="246" t="s">
        <v>404</v>
      </c>
      <c r="G300" s="244"/>
      <c r="H300" s="247">
        <v>-6.243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151</v>
      </c>
      <c r="AU300" s="253" t="s">
        <v>86</v>
      </c>
      <c r="AV300" s="14" t="s">
        <v>86</v>
      </c>
      <c r="AW300" s="14" t="s">
        <v>35</v>
      </c>
      <c r="AX300" s="14" t="s">
        <v>76</v>
      </c>
      <c r="AY300" s="253" t="s">
        <v>140</v>
      </c>
    </row>
    <row r="301" spans="1:51" s="15" customFormat="1" ht="12">
      <c r="A301" s="15"/>
      <c r="B301" s="254"/>
      <c r="C301" s="255"/>
      <c r="D301" s="234" t="s">
        <v>151</v>
      </c>
      <c r="E301" s="256" t="s">
        <v>19</v>
      </c>
      <c r="F301" s="257" t="s">
        <v>154</v>
      </c>
      <c r="G301" s="255"/>
      <c r="H301" s="258">
        <v>817.342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4" t="s">
        <v>151</v>
      </c>
      <c r="AU301" s="264" t="s">
        <v>86</v>
      </c>
      <c r="AV301" s="15" t="s">
        <v>147</v>
      </c>
      <c r="AW301" s="15" t="s">
        <v>35</v>
      </c>
      <c r="AX301" s="15" t="s">
        <v>84</v>
      </c>
      <c r="AY301" s="264" t="s">
        <v>140</v>
      </c>
    </row>
    <row r="302" spans="1:65" s="2" customFormat="1" ht="21.75" customHeight="1">
      <c r="A302" s="40"/>
      <c r="B302" s="41"/>
      <c r="C302" s="214" t="s">
        <v>229</v>
      </c>
      <c r="D302" s="214" t="s">
        <v>142</v>
      </c>
      <c r="E302" s="215" t="s">
        <v>430</v>
      </c>
      <c r="F302" s="216" t="s">
        <v>431</v>
      </c>
      <c r="G302" s="217" t="s">
        <v>145</v>
      </c>
      <c r="H302" s="218">
        <v>2242.88</v>
      </c>
      <c r="I302" s="219"/>
      <c r="J302" s="220">
        <f>ROUND(I302*H302,2)</f>
        <v>0</v>
      </c>
      <c r="K302" s="216" t="s">
        <v>146</v>
      </c>
      <c r="L302" s="46"/>
      <c r="M302" s="221" t="s">
        <v>19</v>
      </c>
      <c r="N302" s="222" t="s">
        <v>47</v>
      </c>
      <c r="O302" s="86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147</v>
      </c>
      <c r="AT302" s="225" t="s">
        <v>142</v>
      </c>
      <c r="AU302" s="225" t="s">
        <v>86</v>
      </c>
      <c r="AY302" s="19" t="s">
        <v>140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84</v>
      </c>
      <c r="BK302" s="226">
        <f>ROUND(I302*H302,2)</f>
        <v>0</v>
      </c>
      <c r="BL302" s="19" t="s">
        <v>147</v>
      </c>
      <c r="BM302" s="225" t="s">
        <v>432</v>
      </c>
    </row>
    <row r="303" spans="1:47" s="2" customFormat="1" ht="12">
      <c r="A303" s="40"/>
      <c r="B303" s="41"/>
      <c r="C303" s="42"/>
      <c r="D303" s="227" t="s">
        <v>149</v>
      </c>
      <c r="E303" s="42"/>
      <c r="F303" s="228" t="s">
        <v>433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149</v>
      </c>
      <c r="AU303" s="19" t="s">
        <v>86</v>
      </c>
    </row>
    <row r="304" spans="1:51" s="13" customFormat="1" ht="12">
      <c r="A304" s="13"/>
      <c r="B304" s="232"/>
      <c r="C304" s="233"/>
      <c r="D304" s="234" t="s">
        <v>151</v>
      </c>
      <c r="E304" s="235" t="s">
        <v>19</v>
      </c>
      <c r="F304" s="236" t="s">
        <v>434</v>
      </c>
      <c r="G304" s="233"/>
      <c r="H304" s="235" t="s">
        <v>19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151</v>
      </c>
      <c r="AU304" s="242" t="s">
        <v>86</v>
      </c>
      <c r="AV304" s="13" t="s">
        <v>84</v>
      </c>
      <c r="AW304" s="13" t="s">
        <v>35</v>
      </c>
      <c r="AX304" s="13" t="s">
        <v>76</v>
      </c>
      <c r="AY304" s="242" t="s">
        <v>140</v>
      </c>
    </row>
    <row r="305" spans="1:51" s="14" customFormat="1" ht="12">
      <c r="A305" s="14"/>
      <c r="B305" s="243"/>
      <c r="C305" s="244"/>
      <c r="D305" s="234" t="s">
        <v>151</v>
      </c>
      <c r="E305" s="245" t="s">
        <v>19</v>
      </c>
      <c r="F305" s="246" t="s">
        <v>435</v>
      </c>
      <c r="G305" s="244"/>
      <c r="H305" s="247">
        <v>2100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151</v>
      </c>
      <c r="AU305" s="253" t="s">
        <v>86</v>
      </c>
      <c r="AV305" s="14" t="s">
        <v>86</v>
      </c>
      <c r="AW305" s="14" t="s">
        <v>35</v>
      </c>
      <c r="AX305" s="14" t="s">
        <v>76</v>
      </c>
      <c r="AY305" s="253" t="s">
        <v>140</v>
      </c>
    </row>
    <row r="306" spans="1:51" s="13" customFormat="1" ht="12">
      <c r="A306" s="13"/>
      <c r="B306" s="232"/>
      <c r="C306" s="233"/>
      <c r="D306" s="234" t="s">
        <v>151</v>
      </c>
      <c r="E306" s="235" t="s">
        <v>19</v>
      </c>
      <c r="F306" s="236" t="s">
        <v>436</v>
      </c>
      <c r="G306" s="233"/>
      <c r="H306" s="235" t="s">
        <v>19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151</v>
      </c>
      <c r="AU306" s="242" t="s">
        <v>86</v>
      </c>
      <c r="AV306" s="13" t="s">
        <v>84</v>
      </c>
      <c r="AW306" s="13" t="s">
        <v>35</v>
      </c>
      <c r="AX306" s="13" t="s">
        <v>76</v>
      </c>
      <c r="AY306" s="242" t="s">
        <v>140</v>
      </c>
    </row>
    <row r="307" spans="1:51" s="14" customFormat="1" ht="12">
      <c r="A307" s="14"/>
      <c r="B307" s="243"/>
      <c r="C307" s="244"/>
      <c r="D307" s="234" t="s">
        <v>151</v>
      </c>
      <c r="E307" s="245" t="s">
        <v>19</v>
      </c>
      <c r="F307" s="246" t="s">
        <v>437</v>
      </c>
      <c r="G307" s="244"/>
      <c r="H307" s="247">
        <v>44.75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151</v>
      </c>
      <c r="AU307" s="253" t="s">
        <v>86</v>
      </c>
      <c r="AV307" s="14" t="s">
        <v>86</v>
      </c>
      <c r="AW307" s="14" t="s">
        <v>35</v>
      </c>
      <c r="AX307" s="14" t="s">
        <v>76</v>
      </c>
      <c r="AY307" s="253" t="s">
        <v>140</v>
      </c>
    </row>
    <row r="308" spans="1:51" s="13" customFormat="1" ht="12">
      <c r="A308" s="13"/>
      <c r="B308" s="232"/>
      <c r="C308" s="233"/>
      <c r="D308" s="234" t="s">
        <v>151</v>
      </c>
      <c r="E308" s="235" t="s">
        <v>19</v>
      </c>
      <c r="F308" s="236" t="s">
        <v>438</v>
      </c>
      <c r="G308" s="233"/>
      <c r="H308" s="235" t="s">
        <v>19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151</v>
      </c>
      <c r="AU308" s="242" t="s">
        <v>86</v>
      </c>
      <c r="AV308" s="13" t="s">
        <v>84</v>
      </c>
      <c r="AW308" s="13" t="s">
        <v>35</v>
      </c>
      <c r="AX308" s="13" t="s">
        <v>76</v>
      </c>
      <c r="AY308" s="242" t="s">
        <v>140</v>
      </c>
    </row>
    <row r="309" spans="1:51" s="14" customFormat="1" ht="12">
      <c r="A309" s="14"/>
      <c r="B309" s="243"/>
      <c r="C309" s="244"/>
      <c r="D309" s="234" t="s">
        <v>151</v>
      </c>
      <c r="E309" s="245" t="s">
        <v>19</v>
      </c>
      <c r="F309" s="246" t="s">
        <v>439</v>
      </c>
      <c r="G309" s="244"/>
      <c r="H309" s="247">
        <v>98.13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151</v>
      </c>
      <c r="AU309" s="253" t="s">
        <v>86</v>
      </c>
      <c r="AV309" s="14" t="s">
        <v>86</v>
      </c>
      <c r="AW309" s="14" t="s">
        <v>35</v>
      </c>
      <c r="AX309" s="14" t="s">
        <v>76</v>
      </c>
      <c r="AY309" s="253" t="s">
        <v>140</v>
      </c>
    </row>
    <row r="310" spans="1:51" s="15" customFormat="1" ht="12">
      <c r="A310" s="15"/>
      <c r="B310" s="254"/>
      <c r="C310" s="255"/>
      <c r="D310" s="234" t="s">
        <v>151</v>
      </c>
      <c r="E310" s="256" t="s">
        <v>19</v>
      </c>
      <c r="F310" s="257" t="s">
        <v>154</v>
      </c>
      <c r="G310" s="255"/>
      <c r="H310" s="258">
        <v>2242.88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4" t="s">
        <v>151</v>
      </c>
      <c r="AU310" s="264" t="s">
        <v>86</v>
      </c>
      <c r="AV310" s="15" t="s">
        <v>147</v>
      </c>
      <c r="AW310" s="15" t="s">
        <v>35</v>
      </c>
      <c r="AX310" s="15" t="s">
        <v>84</v>
      </c>
      <c r="AY310" s="264" t="s">
        <v>140</v>
      </c>
    </row>
    <row r="311" spans="1:63" s="12" customFormat="1" ht="22.8" customHeight="1">
      <c r="A311" s="12"/>
      <c r="B311" s="198"/>
      <c r="C311" s="199"/>
      <c r="D311" s="200" t="s">
        <v>75</v>
      </c>
      <c r="E311" s="212" t="s">
        <v>86</v>
      </c>
      <c r="F311" s="212" t="s">
        <v>440</v>
      </c>
      <c r="G311" s="199"/>
      <c r="H311" s="199"/>
      <c r="I311" s="202"/>
      <c r="J311" s="213">
        <f>BK311</f>
        <v>0</v>
      </c>
      <c r="K311" s="199"/>
      <c r="L311" s="204"/>
      <c r="M311" s="205"/>
      <c r="N311" s="206"/>
      <c r="O311" s="206"/>
      <c r="P311" s="207">
        <f>SUM(P312:P445)</f>
        <v>0</v>
      </c>
      <c r="Q311" s="206"/>
      <c r="R311" s="207">
        <f>SUM(R312:R445)</f>
        <v>300.99609558</v>
      </c>
      <c r="S311" s="206"/>
      <c r="T311" s="208">
        <f>SUM(T312:T445)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9" t="s">
        <v>84</v>
      </c>
      <c r="AT311" s="210" t="s">
        <v>75</v>
      </c>
      <c r="AU311" s="210" t="s">
        <v>84</v>
      </c>
      <c r="AY311" s="209" t="s">
        <v>140</v>
      </c>
      <c r="BK311" s="211">
        <f>SUM(BK312:BK445)</f>
        <v>0</v>
      </c>
    </row>
    <row r="312" spans="1:65" s="2" customFormat="1" ht="24.15" customHeight="1">
      <c r="A312" s="40"/>
      <c r="B312" s="41"/>
      <c r="C312" s="214" t="s">
        <v>236</v>
      </c>
      <c r="D312" s="214" t="s">
        <v>142</v>
      </c>
      <c r="E312" s="215" t="s">
        <v>441</v>
      </c>
      <c r="F312" s="216" t="s">
        <v>442</v>
      </c>
      <c r="G312" s="217" t="s">
        <v>250</v>
      </c>
      <c r="H312" s="218">
        <v>205.84</v>
      </c>
      <c r="I312" s="219"/>
      <c r="J312" s="220">
        <f>ROUND(I312*H312,2)</f>
        <v>0</v>
      </c>
      <c r="K312" s="216" t="s">
        <v>146</v>
      </c>
      <c r="L312" s="46"/>
      <c r="M312" s="221" t="s">
        <v>19</v>
      </c>
      <c r="N312" s="222" t="s">
        <v>47</v>
      </c>
      <c r="O312" s="86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5" t="s">
        <v>147</v>
      </c>
      <c r="AT312" s="225" t="s">
        <v>142</v>
      </c>
      <c r="AU312" s="225" t="s">
        <v>86</v>
      </c>
      <c r="AY312" s="19" t="s">
        <v>140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9" t="s">
        <v>84</v>
      </c>
      <c r="BK312" s="226">
        <f>ROUND(I312*H312,2)</f>
        <v>0</v>
      </c>
      <c r="BL312" s="19" t="s">
        <v>147</v>
      </c>
      <c r="BM312" s="225" t="s">
        <v>443</v>
      </c>
    </row>
    <row r="313" spans="1:47" s="2" customFormat="1" ht="12">
      <c r="A313" s="40"/>
      <c r="B313" s="41"/>
      <c r="C313" s="42"/>
      <c r="D313" s="227" t="s">
        <v>149</v>
      </c>
      <c r="E313" s="42"/>
      <c r="F313" s="228" t="s">
        <v>444</v>
      </c>
      <c r="G313" s="42"/>
      <c r="H313" s="42"/>
      <c r="I313" s="229"/>
      <c r="J313" s="42"/>
      <c r="K313" s="42"/>
      <c r="L313" s="46"/>
      <c r="M313" s="230"/>
      <c r="N313" s="231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149</v>
      </c>
      <c r="AU313" s="19" t="s">
        <v>86</v>
      </c>
    </row>
    <row r="314" spans="1:51" s="13" customFormat="1" ht="12">
      <c r="A314" s="13"/>
      <c r="B314" s="232"/>
      <c r="C314" s="233"/>
      <c r="D314" s="234" t="s">
        <v>151</v>
      </c>
      <c r="E314" s="235" t="s">
        <v>19</v>
      </c>
      <c r="F314" s="236" t="s">
        <v>383</v>
      </c>
      <c r="G314" s="233"/>
      <c r="H314" s="235" t="s">
        <v>19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151</v>
      </c>
      <c r="AU314" s="242" t="s">
        <v>86</v>
      </c>
      <c r="AV314" s="13" t="s">
        <v>84</v>
      </c>
      <c r="AW314" s="13" t="s">
        <v>35</v>
      </c>
      <c r="AX314" s="13" t="s">
        <v>76</v>
      </c>
      <c r="AY314" s="242" t="s">
        <v>140</v>
      </c>
    </row>
    <row r="315" spans="1:51" s="14" customFormat="1" ht="12">
      <c r="A315" s="14"/>
      <c r="B315" s="243"/>
      <c r="C315" s="244"/>
      <c r="D315" s="234" t="s">
        <v>151</v>
      </c>
      <c r="E315" s="245" t="s">
        <v>19</v>
      </c>
      <c r="F315" s="246" t="s">
        <v>384</v>
      </c>
      <c r="G315" s="244"/>
      <c r="H315" s="247">
        <v>205.84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151</v>
      </c>
      <c r="AU315" s="253" t="s">
        <v>86</v>
      </c>
      <c r="AV315" s="14" t="s">
        <v>86</v>
      </c>
      <c r="AW315" s="14" t="s">
        <v>35</v>
      </c>
      <c r="AX315" s="14" t="s">
        <v>76</v>
      </c>
      <c r="AY315" s="253" t="s">
        <v>140</v>
      </c>
    </row>
    <row r="316" spans="1:51" s="15" customFormat="1" ht="12">
      <c r="A316" s="15"/>
      <c r="B316" s="254"/>
      <c r="C316" s="255"/>
      <c r="D316" s="234" t="s">
        <v>151</v>
      </c>
      <c r="E316" s="256" t="s">
        <v>19</v>
      </c>
      <c r="F316" s="257" t="s">
        <v>154</v>
      </c>
      <c r="G316" s="255"/>
      <c r="H316" s="258">
        <v>205.84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151</v>
      </c>
      <c r="AU316" s="264" t="s">
        <v>86</v>
      </c>
      <c r="AV316" s="15" t="s">
        <v>147</v>
      </c>
      <c r="AW316" s="15" t="s">
        <v>35</v>
      </c>
      <c r="AX316" s="15" t="s">
        <v>84</v>
      </c>
      <c r="AY316" s="264" t="s">
        <v>140</v>
      </c>
    </row>
    <row r="317" spans="1:65" s="2" customFormat="1" ht="24.15" customHeight="1">
      <c r="A317" s="40"/>
      <c r="B317" s="41"/>
      <c r="C317" s="214" t="s">
        <v>241</v>
      </c>
      <c r="D317" s="214" t="s">
        <v>142</v>
      </c>
      <c r="E317" s="215" t="s">
        <v>445</v>
      </c>
      <c r="F317" s="216" t="s">
        <v>446</v>
      </c>
      <c r="G317" s="217" t="s">
        <v>145</v>
      </c>
      <c r="H317" s="218">
        <v>1075.68</v>
      </c>
      <c r="I317" s="219"/>
      <c r="J317" s="220">
        <f>ROUND(I317*H317,2)</f>
        <v>0</v>
      </c>
      <c r="K317" s="216" t="s">
        <v>146</v>
      </c>
      <c r="L317" s="46"/>
      <c r="M317" s="221" t="s">
        <v>19</v>
      </c>
      <c r="N317" s="222" t="s">
        <v>47</v>
      </c>
      <c r="O317" s="86"/>
      <c r="P317" s="223">
        <f>O317*H317</f>
        <v>0</v>
      </c>
      <c r="Q317" s="223">
        <v>0.00031</v>
      </c>
      <c r="R317" s="223">
        <f>Q317*H317</f>
        <v>0.3334608</v>
      </c>
      <c r="S317" s="223">
        <v>0</v>
      </c>
      <c r="T317" s="224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5" t="s">
        <v>147</v>
      </c>
      <c r="AT317" s="225" t="s">
        <v>142</v>
      </c>
      <c r="AU317" s="225" t="s">
        <v>86</v>
      </c>
      <c r="AY317" s="19" t="s">
        <v>140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9" t="s">
        <v>84</v>
      </c>
      <c r="BK317" s="226">
        <f>ROUND(I317*H317,2)</f>
        <v>0</v>
      </c>
      <c r="BL317" s="19" t="s">
        <v>147</v>
      </c>
      <c r="BM317" s="225" t="s">
        <v>447</v>
      </c>
    </row>
    <row r="318" spans="1:47" s="2" customFormat="1" ht="12">
      <c r="A318" s="40"/>
      <c r="B318" s="41"/>
      <c r="C318" s="42"/>
      <c r="D318" s="227" t="s">
        <v>149</v>
      </c>
      <c r="E318" s="42"/>
      <c r="F318" s="228" t="s">
        <v>448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149</v>
      </c>
      <c r="AU318" s="19" t="s">
        <v>86</v>
      </c>
    </row>
    <row r="319" spans="1:51" s="13" customFormat="1" ht="12">
      <c r="A319" s="13"/>
      <c r="B319" s="232"/>
      <c r="C319" s="233"/>
      <c r="D319" s="234" t="s">
        <v>151</v>
      </c>
      <c r="E319" s="235" t="s">
        <v>19</v>
      </c>
      <c r="F319" s="236" t="s">
        <v>383</v>
      </c>
      <c r="G319" s="233"/>
      <c r="H319" s="235" t="s">
        <v>19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151</v>
      </c>
      <c r="AU319" s="242" t="s">
        <v>86</v>
      </c>
      <c r="AV319" s="13" t="s">
        <v>84</v>
      </c>
      <c r="AW319" s="13" t="s">
        <v>35</v>
      </c>
      <c r="AX319" s="13" t="s">
        <v>76</v>
      </c>
      <c r="AY319" s="242" t="s">
        <v>140</v>
      </c>
    </row>
    <row r="320" spans="1:51" s="14" customFormat="1" ht="12">
      <c r="A320" s="14"/>
      <c r="B320" s="243"/>
      <c r="C320" s="244"/>
      <c r="D320" s="234" t="s">
        <v>151</v>
      </c>
      <c r="E320" s="245" t="s">
        <v>19</v>
      </c>
      <c r="F320" s="246" t="s">
        <v>449</v>
      </c>
      <c r="G320" s="244"/>
      <c r="H320" s="247">
        <v>1075.68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151</v>
      </c>
      <c r="AU320" s="253" t="s">
        <v>86</v>
      </c>
      <c r="AV320" s="14" t="s">
        <v>86</v>
      </c>
      <c r="AW320" s="14" t="s">
        <v>35</v>
      </c>
      <c r="AX320" s="14" t="s">
        <v>76</v>
      </c>
      <c r="AY320" s="253" t="s">
        <v>140</v>
      </c>
    </row>
    <row r="321" spans="1:51" s="15" customFormat="1" ht="12">
      <c r="A321" s="15"/>
      <c r="B321" s="254"/>
      <c r="C321" s="255"/>
      <c r="D321" s="234" t="s">
        <v>151</v>
      </c>
      <c r="E321" s="256" t="s">
        <v>19</v>
      </c>
      <c r="F321" s="257" t="s">
        <v>154</v>
      </c>
      <c r="G321" s="255"/>
      <c r="H321" s="258">
        <v>1075.68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4" t="s">
        <v>151</v>
      </c>
      <c r="AU321" s="264" t="s">
        <v>86</v>
      </c>
      <c r="AV321" s="15" t="s">
        <v>147</v>
      </c>
      <c r="AW321" s="15" t="s">
        <v>35</v>
      </c>
      <c r="AX321" s="15" t="s">
        <v>84</v>
      </c>
      <c r="AY321" s="264" t="s">
        <v>140</v>
      </c>
    </row>
    <row r="322" spans="1:65" s="2" customFormat="1" ht="16.5" customHeight="1">
      <c r="A322" s="40"/>
      <c r="B322" s="41"/>
      <c r="C322" s="268" t="s">
        <v>8</v>
      </c>
      <c r="D322" s="268" t="s">
        <v>323</v>
      </c>
      <c r="E322" s="269" t="s">
        <v>450</v>
      </c>
      <c r="F322" s="270" t="s">
        <v>451</v>
      </c>
      <c r="G322" s="271" t="s">
        <v>145</v>
      </c>
      <c r="H322" s="272">
        <v>1274.143</v>
      </c>
      <c r="I322" s="273"/>
      <c r="J322" s="274">
        <f>ROUND(I322*H322,2)</f>
        <v>0</v>
      </c>
      <c r="K322" s="270" t="s">
        <v>452</v>
      </c>
      <c r="L322" s="275"/>
      <c r="M322" s="276" t="s">
        <v>19</v>
      </c>
      <c r="N322" s="277" t="s">
        <v>47</v>
      </c>
      <c r="O322" s="86"/>
      <c r="P322" s="223">
        <f>O322*H322</f>
        <v>0</v>
      </c>
      <c r="Q322" s="223">
        <v>0.0003</v>
      </c>
      <c r="R322" s="223">
        <f>Q322*H322</f>
        <v>0.3822429</v>
      </c>
      <c r="S322" s="223">
        <v>0</v>
      </c>
      <c r="T322" s="224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5" t="s">
        <v>203</v>
      </c>
      <c r="AT322" s="225" t="s">
        <v>323</v>
      </c>
      <c r="AU322" s="225" t="s">
        <v>86</v>
      </c>
      <c r="AY322" s="19" t="s">
        <v>140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9" t="s">
        <v>84</v>
      </c>
      <c r="BK322" s="226">
        <f>ROUND(I322*H322,2)</f>
        <v>0</v>
      </c>
      <c r="BL322" s="19" t="s">
        <v>147</v>
      </c>
      <c r="BM322" s="225" t="s">
        <v>453</v>
      </c>
    </row>
    <row r="323" spans="1:51" s="13" customFormat="1" ht="12">
      <c r="A323" s="13"/>
      <c r="B323" s="232"/>
      <c r="C323" s="233"/>
      <c r="D323" s="234" t="s">
        <v>151</v>
      </c>
      <c r="E323" s="235" t="s">
        <v>19</v>
      </c>
      <c r="F323" s="236" t="s">
        <v>383</v>
      </c>
      <c r="G323" s="233"/>
      <c r="H323" s="235" t="s">
        <v>19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151</v>
      </c>
      <c r="AU323" s="242" t="s">
        <v>86</v>
      </c>
      <c r="AV323" s="13" t="s">
        <v>84</v>
      </c>
      <c r="AW323" s="13" t="s">
        <v>35</v>
      </c>
      <c r="AX323" s="13" t="s">
        <v>76</v>
      </c>
      <c r="AY323" s="242" t="s">
        <v>140</v>
      </c>
    </row>
    <row r="324" spans="1:51" s="14" customFormat="1" ht="12">
      <c r="A324" s="14"/>
      <c r="B324" s="243"/>
      <c r="C324" s="244"/>
      <c r="D324" s="234" t="s">
        <v>151</v>
      </c>
      <c r="E324" s="245" t="s">
        <v>19</v>
      </c>
      <c r="F324" s="246" t="s">
        <v>449</v>
      </c>
      <c r="G324" s="244"/>
      <c r="H324" s="247">
        <v>1075.68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151</v>
      </c>
      <c r="AU324" s="253" t="s">
        <v>86</v>
      </c>
      <c r="AV324" s="14" t="s">
        <v>86</v>
      </c>
      <c r="AW324" s="14" t="s">
        <v>35</v>
      </c>
      <c r="AX324" s="14" t="s">
        <v>76</v>
      </c>
      <c r="AY324" s="253" t="s">
        <v>140</v>
      </c>
    </row>
    <row r="325" spans="1:51" s="15" customFormat="1" ht="12">
      <c r="A325" s="15"/>
      <c r="B325" s="254"/>
      <c r="C325" s="255"/>
      <c r="D325" s="234" t="s">
        <v>151</v>
      </c>
      <c r="E325" s="256" t="s">
        <v>19</v>
      </c>
      <c r="F325" s="257" t="s">
        <v>154</v>
      </c>
      <c r="G325" s="255"/>
      <c r="H325" s="258">
        <v>1075.68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4" t="s">
        <v>151</v>
      </c>
      <c r="AU325" s="264" t="s">
        <v>86</v>
      </c>
      <c r="AV325" s="15" t="s">
        <v>147</v>
      </c>
      <c r="AW325" s="15" t="s">
        <v>35</v>
      </c>
      <c r="AX325" s="15" t="s">
        <v>84</v>
      </c>
      <c r="AY325" s="264" t="s">
        <v>140</v>
      </c>
    </row>
    <row r="326" spans="1:51" s="14" customFormat="1" ht="12">
      <c r="A326" s="14"/>
      <c r="B326" s="243"/>
      <c r="C326" s="244"/>
      <c r="D326" s="234" t="s">
        <v>151</v>
      </c>
      <c r="E326" s="244"/>
      <c r="F326" s="246" t="s">
        <v>454</v>
      </c>
      <c r="G326" s="244"/>
      <c r="H326" s="247">
        <v>1274.143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151</v>
      </c>
      <c r="AU326" s="253" t="s">
        <v>86</v>
      </c>
      <c r="AV326" s="14" t="s">
        <v>86</v>
      </c>
      <c r="AW326" s="14" t="s">
        <v>4</v>
      </c>
      <c r="AX326" s="14" t="s">
        <v>84</v>
      </c>
      <c r="AY326" s="253" t="s">
        <v>140</v>
      </c>
    </row>
    <row r="327" spans="1:65" s="2" customFormat="1" ht="33" customHeight="1">
      <c r="A327" s="40"/>
      <c r="B327" s="41"/>
      <c r="C327" s="214" t="s">
        <v>256</v>
      </c>
      <c r="D327" s="214" t="s">
        <v>142</v>
      </c>
      <c r="E327" s="215" t="s">
        <v>455</v>
      </c>
      <c r="F327" s="216" t="s">
        <v>456</v>
      </c>
      <c r="G327" s="217" t="s">
        <v>457</v>
      </c>
      <c r="H327" s="218">
        <v>332</v>
      </c>
      <c r="I327" s="219"/>
      <c r="J327" s="220">
        <f>ROUND(I327*H327,2)</f>
        <v>0</v>
      </c>
      <c r="K327" s="216" t="s">
        <v>146</v>
      </c>
      <c r="L327" s="46"/>
      <c r="M327" s="221" t="s">
        <v>19</v>
      </c>
      <c r="N327" s="222" t="s">
        <v>47</v>
      </c>
      <c r="O327" s="86"/>
      <c r="P327" s="223">
        <f>O327*H327</f>
        <v>0</v>
      </c>
      <c r="Q327" s="223">
        <v>0.20477</v>
      </c>
      <c r="R327" s="223">
        <f>Q327*H327</f>
        <v>67.98364000000001</v>
      </c>
      <c r="S327" s="223">
        <v>0</v>
      </c>
      <c r="T327" s="224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5" t="s">
        <v>147</v>
      </c>
      <c r="AT327" s="225" t="s">
        <v>142</v>
      </c>
      <c r="AU327" s="225" t="s">
        <v>86</v>
      </c>
      <c r="AY327" s="19" t="s">
        <v>140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9" t="s">
        <v>84</v>
      </c>
      <c r="BK327" s="226">
        <f>ROUND(I327*H327,2)</f>
        <v>0</v>
      </c>
      <c r="BL327" s="19" t="s">
        <v>147</v>
      </c>
      <c r="BM327" s="225" t="s">
        <v>458</v>
      </c>
    </row>
    <row r="328" spans="1:47" s="2" customFormat="1" ht="12">
      <c r="A328" s="40"/>
      <c r="B328" s="41"/>
      <c r="C328" s="42"/>
      <c r="D328" s="227" t="s">
        <v>149</v>
      </c>
      <c r="E328" s="42"/>
      <c r="F328" s="228" t="s">
        <v>459</v>
      </c>
      <c r="G328" s="42"/>
      <c r="H328" s="42"/>
      <c r="I328" s="229"/>
      <c r="J328" s="42"/>
      <c r="K328" s="42"/>
      <c r="L328" s="46"/>
      <c r="M328" s="230"/>
      <c r="N328" s="231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149</v>
      </c>
      <c r="AU328" s="19" t="s">
        <v>86</v>
      </c>
    </row>
    <row r="329" spans="1:51" s="13" customFormat="1" ht="12">
      <c r="A329" s="13"/>
      <c r="B329" s="232"/>
      <c r="C329" s="233"/>
      <c r="D329" s="234" t="s">
        <v>151</v>
      </c>
      <c r="E329" s="235" t="s">
        <v>19</v>
      </c>
      <c r="F329" s="236" t="s">
        <v>460</v>
      </c>
      <c r="G329" s="233"/>
      <c r="H329" s="235" t="s">
        <v>19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151</v>
      </c>
      <c r="AU329" s="242" t="s">
        <v>86</v>
      </c>
      <c r="AV329" s="13" t="s">
        <v>84</v>
      </c>
      <c r="AW329" s="13" t="s">
        <v>35</v>
      </c>
      <c r="AX329" s="13" t="s">
        <v>76</v>
      </c>
      <c r="AY329" s="242" t="s">
        <v>140</v>
      </c>
    </row>
    <row r="330" spans="1:51" s="14" customFormat="1" ht="12">
      <c r="A330" s="14"/>
      <c r="B330" s="243"/>
      <c r="C330" s="244"/>
      <c r="D330" s="234" t="s">
        <v>151</v>
      </c>
      <c r="E330" s="245" t="s">
        <v>19</v>
      </c>
      <c r="F330" s="246" t="s">
        <v>461</v>
      </c>
      <c r="G330" s="244"/>
      <c r="H330" s="247">
        <v>332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151</v>
      </c>
      <c r="AU330" s="253" t="s">
        <v>86</v>
      </c>
      <c r="AV330" s="14" t="s">
        <v>86</v>
      </c>
      <c r="AW330" s="14" t="s">
        <v>35</v>
      </c>
      <c r="AX330" s="14" t="s">
        <v>76</v>
      </c>
      <c r="AY330" s="253" t="s">
        <v>140</v>
      </c>
    </row>
    <row r="331" spans="1:51" s="15" customFormat="1" ht="12">
      <c r="A331" s="15"/>
      <c r="B331" s="254"/>
      <c r="C331" s="255"/>
      <c r="D331" s="234" t="s">
        <v>151</v>
      </c>
      <c r="E331" s="256" t="s">
        <v>19</v>
      </c>
      <c r="F331" s="257" t="s">
        <v>154</v>
      </c>
      <c r="G331" s="255"/>
      <c r="H331" s="258">
        <v>332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4" t="s">
        <v>151</v>
      </c>
      <c r="AU331" s="264" t="s">
        <v>86</v>
      </c>
      <c r="AV331" s="15" t="s">
        <v>147</v>
      </c>
      <c r="AW331" s="15" t="s">
        <v>35</v>
      </c>
      <c r="AX331" s="15" t="s">
        <v>84</v>
      </c>
      <c r="AY331" s="264" t="s">
        <v>140</v>
      </c>
    </row>
    <row r="332" spans="1:65" s="2" customFormat="1" ht="21.75" customHeight="1">
      <c r="A332" s="40"/>
      <c r="B332" s="41"/>
      <c r="C332" s="214" t="s">
        <v>264</v>
      </c>
      <c r="D332" s="214" t="s">
        <v>142</v>
      </c>
      <c r="E332" s="215" t="s">
        <v>462</v>
      </c>
      <c r="F332" s="216" t="s">
        <v>463</v>
      </c>
      <c r="G332" s="217" t="s">
        <v>250</v>
      </c>
      <c r="H332" s="218">
        <v>5.905</v>
      </c>
      <c r="I332" s="219"/>
      <c r="J332" s="220">
        <f>ROUND(I332*H332,2)</f>
        <v>0</v>
      </c>
      <c r="K332" s="216" t="s">
        <v>146</v>
      </c>
      <c r="L332" s="46"/>
      <c r="M332" s="221" t="s">
        <v>19</v>
      </c>
      <c r="N332" s="222" t="s">
        <v>47</v>
      </c>
      <c r="O332" s="86"/>
      <c r="P332" s="223">
        <f>O332*H332</f>
        <v>0</v>
      </c>
      <c r="Q332" s="223">
        <v>2.16</v>
      </c>
      <c r="R332" s="223">
        <f>Q332*H332</f>
        <v>12.754800000000001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147</v>
      </c>
      <c r="AT332" s="225" t="s">
        <v>142</v>
      </c>
      <c r="AU332" s="225" t="s">
        <v>86</v>
      </c>
      <c r="AY332" s="19" t="s">
        <v>140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84</v>
      </c>
      <c r="BK332" s="226">
        <f>ROUND(I332*H332,2)</f>
        <v>0</v>
      </c>
      <c r="BL332" s="19" t="s">
        <v>147</v>
      </c>
      <c r="BM332" s="225" t="s">
        <v>464</v>
      </c>
    </row>
    <row r="333" spans="1:47" s="2" customFormat="1" ht="12">
      <c r="A333" s="40"/>
      <c r="B333" s="41"/>
      <c r="C333" s="42"/>
      <c r="D333" s="227" t="s">
        <v>149</v>
      </c>
      <c r="E333" s="42"/>
      <c r="F333" s="228" t="s">
        <v>465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149</v>
      </c>
      <c r="AU333" s="19" t="s">
        <v>86</v>
      </c>
    </row>
    <row r="334" spans="1:51" s="13" customFormat="1" ht="12">
      <c r="A334" s="13"/>
      <c r="B334" s="232"/>
      <c r="C334" s="233"/>
      <c r="D334" s="234" t="s">
        <v>151</v>
      </c>
      <c r="E334" s="235" t="s">
        <v>19</v>
      </c>
      <c r="F334" s="236" t="s">
        <v>466</v>
      </c>
      <c r="G334" s="233"/>
      <c r="H334" s="235" t="s">
        <v>19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151</v>
      </c>
      <c r="AU334" s="242" t="s">
        <v>86</v>
      </c>
      <c r="AV334" s="13" t="s">
        <v>84</v>
      </c>
      <c r="AW334" s="13" t="s">
        <v>35</v>
      </c>
      <c r="AX334" s="13" t="s">
        <v>76</v>
      </c>
      <c r="AY334" s="242" t="s">
        <v>140</v>
      </c>
    </row>
    <row r="335" spans="1:51" s="14" customFormat="1" ht="12">
      <c r="A335" s="14"/>
      <c r="B335" s="243"/>
      <c r="C335" s="244"/>
      <c r="D335" s="234" t="s">
        <v>151</v>
      </c>
      <c r="E335" s="245" t="s">
        <v>19</v>
      </c>
      <c r="F335" s="246" t="s">
        <v>467</v>
      </c>
      <c r="G335" s="244"/>
      <c r="H335" s="247">
        <v>5.905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151</v>
      </c>
      <c r="AU335" s="253" t="s">
        <v>86</v>
      </c>
      <c r="AV335" s="14" t="s">
        <v>86</v>
      </c>
      <c r="AW335" s="14" t="s">
        <v>35</v>
      </c>
      <c r="AX335" s="14" t="s">
        <v>76</v>
      </c>
      <c r="AY335" s="253" t="s">
        <v>140</v>
      </c>
    </row>
    <row r="336" spans="1:51" s="15" customFormat="1" ht="12">
      <c r="A336" s="15"/>
      <c r="B336" s="254"/>
      <c r="C336" s="255"/>
      <c r="D336" s="234" t="s">
        <v>151</v>
      </c>
      <c r="E336" s="256" t="s">
        <v>19</v>
      </c>
      <c r="F336" s="257" t="s">
        <v>154</v>
      </c>
      <c r="G336" s="255"/>
      <c r="H336" s="258">
        <v>5.905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4" t="s">
        <v>151</v>
      </c>
      <c r="AU336" s="264" t="s">
        <v>86</v>
      </c>
      <c r="AV336" s="15" t="s">
        <v>147</v>
      </c>
      <c r="AW336" s="15" t="s">
        <v>35</v>
      </c>
      <c r="AX336" s="15" t="s">
        <v>84</v>
      </c>
      <c r="AY336" s="264" t="s">
        <v>140</v>
      </c>
    </row>
    <row r="337" spans="1:65" s="2" customFormat="1" ht="21.75" customHeight="1">
      <c r="A337" s="40"/>
      <c r="B337" s="41"/>
      <c r="C337" s="214" t="s">
        <v>271</v>
      </c>
      <c r="D337" s="214" t="s">
        <v>142</v>
      </c>
      <c r="E337" s="215" t="s">
        <v>468</v>
      </c>
      <c r="F337" s="216" t="s">
        <v>469</v>
      </c>
      <c r="G337" s="217" t="s">
        <v>250</v>
      </c>
      <c r="H337" s="218">
        <v>6.372</v>
      </c>
      <c r="I337" s="219"/>
      <c r="J337" s="220">
        <f>ROUND(I337*H337,2)</f>
        <v>0</v>
      </c>
      <c r="K337" s="216" t="s">
        <v>146</v>
      </c>
      <c r="L337" s="46"/>
      <c r="M337" s="221" t="s">
        <v>19</v>
      </c>
      <c r="N337" s="222" t="s">
        <v>47</v>
      </c>
      <c r="O337" s="86"/>
      <c r="P337" s="223">
        <f>O337*H337</f>
        <v>0</v>
      </c>
      <c r="Q337" s="223">
        <v>2.50187</v>
      </c>
      <c r="R337" s="223">
        <f>Q337*H337</f>
        <v>15.941915639999998</v>
      </c>
      <c r="S337" s="223">
        <v>0</v>
      </c>
      <c r="T337" s="224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147</v>
      </c>
      <c r="AT337" s="225" t="s">
        <v>142</v>
      </c>
      <c r="AU337" s="225" t="s">
        <v>86</v>
      </c>
      <c r="AY337" s="19" t="s">
        <v>140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84</v>
      </c>
      <c r="BK337" s="226">
        <f>ROUND(I337*H337,2)</f>
        <v>0</v>
      </c>
      <c r="BL337" s="19" t="s">
        <v>147</v>
      </c>
      <c r="BM337" s="225" t="s">
        <v>470</v>
      </c>
    </row>
    <row r="338" spans="1:47" s="2" customFormat="1" ht="12">
      <c r="A338" s="40"/>
      <c r="B338" s="41"/>
      <c r="C338" s="42"/>
      <c r="D338" s="227" t="s">
        <v>149</v>
      </c>
      <c r="E338" s="42"/>
      <c r="F338" s="228" t="s">
        <v>471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149</v>
      </c>
      <c r="AU338" s="19" t="s">
        <v>86</v>
      </c>
    </row>
    <row r="339" spans="1:51" s="13" customFormat="1" ht="12">
      <c r="A339" s="13"/>
      <c r="B339" s="232"/>
      <c r="C339" s="233"/>
      <c r="D339" s="234" t="s">
        <v>151</v>
      </c>
      <c r="E339" s="235" t="s">
        <v>19</v>
      </c>
      <c r="F339" s="236" t="s">
        <v>472</v>
      </c>
      <c r="G339" s="233"/>
      <c r="H339" s="235" t="s">
        <v>19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151</v>
      </c>
      <c r="AU339" s="242" t="s">
        <v>86</v>
      </c>
      <c r="AV339" s="13" t="s">
        <v>84</v>
      </c>
      <c r="AW339" s="13" t="s">
        <v>35</v>
      </c>
      <c r="AX339" s="13" t="s">
        <v>76</v>
      </c>
      <c r="AY339" s="242" t="s">
        <v>140</v>
      </c>
    </row>
    <row r="340" spans="1:51" s="14" customFormat="1" ht="12">
      <c r="A340" s="14"/>
      <c r="B340" s="243"/>
      <c r="C340" s="244"/>
      <c r="D340" s="234" t="s">
        <v>151</v>
      </c>
      <c r="E340" s="245" t="s">
        <v>19</v>
      </c>
      <c r="F340" s="246" t="s">
        <v>473</v>
      </c>
      <c r="G340" s="244"/>
      <c r="H340" s="247">
        <v>6.372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151</v>
      </c>
      <c r="AU340" s="253" t="s">
        <v>86</v>
      </c>
      <c r="AV340" s="14" t="s">
        <v>86</v>
      </c>
      <c r="AW340" s="14" t="s">
        <v>35</v>
      </c>
      <c r="AX340" s="14" t="s">
        <v>76</v>
      </c>
      <c r="AY340" s="253" t="s">
        <v>140</v>
      </c>
    </row>
    <row r="341" spans="1:51" s="15" customFormat="1" ht="12">
      <c r="A341" s="15"/>
      <c r="B341" s="254"/>
      <c r="C341" s="255"/>
      <c r="D341" s="234" t="s">
        <v>151</v>
      </c>
      <c r="E341" s="256" t="s">
        <v>19</v>
      </c>
      <c r="F341" s="257" t="s">
        <v>154</v>
      </c>
      <c r="G341" s="255"/>
      <c r="H341" s="258">
        <v>6.372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4" t="s">
        <v>151</v>
      </c>
      <c r="AU341" s="264" t="s">
        <v>86</v>
      </c>
      <c r="AV341" s="15" t="s">
        <v>147</v>
      </c>
      <c r="AW341" s="15" t="s">
        <v>35</v>
      </c>
      <c r="AX341" s="15" t="s">
        <v>84</v>
      </c>
      <c r="AY341" s="264" t="s">
        <v>140</v>
      </c>
    </row>
    <row r="342" spans="1:65" s="2" customFormat="1" ht="16.5" customHeight="1">
      <c r="A342" s="40"/>
      <c r="B342" s="41"/>
      <c r="C342" s="214" t="s">
        <v>277</v>
      </c>
      <c r="D342" s="214" t="s">
        <v>142</v>
      </c>
      <c r="E342" s="215" t="s">
        <v>474</v>
      </c>
      <c r="F342" s="216" t="s">
        <v>475</v>
      </c>
      <c r="G342" s="217" t="s">
        <v>145</v>
      </c>
      <c r="H342" s="218">
        <v>8.16</v>
      </c>
      <c r="I342" s="219"/>
      <c r="J342" s="220">
        <f>ROUND(I342*H342,2)</f>
        <v>0</v>
      </c>
      <c r="K342" s="216" t="s">
        <v>146</v>
      </c>
      <c r="L342" s="46"/>
      <c r="M342" s="221" t="s">
        <v>19</v>
      </c>
      <c r="N342" s="222" t="s">
        <v>47</v>
      </c>
      <c r="O342" s="86"/>
      <c r="P342" s="223">
        <f>O342*H342</f>
        <v>0</v>
      </c>
      <c r="Q342" s="223">
        <v>0.00247</v>
      </c>
      <c r="R342" s="223">
        <f>Q342*H342</f>
        <v>0.0201552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147</v>
      </c>
      <c r="AT342" s="225" t="s">
        <v>142</v>
      </c>
      <c r="AU342" s="225" t="s">
        <v>86</v>
      </c>
      <c r="AY342" s="19" t="s">
        <v>140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84</v>
      </c>
      <c r="BK342" s="226">
        <f>ROUND(I342*H342,2)</f>
        <v>0</v>
      </c>
      <c r="BL342" s="19" t="s">
        <v>147</v>
      </c>
      <c r="BM342" s="225" t="s">
        <v>476</v>
      </c>
    </row>
    <row r="343" spans="1:47" s="2" customFormat="1" ht="12">
      <c r="A343" s="40"/>
      <c r="B343" s="41"/>
      <c r="C343" s="42"/>
      <c r="D343" s="227" t="s">
        <v>149</v>
      </c>
      <c r="E343" s="42"/>
      <c r="F343" s="228" t="s">
        <v>477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149</v>
      </c>
      <c r="AU343" s="19" t="s">
        <v>86</v>
      </c>
    </row>
    <row r="344" spans="1:51" s="13" customFormat="1" ht="12">
      <c r="A344" s="13"/>
      <c r="B344" s="232"/>
      <c r="C344" s="233"/>
      <c r="D344" s="234" t="s">
        <v>151</v>
      </c>
      <c r="E344" s="235" t="s">
        <v>19</v>
      </c>
      <c r="F344" s="236" t="s">
        <v>472</v>
      </c>
      <c r="G344" s="233"/>
      <c r="H344" s="235" t="s">
        <v>19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151</v>
      </c>
      <c r="AU344" s="242" t="s">
        <v>86</v>
      </c>
      <c r="AV344" s="13" t="s">
        <v>84</v>
      </c>
      <c r="AW344" s="13" t="s">
        <v>35</v>
      </c>
      <c r="AX344" s="13" t="s">
        <v>76</v>
      </c>
      <c r="AY344" s="242" t="s">
        <v>140</v>
      </c>
    </row>
    <row r="345" spans="1:51" s="14" customFormat="1" ht="12">
      <c r="A345" s="14"/>
      <c r="B345" s="243"/>
      <c r="C345" s="244"/>
      <c r="D345" s="234" t="s">
        <v>151</v>
      </c>
      <c r="E345" s="245" t="s">
        <v>19</v>
      </c>
      <c r="F345" s="246" t="s">
        <v>478</v>
      </c>
      <c r="G345" s="244"/>
      <c r="H345" s="247">
        <v>8.16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151</v>
      </c>
      <c r="AU345" s="253" t="s">
        <v>86</v>
      </c>
      <c r="AV345" s="14" t="s">
        <v>86</v>
      </c>
      <c r="AW345" s="14" t="s">
        <v>35</v>
      </c>
      <c r="AX345" s="14" t="s">
        <v>76</v>
      </c>
      <c r="AY345" s="253" t="s">
        <v>140</v>
      </c>
    </row>
    <row r="346" spans="1:51" s="15" customFormat="1" ht="12">
      <c r="A346" s="15"/>
      <c r="B346" s="254"/>
      <c r="C346" s="255"/>
      <c r="D346" s="234" t="s">
        <v>151</v>
      </c>
      <c r="E346" s="256" t="s">
        <v>19</v>
      </c>
      <c r="F346" s="257" t="s">
        <v>154</v>
      </c>
      <c r="G346" s="255"/>
      <c r="H346" s="258">
        <v>8.16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4" t="s">
        <v>151</v>
      </c>
      <c r="AU346" s="264" t="s">
        <v>86</v>
      </c>
      <c r="AV346" s="15" t="s">
        <v>147</v>
      </c>
      <c r="AW346" s="15" t="s">
        <v>35</v>
      </c>
      <c r="AX346" s="15" t="s">
        <v>84</v>
      </c>
      <c r="AY346" s="264" t="s">
        <v>140</v>
      </c>
    </row>
    <row r="347" spans="1:65" s="2" customFormat="1" ht="16.5" customHeight="1">
      <c r="A347" s="40"/>
      <c r="B347" s="41"/>
      <c r="C347" s="214" t="s">
        <v>283</v>
      </c>
      <c r="D347" s="214" t="s">
        <v>142</v>
      </c>
      <c r="E347" s="215" t="s">
        <v>479</v>
      </c>
      <c r="F347" s="216" t="s">
        <v>480</v>
      </c>
      <c r="G347" s="217" t="s">
        <v>145</v>
      </c>
      <c r="H347" s="218">
        <v>8.16</v>
      </c>
      <c r="I347" s="219"/>
      <c r="J347" s="220">
        <f>ROUND(I347*H347,2)</f>
        <v>0</v>
      </c>
      <c r="K347" s="216" t="s">
        <v>146</v>
      </c>
      <c r="L347" s="46"/>
      <c r="M347" s="221" t="s">
        <v>19</v>
      </c>
      <c r="N347" s="222" t="s">
        <v>47</v>
      </c>
      <c r="O347" s="86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5" t="s">
        <v>147</v>
      </c>
      <c r="AT347" s="225" t="s">
        <v>142</v>
      </c>
      <c r="AU347" s="225" t="s">
        <v>86</v>
      </c>
      <c r="AY347" s="19" t="s">
        <v>140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9" t="s">
        <v>84</v>
      </c>
      <c r="BK347" s="226">
        <f>ROUND(I347*H347,2)</f>
        <v>0</v>
      </c>
      <c r="BL347" s="19" t="s">
        <v>147</v>
      </c>
      <c r="BM347" s="225" t="s">
        <v>481</v>
      </c>
    </row>
    <row r="348" spans="1:47" s="2" customFormat="1" ht="12">
      <c r="A348" s="40"/>
      <c r="B348" s="41"/>
      <c r="C348" s="42"/>
      <c r="D348" s="227" t="s">
        <v>149</v>
      </c>
      <c r="E348" s="42"/>
      <c r="F348" s="228" t="s">
        <v>482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149</v>
      </c>
      <c r="AU348" s="19" t="s">
        <v>86</v>
      </c>
    </row>
    <row r="349" spans="1:51" s="13" customFormat="1" ht="12">
      <c r="A349" s="13"/>
      <c r="B349" s="232"/>
      <c r="C349" s="233"/>
      <c r="D349" s="234" t="s">
        <v>151</v>
      </c>
      <c r="E349" s="235" t="s">
        <v>19</v>
      </c>
      <c r="F349" s="236" t="s">
        <v>472</v>
      </c>
      <c r="G349" s="233"/>
      <c r="H349" s="235" t="s">
        <v>19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151</v>
      </c>
      <c r="AU349" s="242" t="s">
        <v>86</v>
      </c>
      <c r="AV349" s="13" t="s">
        <v>84</v>
      </c>
      <c r="AW349" s="13" t="s">
        <v>35</v>
      </c>
      <c r="AX349" s="13" t="s">
        <v>76</v>
      </c>
      <c r="AY349" s="242" t="s">
        <v>140</v>
      </c>
    </row>
    <row r="350" spans="1:51" s="14" customFormat="1" ht="12">
      <c r="A350" s="14"/>
      <c r="B350" s="243"/>
      <c r="C350" s="244"/>
      <c r="D350" s="234" t="s">
        <v>151</v>
      </c>
      <c r="E350" s="245" t="s">
        <v>19</v>
      </c>
      <c r="F350" s="246" t="s">
        <v>478</v>
      </c>
      <c r="G350" s="244"/>
      <c r="H350" s="247">
        <v>8.16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151</v>
      </c>
      <c r="AU350" s="253" t="s">
        <v>86</v>
      </c>
      <c r="AV350" s="14" t="s">
        <v>86</v>
      </c>
      <c r="AW350" s="14" t="s">
        <v>35</v>
      </c>
      <c r="AX350" s="14" t="s">
        <v>76</v>
      </c>
      <c r="AY350" s="253" t="s">
        <v>140</v>
      </c>
    </row>
    <row r="351" spans="1:51" s="15" customFormat="1" ht="12">
      <c r="A351" s="15"/>
      <c r="B351" s="254"/>
      <c r="C351" s="255"/>
      <c r="D351" s="234" t="s">
        <v>151</v>
      </c>
      <c r="E351" s="256" t="s">
        <v>19</v>
      </c>
      <c r="F351" s="257" t="s">
        <v>154</v>
      </c>
      <c r="G351" s="255"/>
      <c r="H351" s="258">
        <v>8.16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4" t="s">
        <v>151</v>
      </c>
      <c r="AU351" s="264" t="s">
        <v>86</v>
      </c>
      <c r="AV351" s="15" t="s">
        <v>147</v>
      </c>
      <c r="AW351" s="15" t="s">
        <v>35</v>
      </c>
      <c r="AX351" s="15" t="s">
        <v>84</v>
      </c>
      <c r="AY351" s="264" t="s">
        <v>140</v>
      </c>
    </row>
    <row r="352" spans="1:65" s="2" customFormat="1" ht="16.5" customHeight="1">
      <c r="A352" s="40"/>
      <c r="B352" s="41"/>
      <c r="C352" s="214" t="s">
        <v>7</v>
      </c>
      <c r="D352" s="214" t="s">
        <v>142</v>
      </c>
      <c r="E352" s="215" t="s">
        <v>483</v>
      </c>
      <c r="F352" s="216" t="s">
        <v>484</v>
      </c>
      <c r="G352" s="217" t="s">
        <v>250</v>
      </c>
      <c r="H352" s="218">
        <v>29.2</v>
      </c>
      <c r="I352" s="219"/>
      <c r="J352" s="220">
        <f>ROUND(I352*H352,2)</f>
        <v>0</v>
      </c>
      <c r="K352" s="216" t="s">
        <v>146</v>
      </c>
      <c r="L352" s="46"/>
      <c r="M352" s="221" t="s">
        <v>19</v>
      </c>
      <c r="N352" s="222" t="s">
        <v>47</v>
      </c>
      <c r="O352" s="86"/>
      <c r="P352" s="223">
        <f>O352*H352</f>
        <v>0</v>
      </c>
      <c r="Q352" s="223">
        <v>2.50187</v>
      </c>
      <c r="R352" s="223">
        <f>Q352*H352</f>
        <v>73.054604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147</v>
      </c>
      <c r="AT352" s="225" t="s">
        <v>142</v>
      </c>
      <c r="AU352" s="225" t="s">
        <v>86</v>
      </c>
      <c r="AY352" s="19" t="s">
        <v>140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84</v>
      </c>
      <c r="BK352" s="226">
        <f>ROUND(I352*H352,2)</f>
        <v>0</v>
      </c>
      <c r="BL352" s="19" t="s">
        <v>147</v>
      </c>
      <c r="BM352" s="225" t="s">
        <v>485</v>
      </c>
    </row>
    <row r="353" spans="1:47" s="2" customFormat="1" ht="12">
      <c r="A353" s="40"/>
      <c r="B353" s="41"/>
      <c r="C353" s="42"/>
      <c r="D353" s="227" t="s">
        <v>149</v>
      </c>
      <c r="E353" s="42"/>
      <c r="F353" s="228" t="s">
        <v>486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149</v>
      </c>
      <c r="AU353" s="19" t="s">
        <v>86</v>
      </c>
    </row>
    <row r="354" spans="1:51" s="13" customFormat="1" ht="12">
      <c r="A354" s="13"/>
      <c r="B354" s="232"/>
      <c r="C354" s="233"/>
      <c r="D354" s="234" t="s">
        <v>151</v>
      </c>
      <c r="E354" s="235" t="s">
        <v>19</v>
      </c>
      <c r="F354" s="236" t="s">
        <v>487</v>
      </c>
      <c r="G354" s="233"/>
      <c r="H354" s="235" t="s">
        <v>19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151</v>
      </c>
      <c r="AU354" s="242" t="s">
        <v>86</v>
      </c>
      <c r="AV354" s="13" t="s">
        <v>84</v>
      </c>
      <c r="AW354" s="13" t="s">
        <v>35</v>
      </c>
      <c r="AX354" s="13" t="s">
        <v>76</v>
      </c>
      <c r="AY354" s="242" t="s">
        <v>140</v>
      </c>
    </row>
    <row r="355" spans="1:51" s="14" customFormat="1" ht="12">
      <c r="A355" s="14"/>
      <c r="B355" s="243"/>
      <c r="C355" s="244"/>
      <c r="D355" s="234" t="s">
        <v>151</v>
      </c>
      <c r="E355" s="245" t="s">
        <v>19</v>
      </c>
      <c r="F355" s="246" t="s">
        <v>488</v>
      </c>
      <c r="G355" s="244"/>
      <c r="H355" s="247">
        <v>3.472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151</v>
      </c>
      <c r="AU355" s="253" t="s">
        <v>86</v>
      </c>
      <c r="AV355" s="14" t="s">
        <v>86</v>
      </c>
      <c r="AW355" s="14" t="s">
        <v>35</v>
      </c>
      <c r="AX355" s="14" t="s">
        <v>76</v>
      </c>
      <c r="AY355" s="253" t="s">
        <v>140</v>
      </c>
    </row>
    <row r="356" spans="1:51" s="13" customFormat="1" ht="12">
      <c r="A356" s="13"/>
      <c r="B356" s="232"/>
      <c r="C356" s="233"/>
      <c r="D356" s="234" t="s">
        <v>151</v>
      </c>
      <c r="E356" s="235" t="s">
        <v>19</v>
      </c>
      <c r="F356" s="236" t="s">
        <v>489</v>
      </c>
      <c r="G356" s="233"/>
      <c r="H356" s="235" t="s">
        <v>19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151</v>
      </c>
      <c r="AU356" s="242" t="s">
        <v>86</v>
      </c>
      <c r="AV356" s="13" t="s">
        <v>84</v>
      </c>
      <c r="AW356" s="13" t="s">
        <v>35</v>
      </c>
      <c r="AX356" s="13" t="s">
        <v>76</v>
      </c>
      <c r="AY356" s="242" t="s">
        <v>140</v>
      </c>
    </row>
    <row r="357" spans="1:51" s="14" customFormat="1" ht="12">
      <c r="A357" s="14"/>
      <c r="B357" s="243"/>
      <c r="C357" s="244"/>
      <c r="D357" s="234" t="s">
        <v>151</v>
      </c>
      <c r="E357" s="245" t="s">
        <v>19</v>
      </c>
      <c r="F357" s="246" t="s">
        <v>490</v>
      </c>
      <c r="G357" s="244"/>
      <c r="H357" s="247">
        <v>6.096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151</v>
      </c>
      <c r="AU357" s="253" t="s">
        <v>86</v>
      </c>
      <c r="AV357" s="14" t="s">
        <v>86</v>
      </c>
      <c r="AW357" s="14" t="s">
        <v>35</v>
      </c>
      <c r="AX357" s="14" t="s">
        <v>76</v>
      </c>
      <c r="AY357" s="253" t="s">
        <v>140</v>
      </c>
    </row>
    <row r="358" spans="1:51" s="13" customFormat="1" ht="12">
      <c r="A358" s="13"/>
      <c r="B358" s="232"/>
      <c r="C358" s="233"/>
      <c r="D358" s="234" t="s">
        <v>151</v>
      </c>
      <c r="E358" s="235" t="s">
        <v>19</v>
      </c>
      <c r="F358" s="236" t="s">
        <v>491</v>
      </c>
      <c r="G358" s="233"/>
      <c r="H358" s="235" t="s">
        <v>19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151</v>
      </c>
      <c r="AU358" s="242" t="s">
        <v>86</v>
      </c>
      <c r="AV358" s="13" t="s">
        <v>84</v>
      </c>
      <c r="AW358" s="13" t="s">
        <v>35</v>
      </c>
      <c r="AX358" s="13" t="s">
        <v>76</v>
      </c>
      <c r="AY358" s="242" t="s">
        <v>140</v>
      </c>
    </row>
    <row r="359" spans="1:51" s="14" customFormat="1" ht="12">
      <c r="A359" s="14"/>
      <c r="B359" s="243"/>
      <c r="C359" s="244"/>
      <c r="D359" s="234" t="s">
        <v>151</v>
      </c>
      <c r="E359" s="245" t="s">
        <v>19</v>
      </c>
      <c r="F359" s="246" t="s">
        <v>492</v>
      </c>
      <c r="G359" s="244"/>
      <c r="H359" s="247">
        <v>4.608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151</v>
      </c>
      <c r="AU359" s="253" t="s">
        <v>86</v>
      </c>
      <c r="AV359" s="14" t="s">
        <v>86</v>
      </c>
      <c r="AW359" s="14" t="s">
        <v>35</v>
      </c>
      <c r="AX359" s="14" t="s">
        <v>76</v>
      </c>
      <c r="AY359" s="253" t="s">
        <v>140</v>
      </c>
    </row>
    <row r="360" spans="1:51" s="13" customFormat="1" ht="12">
      <c r="A360" s="13"/>
      <c r="B360" s="232"/>
      <c r="C360" s="233"/>
      <c r="D360" s="234" t="s">
        <v>151</v>
      </c>
      <c r="E360" s="235" t="s">
        <v>19</v>
      </c>
      <c r="F360" s="236" t="s">
        <v>493</v>
      </c>
      <c r="G360" s="233"/>
      <c r="H360" s="235" t="s">
        <v>19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151</v>
      </c>
      <c r="AU360" s="242" t="s">
        <v>86</v>
      </c>
      <c r="AV360" s="13" t="s">
        <v>84</v>
      </c>
      <c r="AW360" s="13" t="s">
        <v>35</v>
      </c>
      <c r="AX360" s="13" t="s">
        <v>76</v>
      </c>
      <c r="AY360" s="242" t="s">
        <v>140</v>
      </c>
    </row>
    <row r="361" spans="1:51" s="14" customFormat="1" ht="12">
      <c r="A361" s="14"/>
      <c r="B361" s="243"/>
      <c r="C361" s="244"/>
      <c r="D361" s="234" t="s">
        <v>151</v>
      </c>
      <c r="E361" s="245" t="s">
        <v>19</v>
      </c>
      <c r="F361" s="246" t="s">
        <v>494</v>
      </c>
      <c r="G361" s="244"/>
      <c r="H361" s="247">
        <v>7.758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151</v>
      </c>
      <c r="AU361" s="253" t="s">
        <v>86</v>
      </c>
      <c r="AV361" s="14" t="s">
        <v>86</v>
      </c>
      <c r="AW361" s="14" t="s">
        <v>35</v>
      </c>
      <c r="AX361" s="14" t="s">
        <v>76</v>
      </c>
      <c r="AY361" s="253" t="s">
        <v>140</v>
      </c>
    </row>
    <row r="362" spans="1:51" s="13" customFormat="1" ht="12">
      <c r="A362" s="13"/>
      <c r="B362" s="232"/>
      <c r="C362" s="233"/>
      <c r="D362" s="234" t="s">
        <v>151</v>
      </c>
      <c r="E362" s="235" t="s">
        <v>19</v>
      </c>
      <c r="F362" s="236" t="s">
        <v>495</v>
      </c>
      <c r="G362" s="233"/>
      <c r="H362" s="235" t="s">
        <v>19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151</v>
      </c>
      <c r="AU362" s="242" t="s">
        <v>86</v>
      </c>
      <c r="AV362" s="13" t="s">
        <v>84</v>
      </c>
      <c r="AW362" s="13" t="s">
        <v>35</v>
      </c>
      <c r="AX362" s="13" t="s">
        <v>76</v>
      </c>
      <c r="AY362" s="242" t="s">
        <v>140</v>
      </c>
    </row>
    <row r="363" spans="1:51" s="14" customFormat="1" ht="12">
      <c r="A363" s="14"/>
      <c r="B363" s="243"/>
      <c r="C363" s="244"/>
      <c r="D363" s="234" t="s">
        <v>151</v>
      </c>
      <c r="E363" s="245" t="s">
        <v>19</v>
      </c>
      <c r="F363" s="246" t="s">
        <v>496</v>
      </c>
      <c r="G363" s="244"/>
      <c r="H363" s="247">
        <v>0.96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151</v>
      </c>
      <c r="AU363" s="253" t="s">
        <v>86</v>
      </c>
      <c r="AV363" s="14" t="s">
        <v>86</v>
      </c>
      <c r="AW363" s="14" t="s">
        <v>35</v>
      </c>
      <c r="AX363" s="14" t="s">
        <v>76</v>
      </c>
      <c r="AY363" s="253" t="s">
        <v>140</v>
      </c>
    </row>
    <row r="364" spans="1:51" s="13" customFormat="1" ht="12">
      <c r="A364" s="13"/>
      <c r="B364" s="232"/>
      <c r="C364" s="233"/>
      <c r="D364" s="234" t="s">
        <v>151</v>
      </c>
      <c r="E364" s="235" t="s">
        <v>19</v>
      </c>
      <c r="F364" s="236" t="s">
        <v>497</v>
      </c>
      <c r="G364" s="233"/>
      <c r="H364" s="235" t="s">
        <v>19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151</v>
      </c>
      <c r="AU364" s="242" t="s">
        <v>86</v>
      </c>
      <c r="AV364" s="13" t="s">
        <v>84</v>
      </c>
      <c r="AW364" s="13" t="s">
        <v>35</v>
      </c>
      <c r="AX364" s="13" t="s">
        <v>76</v>
      </c>
      <c r="AY364" s="242" t="s">
        <v>140</v>
      </c>
    </row>
    <row r="365" spans="1:51" s="14" customFormat="1" ht="12">
      <c r="A365" s="14"/>
      <c r="B365" s="243"/>
      <c r="C365" s="244"/>
      <c r="D365" s="234" t="s">
        <v>151</v>
      </c>
      <c r="E365" s="245" t="s">
        <v>19</v>
      </c>
      <c r="F365" s="246" t="s">
        <v>498</v>
      </c>
      <c r="G365" s="244"/>
      <c r="H365" s="247">
        <v>2.76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151</v>
      </c>
      <c r="AU365" s="253" t="s">
        <v>86</v>
      </c>
      <c r="AV365" s="14" t="s">
        <v>86</v>
      </c>
      <c r="AW365" s="14" t="s">
        <v>35</v>
      </c>
      <c r="AX365" s="14" t="s">
        <v>76</v>
      </c>
      <c r="AY365" s="253" t="s">
        <v>140</v>
      </c>
    </row>
    <row r="366" spans="1:51" s="13" customFormat="1" ht="12">
      <c r="A366" s="13"/>
      <c r="B366" s="232"/>
      <c r="C366" s="233"/>
      <c r="D366" s="234" t="s">
        <v>151</v>
      </c>
      <c r="E366" s="235" t="s">
        <v>19</v>
      </c>
      <c r="F366" s="236" t="s">
        <v>499</v>
      </c>
      <c r="G366" s="233"/>
      <c r="H366" s="235" t="s">
        <v>19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151</v>
      </c>
      <c r="AU366" s="242" t="s">
        <v>86</v>
      </c>
      <c r="AV366" s="13" t="s">
        <v>84</v>
      </c>
      <c r="AW366" s="13" t="s">
        <v>35</v>
      </c>
      <c r="AX366" s="13" t="s">
        <v>76</v>
      </c>
      <c r="AY366" s="242" t="s">
        <v>140</v>
      </c>
    </row>
    <row r="367" spans="1:51" s="14" customFormat="1" ht="12">
      <c r="A367" s="14"/>
      <c r="B367" s="243"/>
      <c r="C367" s="244"/>
      <c r="D367" s="234" t="s">
        <v>151</v>
      </c>
      <c r="E367" s="245" t="s">
        <v>19</v>
      </c>
      <c r="F367" s="246" t="s">
        <v>500</v>
      </c>
      <c r="G367" s="244"/>
      <c r="H367" s="247">
        <v>0.906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151</v>
      </c>
      <c r="AU367" s="253" t="s">
        <v>86</v>
      </c>
      <c r="AV367" s="14" t="s">
        <v>86</v>
      </c>
      <c r="AW367" s="14" t="s">
        <v>35</v>
      </c>
      <c r="AX367" s="14" t="s">
        <v>76</v>
      </c>
      <c r="AY367" s="253" t="s">
        <v>140</v>
      </c>
    </row>
    <row r="368" spans="1:51" s="13" customFormat="1" ht="12">
      <c r="A368" s="13"/>
      <c r="B368" s="232"/>
      <c r="C368" s="233"/>
      <c r="D368" s="234" t="s">
        <v>151</v>
      </c>
      <c r="E368" s="235" t="s">
        <v>19</v>
      </c>
      <c r="F368" s="236" t="s">
        <v>501</v>
      </c>
      <c r="G368" s="233"/>
      <c r="H368" s="235" t="s">
        <v>19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151</v>
      </c>
      <c r="AU368" s="242" t="s">
        <v>86</v>
      </c>
      <c r="AV368" s="13" t="s">
        <v>84</v>
      </c>
      <c r="AW368" s="13" t="s">
        <v>35</v>
      </c>
      <c r="AX368" s="13" t="s">
        <v>76</v>
      </c>
      <c r="AY368" s="242" t="s">
        <v>140</v>
      </c>
    </row>
    <row r="369" spans="1:51" s="14" customFormat="1" ht="12">
      <c r="A369" s="14"/>
      <c r="B369" s="243"/>
      <c r="C369" s="244"/>
      <c r="D369" s="234" t="s">
        <v>151</v>
      </c>
      <c r="E369" s="245" t="s">
        <v>19</v>
      </c>
      <c r="F369" s="246" t="s">
        <v>502</v>
      </c>
      <c r="G369" s="244"/>
      <c r="H369" s="247">
        <v>2.64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151</v>
      </c>
      <c r="AU369" s="253" t="s">
        <v>86</v>
      </c>
      <c r="AV369" s="14" t="s">
        <v>86</v>
      </c>
      <c r="AW369" s="14" t="s">
        <v>35</v>
      </c>
      <c r="AX369" s="14" t="s">
        <v>76</v>
      </c>
      <c r="AY369" s="253" t="s">
        <v>140</v>
      </c>
    </row>
    <row r="370" spans="1:51" s="15" customFormat="1" ht="12">
      <c r="A370" s="15"/>
      <c r="B370" s="254"/>
      <c r="C370" s="255"/>
      <c r="D370" s="234" t="s">
        <v>151</v>
      </c>
      <c r="E370" s="256" t="s">
        <v>19</v>
      </c>
      <c r="F370" s="257" t="s">
        <v>154</v>
      </c>
      <c r="G370" s="255"/>
      <c r="H370" s="258">
        <v>29.2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4" t="s">
        <v>151</v>
      </c>
      <c r="AU370" s="264" t="s">
        <v>86</v>
      </c>
      <c r="AV370" s="15" t="s">
        <v>147</v>
      </c>
      <c r="AW370" s="15" t="s">
        <v>35</v>
      </c>
      <c r="AX370" s="15" t="s">
        <v>84</v>
      </c>
      <c r="AY370" s="264" t="s">
        <v>140</v>
      </c>
    </row>
    <row r="371" spans="1:65" s="2" customFormat="1" ht="16.5" customHeight="1">
      <c r="A371" s="40"/>
      <c r="B371" s="41"/>
      <c r="C371" s="214" t="s">
        <v>292</v>
      </c>
      <c r="D371" s="214" t="s">
        <v>142</v>
      </c>
      <c r="E371" s="215" t="s">
        <v>503</v>
      </c>
      <c r="F371" s="216" t="s">
        <v>504</v>
      </c>
      <c r="G371" s="217" t="s">
        <v>145</v>
      </c>
      <c r="H371" s="218">
        <v>18.624</v>
      </c>
      <c r="I371" s="219"/>
      <c r="J371" s="220">
        <f>ROUND(I371*H371,2)</f>
        <v>0</v>
      </c>
      <c r="K371" s="216" t="s">
        <v>146</v>
      </c>
      <c r="L371" s="46"/>
      <c r="M371" s="221" t="s">
        <v>19</v>
      </c>
      <c r="N371" s="222" t="s">
        <v>47</v>
      </c>
      <c r="O371" s="86"/>
      <c r="P371" s="223">
        <f>O371*H371</f>
        <v>0</v>
      </c>
      <c r="Q371" s="223">
        <v>0.00269</v>
      </c>
      <c r="R371" s="223">
        <f>Q371*H371</f>
        <v>0.05009856</v>
      </c>
      <c r="S371" s="223">
        <v>0</v>
      </c>
      <c r="T371" s="224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5" t="s">
        <v>147</v>
      </c>
      <c r="AT371" s="225" t="s">
        <v>142</v>
      </c>
      <c r="AU371" s="225" t="s">
        <v>86</v>
      </c>
      <c r="AY371" s="19" t="s">
        <v>140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9" t="s">
        <v>84</v>
      </c>
      <c r="BK371" s="226">
        <f>ROUND(I371*H371,2)</f>
        <v>0</v>
      </c>
      <c r="BL371" s="19" t="s">
        <v>147</v>
      </c>
      <c r="BM371" s="225" t="s">
        <v>505</v>
      </c>
    </row>
    <row r="372" spans="1:47" s="2" customFormat="1" ht="12">
      <c r="A372" s="40"/>
      <c r="B372" s="41"/>
      <c r="C372" s="42"/>
      <c r="D372" s="227" t="s">
        <v>149</v>
      </c>
      <c r="E372" s="42"/>
      <c r="F372" s="228" t="s">
        <v>506</v>
      </c>
      <c r="G372" s="42"/>
      <c r="H372" s="42"/>
      <c r="I372" s="229"/>
      <c r="J372" s="42"/>
      <c r="K372" s="42"/>
      <c r="L372" s="46"/>
      <c r="M372" s="230"/>
      <c r="N372" s="231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149</v>
      </c>
      <c r="AU372" s="19" t="s">
        <v>86</v>
      </c>
    </row>
    <row r="373" spans="1:51" s="13" customFormat="1" ht="12">
      <c r="A373" s="13"/>
      <c r="B373" s="232"/>
      <c r="C373" s="233"/>
      <c r="D373" s="234" t="s">
        <v>151</v>
      </c>
      <c r="E373" s="235" t="s">
        <v>19</v>
      </c>
      <c r="F373" s="236" t="s">
        <v>507</v>
      </c>
      <c r="G373" s="233"/>
      <c r="H373" s="235" t="s">
        <v>19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151</v>
      </c>
      <c r="AU373" s="242" t="s">
        <v>86</v>
      </c>
      <c r="AV373" s="13" t="s">
        <v>84</v>
      </c>
      <c r="AW373" s="13" t="s">
        <v>35</v>
      </c>
      <c r="AX373" s="13" t="s">
        <v>76</v>
      </c>
      <c r="AY373" s="242" t="s">
        <v>140</v>
      </c>
    </row>
    <row r="374" spans="1:51" s="13" customFormat="1" ht="12">
      <c r="A374" s="13"/>
      <c r="B374" s="232"/>
      <c r="C374" s="233"/>
      <c r="D374" s="234" t="s">
        <v>151</v>
      </c>
      <c r="E374" s="235" t="s">
        <v>19</v>
      </c>
      <c r="F374" s="236" t="s">
        <v>487</v>
      </c>
      <c r="G374" s="233"/>
      <c r="H374" s="235" t="s">
        <v>19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151</v>
      </c>
      <c r="AU374" s="242" t="s">
        <v>86</v>
      </c>
      <c r="AV374" s="13" t="s">
        <v>84</v>
      </c>
      <c r="AW374" s="13" t="s">
        <v>35</v>
      </c>
      <c r="AX374" s="13" t="s">
        <v>76</v>
      </c>
      <c r="AY374" s="242" t="s">
        <v>140</v>
      </c>
    </row>
    <row r="375" spans="1:51" s="14" customFormat="1" ht="12">
      <c r="A375" s="14"/>
      <c r="B375" s="243"/>
      <c r="C375" s="244"/>
      <c r="D375" s="234" t="s">
        <v>151</v>
      </c>
      <c r="E375" s="245" t="s">
        <v>19</v>
      </c>
      <c r="F375" s="246" t="s">
        <v>508</v>
      </c>
      <c r="G375" s="244"/>
      <c r="H375" s="247">
        <v>2.376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151</v>
      </c>
      <c r="AU375" s="253" t="s">
        <v>86</v>
      </c>
      <c r="AV375" s="14" t="s">
        <v>86</v>
      </c>
      <c r="AW375" s="14" t="s">
        <v>35</v>
      </c>
      <c r="AX375" s="14" t="s">
        <v>76</v>
      </c>
      <c r="AY375" s="253" t="s">
        <v>140</v>
      </c>
    </row>
    <row r="376" spans="1:51" s="13" customFormat="1" ht="12">
      <c r="A376" s="13"/>
      <c r="B376" s="232"/>
      <c r="C376" s="233"/>
      <c r="D376" s="234" t="s">
        <v>151</v>
      </c>
      <c r="E376" s="235" t="s">
        <v>19</v>
      </c>
      <c r="F376" s="236" t="s">
        <v>489</v>
      </c>
      <c r="G376" s="233"/>
      <c r="H376" s="235" t="s">
        <v>19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151</v>
      </c>
      <c r="AU376" s="242" t="s">
        <v>86</v>
      </c>
      <c r="AV376" s="13" t="s">
        <v>84</v>
      </c>
      <c r="AW376" s="13" t="s">
        <v>35</v>
      </c>
      <c r="AX376" s="13" t="s">
        <v>76</v>
      </c>
      <c r="AY376" s="242" t="s">
        <v>140</v>
      </c>
    </row>
    <row r="377" spans="1:51" s="14" customFormat="1" ht="12">
      <c r="A377" s="14"/>
      <c r="B377" s="243"/>
      <c r="C377" s="244"/>
      <c r="D377" s="234" t="s">
        <v>151</v>
      </c>
      <c r="E377" s="245" t="s">
        <v>19</v>
      </c>
      <c r="F377" s="246" t="s">
        <v>509</v>
      </c>
      <c r="G377" s="244"/>
      <c r="H377" s="247">
        <v>5.024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151</v>
      </c>
      <c r="AU377" s="253" t="s">
        <v>86</v>
      </c>
      <c r="AV377" s="14" t="s">
        <v>86</v>
      </c>
      <c r="AW377" s="14" t="s">
        <v>35</v>
      </c>
      <c r="AX377" s="14" t="s">
        <v>76</v>
      </c>
      <c r="AY377" s="253" t="s">
        <v>140</v>
      </c>
    </row>
    <row r="378" spans="1:51" s="13" customFormat="1" ht="12">
      <c r="A378" s="13"/>
      <c r="B378" s="232"/>
      <c r="C378" s="233"/>
      <c r="D378" s="234" t="s">
        <v>151</v>
      </c>
      <c r="E378" s="235" t="s">
        <v>19</v>
      </c>
      <c r="F378" s="236" t="s">
        <v>491</v>
      </c>
      <c r="G378" s="233"/>
      <c r="H378" s="235" t="s">
        <v>19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151</v>
      </c>
      <c r="AU378" s="242" t="s">
        <v>86</v>
      </c>
      <c r="AV378" s="13" t="s">
        <v>84</v>
      </c>
      <c r="AW378" s="13" t="s">
        <v>35</v>
      </c>
      <c r="AX378" s="13" t="s">
        <v>76</v>
      </c>
      <c r="AY378" s="242" t="s">
        <v>140</v>
      </c>
    </row>
    <row r="379" spans="1:51" s="14" customFormat="1" ht="12">
      <c r="A379" s="14"/>
      <c r="B379" s="243"/>
      <c r="C379" s="244"/>
      <c r="D379" s="234" t="s">
        <v>151</v>
      </c>
      <c r="E379" s="245" t="s">
        <v>19</v>
      </c>
      <c r="F379" s="246" t="s">
        <v>510</v>
      </c>
      <c r="G379" s="244"/>
      <c r="H379" s="247">
        <v>2.56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151</v>
      </c>
      <c r="AU379" s="253" t="s">
        <v>86</v>
      </c>
      <c r="AV379" s="14" t="s">
        <v>86</v>
      </c>
      <c r="AW379" s="14" t="s">
        <v>35</v>
      </c>
      <c r="AX379" s="14" t="s">
        <v>76</v>
      </c>
      <c r="AY379" s="253" t="s">
        <v>140</v>
      </c>
    </row>
    <row r="380" spans="1:51" s="13" customFormat="1" ht="12">
      <c r="A380" s="13"/>
      <c r="B380" s="232"/>
      <c r="C380" s="233"/>
      <c r="D380" s="234" t="s">
        <v>151</v>
      </c>
      <c r="E380" s="235" t="s">
        <v>19</v>
      </c>
      <c r="F380" s="236" t="s">
        <v>493</v>
      </c>
      <c r="G380" s="233"/>
      <c r="H380" s="235" t="s">
        <v>19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151</v>
      </c>
      <c r="AU380" s="242" t="s">
        <v>86</v>
      </c>
      <c r="AV380" s="13" t="s">
        <v>84</v>
      </c>
      <c r="AW380" s="13" t="s">
        <v>35</v>
      </c>
      <c r="AX380" s="13" t="s">
        <v>76</v>
      </c>
      <c r="AY380" s="242" t="s">
        <v>140</v>
      </c>
    </row>
    <row r="381" spans="1:51" s="14" customFormat="1" ht="12">
      <c r="A381" s="14"/>
      <c r="B381" s="243"/>
      <c r="C381" s="244"/>
      <c r="D381" s="234" t="s">
        <v>151</v>
      </c>
      <c r="E381" s="245" t="s">
        <v>19</v>
      </c>
      <c r="F381" s="246" t="s">
        <v>511</v>
      </c>
      <c r="G381" s="244"/>
      <c r="H381" s="247">
        <v>3.92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151</v>
      </c>
      <c r="AU381" s="253" t="s">
        <v>86</v>
      </c>
      <c r="AV381" s="14" t="s">
        <v>86</v>
      </c>
      <c r="AW381" s="14" t="s">
        <v>35</v>
      </c>
      <c r="AX381" s="14" t="s">
        <v>76</v>
      </c>
      <c r="AY381" s="253" t="s">
        <v>140</v>
      </c>
    </row>
    <row r="382" spans="1:51" s="13" customFormat="1" ht="12">
      <c r="A382" s="13"/>
      <c r="B382" s="232"/>
      <c r="C382" s="233"/>
      <c r="D382" s="234" t="s">
        <v>151</v>
      </c>
      <c r="E382" s="235" t="s">
        <v>19</v>
      </c>
      <c r="F382" s="236" t="s">
        <v>495</v>
      </c>
      <c r="G382" s="233"/>
      <c r="H382" s="235" t="s">
        <v>19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151</v>
      </c>
      <c r="AU382" s="242" t="s">
        <v>86</v>
      </c>
      <c r="AV382" s="13" t="s">
        <v>84</v>
      </c>
      <c r="AW382" s="13" t="s">
        <v>35</v>
      </c>
      <c r="AX382" s="13" t="s">
        <v>76</v>
      </c>
      <c r="AY382" s="242" t="s">
        <v>140</v>
      </c>
    </row>
    <row r="383" spans="1:51" s="14" customFormat="1" ht="12">
      <c r="A383" s="14"/>
      <c r="B383" s="243"/>
      <c r="C383" s="244"/>
      <c r="D383" s="234" t="s">
        <v>151</v>
      </c>
      <c r="E383" s="245" t="s">
        <v>19</v>
      </c>
      <c r="F383" s="246" t="s">
        <v>512</v>
      </c>
      <c r="G383" s="244"/>
      <c r="H383" s="247">
        <v>0.96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151</v>
      </c>
      <c r="AU383" s="253" t="s">
        <v>86</v>
      </c>
      <c r="AV383" s="14" t="s">
        <v>86</v>
      </c>
      <c r="AW383" s="14" t="s">
        <v>35</v>
      </c>
      <c r="AX383" s="14" t="s">
        <v>76</v>
      </c>
      <c r="AY383" s="253" t="s">
        <v>140</v>
      </c>
    </row>
    <row r="384" spans="1:51" s="13" customFormat="1" ht="12">
      <c r="A384" s="13"/>
      <c r="B384" s="232"/>
      <c r="C384" s="233"/>
      <c r="D384" s="234" t="s">
        <v>151</v>
      </c>
      <c r="E384" s="235" t="s">
        <v>19</v>
      </c>
      <c r="F384" s="236" t="s">
        <v>497</v>
      </c>
      <c r="G384" s="233"/>
      <c r="H384" s="235" t="s">
        <v>19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151</v>
      </c>
      <c r="AU384" s="242" t="s">
        <v>86</v>
      </c>
      <c r="AV384" s="13" t="s">
        <v>84</v>
      </c>
      <c r="AW384" s="13" t="s">
        <v>35</v>
      </c>
      <c r="AX384" s="13" t="s">
        <v>76</v>
      </c>
      <c r="AY384" s="242" t="s">
        <v>140</v>
      </c>
    </row>
    <row r="385" spans="1:51" s="14" customFormat="1" ht="12">
      <c r="A385" s="14"/>
      <c r="B385" s="243"/>
      <c r="C385" s="244"/>
      <c r="D385" s="234" t="s">
        <v>151</v>
      </c>
      <c r="E385" s="245" t="s">
        <v>19</v>
      </c>
      <c r="F385" s="246" t="s">
        <v>513</v>
      </c>
      <c r="G385" s="244"/>
      <c r="H385" s="247">
        <v>2.3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151</v>
      </c>
      <c r="AU385" s="253" t="s">
        <v>86</v>
      </c>
      <c r="AV385" s="14" t="s">
        <v>86</v>
      </c>
      <c r="AW385" s="14" t="s">
        <v>35</v>
      </c>
      <c r="AX385" s="14" t="s">
        <v>76</v>
      </c>
      <c r="AY385" s="253" t="s">
        <v>140</v>
      </c>
    </row>
    <row r="386" spans="1:51" s="13" customFormat="1" ht="12">
      <c r="A386" s="13"/>
      <c r="B386" s="232"/>
      <c r="C386" s="233"/>
      <c r="D386" s="234" t="s">
        <v>151</v>
      </c>
      <c r="E386" s="235" t="s">
        <v>19</v>
      </c>
      <c r="F386" s="236" t="s">
        <v>499</v>
      </c>
      <c r="G386" s="233"/>
      <c r="H386" s="235" t="s">
        <v>19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151</v>
      </c>
      <c r="AU386" s="242" t="s">
        <v>86</v>
      </c>
      <c r="AV386" s="13" t="s">
        <v>84</v>
      </c>
      <c r="AW386" s="13" t="s">
        <v>35</v>
      </c>
      <c r="AX386" s="13" t="s">
        <v>76</v>
      </c>
      <c r="AY386" s="242" t="s">
        <v>140</v>
      </c>
    </row>
    <row r="387" spans="1:51" s="14" customFormat="1" ht="12">
      <c r="A387" s="14"/>
      <c r="B387" s="243"/>
      <c r="C387" s="244"/>
      <c r="D387" s="234" t="s">
        <v>151</v>
      </c>
      <c r="E387" s="245" t="s">
        <v>19</v>
      </c>
      <c r="F387" s="246" t="s">
        <v>514</v>
      </c>
      <c r="G387" s="244"/>
      <c r="H387" s="247">
        <v>0.604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151</v>
      </c>
      <c r="AU387" s="253" t="s">
        <v>86</v>
      </c>
      <c r="AV387" s="14" t="s">
        <v>86</v>
      </c>
      <c r="AW387" s="14" t="s">
        <v>35</v>
      </c>
      <c r="AX387" s="14" t="s">
        <v>76</v>
      </c>
      <c r="AY387" s="253" t="s">
        <v>140</v>
      </c>
    </row>
    <row r="388" spans="1:51" s="13" customFormat="1" ht="12">
      <c r="A388" s="13"/>
      <c r="B388" s="232"/>
      <c r="C388" s="233"/>
      <c r="D388" s="234" t="s">
        <v>151</v>
      </c>
      <c r="E388" s="235" t="s">
        <v>19</v>
      </c>
      <c r="F388" s="236" t="s">
        <v>501</v>
      </c>
      <c r="G388" s="233"/>
      <c r="H388" s="235" t="s">
        <v>19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2" t="s">
        <v>151</v>
      </c>
      <c r="AU388" s="242" t="s">
        <v>86</v>
      </c>
      <c r="AV388" s="13" t="s">
        <v>84</v>
      </c>
      <c r="AW388" s="13" t="s">
        <v>35</v>
      </c>
      <c r="AX388" s="13" t="s">
        <v>76</v>
      </c>
      <c r="AY388" s="242" t="s">
        <v>140</v>
      </c>
    </row>
    <row r="389" spans="1:51" s="14" customFormat="1" ht="12">
      <c r="A389" s="14"/>
      <c r="B389" s="243"/>
      <c r="C389" s="244"/>
      <c r="D389" s="234" t="s">
        <v>151</v>
      </c>
      <c r="E389" s="245" t="s">
        <v>19</v>
      </c>
      <c r="F389" s="246" t="s">
        <v>515</v>
      </c>
      <c r="G389" s="244"/>
      <c r="H389" s="247">
        <v>0.88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151</v>
      </c>
      <c r="AU389" s="253" t="s">
        <v>86</v>
      </c>
      <c r="AV389" s="14" t="s">
        <v>86</v>
      </c>
      <c r="AW389" s="14" t="s">
        <v>35</v>
      </c>
      <c r="AX389" s="14" t="s">
        <v>76</v>
      </c>
      <c r="AY389" s="253" t="s">
        <v>140</v>
      </c>
    </row>
    <row r="390" spans="1:51" s="15" customFormat="1" ht="12">
      <c r="A390" s="15"/>
      <c r="B390" s="254"/>
      <c r="C390" s="255"/>
      <c r="D390" s="234" t="s">
        <v>151</v>
      </c>
      <c r="E390" s="256" t="s">
        <v>19</v>
      </c>
      <c r="F390" s="257" t="s">
        <v>154</v>
      </c>
      <c r="G390" s="255"/>
      <c r="H390" s="258">
        <v>18.624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4" t="s">
        <v>151</v>
      </c>
      <c r="AU390" s="264" t="s">
        <v>86</v>
      </c>
      <c r="AV390" s="15" t="s">
        <v>147</v>
      </c>
      <c r="AW390" s="15" t="s">
        <v>35</v>
      </c>
      <c r="AX390" s="15" t="s">
        <v>84</v>
      </c>
      <c r="AY390" s="264" t="s">
        <v>140</v>
      </c>
    </row>
    <row r="391" spans="1:65" s="2" customFormat="1" ht="16.5" customHeight="1">
      <c r="A391" s="40"/>
      <c r="B391" s="41"/>
      <c r="C391" s="214" t="s">
        <v>263</v>
      </c>
      <c r="D391" s="214" t="s">
        <v>142</v>
      </c>
      <c r="E391" s="215" t="s">
        <v>516</v>
      </c>
      <c r="F391" s="216" t="s">
        <v>517</v>
      </c>
      <c r="G391" s="217" t="s">
        <v>145</v>
      </c>
      <c r="H391" s="218">
        <v>18.624</v>
      </c>
      <c r="I391" s="219"/>
      <c r="J391" s="220">
        <f>ROUND(I391*H391,2)</f>
        <v>0</v>
      </c>
      <c r="K391" s="216" t="s">
        <v>146</v>
      </c>
      <c r="L391" s="46"/>
      <c r="M391" s="221" t="s">
        <v>19</v>
      </c>
      <c r="N391" s="222" t="s">
        <v>47</v>
      </c>
      <c r="O391" s="86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5" t="s">
        <v>147</v>
      </c>
      <c r="AT391" s="225" t="s">
        <v>142</v>
      </c>
      <c r="AU391" s="225" t="s">
        <v>86</v>
      </c>
      <c r="AY391" s="19" t="s">
        <v>140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9" t="s">
        <v>84</v>
      </c>
      <c r="BK391" s="226">
        <f>ROUND(I391*H391,2)</f>
        <v>0</v>
      </c>
      <c r="BL391" s="19" t="s">
        <v>147</v>
      </c>
      <c r="BM391" s="225" t="s">
        <v>518</v>
      </c>
    </row>
    <row r="392" spans="1:47" s="2" customFormat="1" ht="12">
      <c r="A392" s="40"/>
      <c r="B392" s="41"/>
      <c r="C392" s="42"/>
      <c r="D392" s="227" t="s">
        <v>149</v>
      </c>
      <c r="E392" s="42"/>
      <c r="F392" s="228" t="s">
        <v>519</v>
      </c>
      <c r="G392" s="42"/>
      <c r="H392" s="42"/>
      <c r="I392" s="229"/>
      <c r="J392" s="42"/>
      <c r="K392" s="42"/>
      <c r="L392" s="46"/>
      <c r="M392" s="230"/>
      <c r="N392" s="231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149</v>
      </c>
      <c r="AU392" s="19" t="s">
        <v>86</v>
      </c>
    </row>
    <row r="393" spans="1:51" s="13" customFormat="1" ht="12">
      <c r="A393" s="13"/>
      <c r="B393" s="232"/>
      <c r="C393" s="233"/>
      <c r="D393" s="234" t="s">
        <v>151</v>
      </c>
      <c r="E393" s="235" t="s">
        <v>19</v>
      </c>
      <c r="F393" s="236" t="s">
        <v>507</v>
      </c>
      <c r="G393" s="233"/>
      <c r="H393" s="235" t="s">
        <v>19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151</v>
      </c>
      <c r="AU393" s="242" t="s">
        <v>86</v>
      </c>
      <c r="AV393" s="13" t="s">
        <v>84</v>
      </c>
      <c r="AW393" s="13" t="s">
        <v>35</v>
      </c>
      <c r="AX393" s="13" t="s">
        <v>76</v>
      </c>
      <c r="AY393" s="242" t="s">
        <v>140</v>
      </c>
    </row>
    <row r="394" spans="1:51" s="13" customFormat="1" ht="12">
      <c r="A394" s="13"/>
      <c r="B394" s="232"/>
      <c r="C394" s="233"/>
      <c r="D394" s="234" t="s">
        <v>151</v>
      </c>
      <c r="E394" s="235" t="s">
        <v>19</v>
      </c>
      <c r="F394" s="236" t="s">
        <v>487</v>
      </c>
      <c r="G394" s="233"/>
      <c r="H394" s="235" t="s">
        <v>19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151</v>
      </c>
      <c r="AU394" s="242" t="s">
        <v>86</v>
      </c>
      <c r="AV394" s="13" t="s">
        <v>84</v>
      </c>
      <c r="AW394" s="13" t="s">
        <v>35</v>
      </c>
      <c r="AX394" s="13" t="s">
        <v>76</v>
      </c>
      <c r="AY394" s="242" t="s">
        <v>140</v>
      </c>
    </row>
    <row r="395" spans="1:51" s="14" customFormat="1" ht="12">
      <c r="A395" s="14"/>
      <c r="B395" s="243"/>
      <c r="C395" s="244"/>
      <c r="D395" s="234" t="s">
        <v>151</v>
      </c>
      <c r="E395" s="245" t="s">
        <v>19</v>
      </c>
      <c r="F395" s="246" t="s">
        <v>508</v>
      </c>
      <c r="G395" s="244"/>
      <c r="H395" s="247">
        <v>2.376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151</v>
      </c>
      <c r="AU395" s="253" t="s">
        <v>86</v>
      </c>
      <c r="AV395" s="14" t="s">
        <v>86</v>
      </c>
      <c r="AW395" s="14" t="s">
        <v>35</v>
      </c>
      <c r="AX395" s="14" t="s">
        <v>76</v>
      </c>
      <c r="AY395" s="253" t="s">
        <v>140</v>
      </c>
    </row>
    <row r="396" spans="1:51" s="13" customFormat="1" ht="12">
      <c r="A396" s="13"/>
      <c r="B396" s="232"/>
      <c r="C396" s="233"/>
      <c r="D396" s="234" t="s">
        <v>151</v>
      </c>
      <c r="E396" s="235" t="s">
        <v>19</v>
      </c>
      <c r="F396" s="236" t="s">
        <v>489</v>
      </c>
      <c r="G396" s="233"/>
      <c r="H396" s="235" t="s">
        <v>19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151</v>
      </c>
      <c r="AU396" s="242" t="s">
        <v>86</v>
      </c>
      <c r="AV396" s="13" t="s">
        <v>84</v>
      </c>
      <c r="AW396" s="13" t="s">
        <v>35</v>
      </c>
      <c r="AX396" s="13" t="s">
        <v>76</v>
      </c>
      <c r="AY396" s="242" t="s">
        <v>140</v>
      </c>
    </row>
    <row r="397" spans="1:51" s="14" customFormat="1" ht="12">
      <c r="A397" s="14"/>
      <c r="B397" s="243"/>
      <c r="C397" s="244"/>
      <c r="D397" s="234" t="s">
        <v>151</v>
      </c>
      <c r="E397" s="245" t="s">
        <v>19</v>
      </c>
      <c r="F397" s="246" t="s">
        <v>509</v>
      </c>
      <c r="G397" s="244"/>
      <c r="H397" s="247">
        <v>5.024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151</v>
      </c>
      <c r="AU397" s="253" t="s">
        <v>86</v>
      </c>
      <c r="AV397" s="14" t="s">
        <v>86</v>
      </c>
      <c r="AW397" s="14" t="s">
        <v>35</v>
      </c>
      <c r="AX397" s="14" t="s">
        <v>76</v>
      </c>
      <c r="AY397" s="253" t="s">
        <v>140</v>
      </c>
    </row>
    <row r="398" spans="1:51" s="13" customFormat="1" ht="12">
      <c r="A398" s="13"/>
      <c r="B398" s="232"/>
      <c r="C398" s="233"/>
      <c r="D398" s="234" t="s">
        <v>151</v>
      </c>
      <c r="E398" s="235" t="s">
        <v>19</v>
      </c>
      <c r="F398" s="236" t="s">
        <v>491</v>
      </c>
      <c r="G398" s="233"/>
      <c r="H398" s="235" t="s">
        <v>19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151</v>
      </c>
      <c r="AU398" s="242" t="s">
        <v>86</v>
      </c>
      <c r="AV398" s="13" t="s">
        <v>84</v>
      </c>
      <c r="AW398" s="13" t="s">
        <v>35</v>
      </c>
      <c r="AX398" s="13" t="s">
        <v>76</v>
      </c>
      <c r="AY398" s="242" t="s">
        <v>140</v>
      </c>
    </row>
    <row r="399" spans="1:51" s="14" customFormat="1" ht="12">
      <c r="A399" s="14"/>
      <c r="B399" s="243"/>
      <c r="C399" s="244"/>
      <c r="D399" s="234" t="s">
        <v>151</v>
      </c>
      <c r="E399" s="245" t="s">
        <v>19</v>
      </c>
      <c r="F399" s="246" t="s">
        <v>510</v>
      </c>
      <c r="G399" s="244"/>
      <c r="H399" s="247">
        <v>2.56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151</v>
      </c>
      <c r="AU399" s="253" t="s">
        <v>86</v>
      </c>
      <c r="AV399" s="14" t="s">
        <v>86</v>
      </c>
      <c r="AW399" s="14" t="s">
        <v>35</v>
      </c>
      <c r="AX399" s="14" t="s">
        <v>76</v>
      </c>
      <c r="AY399" s="253" t="s">
        <v>140</v>
      </c>
    </row>
    <row r="400" spans="1:51" s="13" customFormat="1" ht="12">
      <c r="A400" s="13"/>
      <c r="B400" s="232"/>
      <c r="C400" s="233"/>
      <c r="D400" s="234" t="s">
        <v>151</v>
      </c>
      <c r="E400" s="235" t="s">
        <v>19</v>
      </c>
      <c r="F400" s="236" t="s">
        <v>493</v>
      </c>
      <c r="G400" s="233"/>
      <c r="H400" s="235" t="s">
        <v>19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151</v>
      </c>
      <c r="AU400" s="242" t="s">
        <v>86</v>
      </c>
      <c r="AV400" s="13" t="s">
        <v>84</v>
      </c>
      <c r="AW400" s="13" t="s">
        <v>35</v>
      </c>
      <c r="AX400" s="13" t="s">
        <v>76</v>
      </c>
      <c r="AY400" s="242" t="s">
        <v>140</v>
      </c>
    </row>
    <row r="401" spans="1:51" s="14" customFormat="1" ht="12">
      <c r="A401" s="14"/>
      <c r="B401" s="243"/>
      <c r="C401" s="244"/>
      <c r="D401" s="234" t="s">
        <v>151</v>
      </c>
      <c r="E401" s="245" t="s">
        <v>19</v>
      </c>
      <c r="F401" s="246" t="s">
        <v>511</v>
      </c>
      <c r="G401" s="244"/>
      <c r="H401" s="247">
        <v>3.92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151</v>
      </c>
      <c r="AU401" s="253" t="s">
        <v>86</v>
      </c>
      <c r="AV401" s="14" t="s">
        <v>86</v>
      </c>
      <c r="AW401" s="14" t="s">
        <v>35</v>
      </c>
      <c r="AX401" s="14" t="s">
        <v>76</v>
      </c>
      <c r="AY401" s="253" t="s">
        <v>140</v>
      </c>
    </row>
    <row r="402" spans="1:51" s="13" customFormat="1" ht="12">
      <c r="A402" s="13"/>
      <c r="B402" s="232"/>
      <c r="C402" s="233"/>
      <c r="D402" s="234" t="s">
        <v>151</v>
      </c>
      <c r="E402" s="235" t="s">
        <v>19</v>
      </c>
      <c r="F402" s="236" t="s">
        <v>495</v>
      </c>
      <c r="G402" s="233"/>
      <c r="H402" s="235" t="s">
        <v>19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151</v>
      </c>
      <c r="AU402" s="242" t="s">
        <v>86</v>
      </c>
      <c r="AV402" s="13" t="s">
        <v>84</v>
      </c>
      <c r="AW402" s="13" t="s">
        <v>35</v>
      </c>
      <c r="AX402" s="13" t="s">
        <v>76</v>
      </c>
      <c r="AY402" s="242" t="s">
        <v>140</v>
      </c>
    </row>
    <row r="403" spans="1:51" s="14" customFormat="1" ht="12">
      <c r="A403" s="14"/>
      <c r="B403" s="243"/>
      <c r="C403" s="244"/>
      <c r="D403" s="234" t="s">
        <v>151</v>
      </c>
      <c r="E403" s="245" t="s">
        <v>19</v>
      </c>
      <c r="F403" s="246" t="s">
        <v>512</v>
      </c>
      <c r="G403" s="244"/>
      <c r="H403" s="247">
        <v>0.96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151</v>
      </c>
      <c r="AU403" s="253" t="s">
        <v>86</v>
      </c>
      <c r="AV403" s="14" t="s">
        <v>86</v>
      </c>
      <c r="AW403" s="14" t="s">
        <v>35</v>
      </c>
      <c r="AX403" s="14" t="s">
        <v>76</v>
      </c>
      <c r="AY403" s="253" t="s">
        <v>140</v>
      </c>
    </row>
    <row r="404" spans="1:51" s="13" customFormat="1" ht="12">
      <c r="A404" s="13"/>
      <c r="B404" s="232"/>
      <c r="C404" s="233"/>
      <c r="D404" s="234" t="s">
        <v>151</v>
      </c>
      <c r="E404" s="235" t="s">
        <v>19</v>
      </c>
      <c r="F404" s="236" t="s">
        <v>497</v>
      </c>
      <c r="G404" s="233"/>
      <c r="H404" s="235" t="s">
        <v>19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151</v>
      </c>
      <c r="AU404" s="242" t="s">
        <v>86</v>
      </c>
      <c r="AV404" s="13" t="s">
        <v>84</v>
      </c>
      <c r="AW404" s="13" t="s">
        <v>35</v>
      </c>
      <c r="AX404" s="13" t="s">
        <v>76</v>
      </c>
      <c r="AY404" s="242" t="s">
        <v>140</v>
      </c>
    </row>
    <row r="405" spans="1:51" s="14" customFormat="1" ht="12">
      <c r="A405" s="14"/>
      <c r="B405" s="243"/>
      <c r="C405" s="244"/>
      <c r="D405" s="234" t="s">
        <v>151</v>
      </c>
      <c r="E405" s="245" t="s">
        <v>19</v>
      </c>
      <c r="F405" s="246" t="s">
        <v>513</v>
      </c>
      <c r="G405" s="244"/>
      <c r="H405" s="247">
        <v>2.3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151</v>
      </c>
      <c r="AU405" s="253" t="s">
        <v>86</v>
      </c>
      <c r="AV405" s="14" t="s">
        <v>86</v>
      </c>
      <c r="AW405" s="14" t="s">
        <v>35</v>
      </c>
      <c r="AX405" s="14" t="s">
        <v>76</v>
      </c>
      <c r="AY405" s="253" t="s">
        <v>140</v>
      </c>
    </row>
    <row r="406" spans="1:51" s="13" customFormat="1" ht="12">
      <c r="A406" s="13"/>
      <c r="B406" s="232"/>
      <c r="C406" s="233"/>
      <c r="D406" s="234" t="s">
        <v>151</v>
      </c>
      <c r="E406" s="235" t="s">
        <v>19</v>
      </c>
      <c r="F406" s="236" t="s">
        <v>499</v>
      </c>
      <c r="G406" s="233"/>
      <c r="H406" s="235" t="s">
        <v>19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151</v>
      </c>
      <c r="AU406" s="242" t="s">
        <v>86</v>
      </c>
      <c r="AV406" s="13" t="s">
        <v>84</v>
      </c>
      <c r="AW406" s="13" t="s">
        <v>35</v>
      </c>
      <c r="AX406" s="13" t="s">
        <v>76</v>
      </c>
      <c r="AY406" s="242" t="s">
        <v>140</v>
      </c>
    </row>
    <row r="407" spans="1:51" s="14" customFormat="1" ht="12">
      <c r="A407" s="14"/>
      <c r="B407" s="243"/>
      <c r="C407" s="244"/>
      <c r="D407" s="234" t="s">
        <v>151</v>
      </c>
      <c r="E407" s="245" t="s">
        <v>19</v>
      </c>
      <c r="F407" s="246" t="s">
        <v>514</v>
      </c>
      <c r="G407" s="244"/>
      <c r="H407" s="247">
        <v>0.604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151</v>
      </c>
      <c r="AU407" s="253" t="s">
        <v>86</v>
      </c>
      <c r="AV407" s="14" t="s">
        <v>86</v>
      </c>
      <c r="AW407" s="14" t="s">
        <v>35</v>
      </c>
      <c r="AX407" s="14" t="s">
        <v>76</v>
      </c>
      <c r="AY407" s="253" t="s">
        <v>140</v>
      </c>
    </row>
    <row r="408" spans="1:51" s="13" customFormat="1" ht="12">
      <c r="A408" s="13"/>
      <c r="B408" s="232"/>
      <c r="C408" s="233"/>
      <c r="D408" s="234" t="s">
        <v>151</v>
      </c>
      <c r="E408" s="235" t="s">
        <v>19</v>
      </c>
      <c r="F408" s="236" t="s">
        <v>501</v>
      </c>
      <c r="G408" s="233"/>
      <c r="H408" s="235" t="s">
        <v>19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151</v>
      </c>
      <c r="AU408" s="242" t="s">
        <v>86</v>
      </c>
      <c r="AV408" s="13" t="s">
        <v>84</v>
      </c>
      <c r="AW408" s="13" t="s">
        <v>35</v>
      </c>
      <c r="AX408" s="13" t="s">
        <v>76</v>
      </c>
      <c r="AY408" s="242" t="s">
        <v>140</v>
      </c>
    </row>
    <row r="409" spans="1:51" s="14" customFormat="1" ht="12">
      <c r="A409" s="14"/>
      <c r="B409" s="243"/>
      <c r="C409" s="244"/>
      <c r="D409" s="234" t="s">
        <v>151</v>
      </c>
      <c r="E409" s="245" t="s">
        <v>19</v>
      </c>
      <c r="F409" s="246" t="s">
        <v>515</v>
      </c>
      <c r="G409" s="244"/>
      <c r="H409" s="247">
        <v>0.88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151</v>
      </c>
      <c r="AU409" s="253" t="s">
        <v>86</v>
      </c>
      <c r="AV409" s="14" t="s">
        <v>86</v>
      </c>
      <c r="AW409" s="14" t="s">
        <v>35</v>
      </c>
      <c r="AX409" s="14" t="s">
        <v>76</v>
      </c>
      <c r="AY409" s="253" t="s">
        <v>140</v>
      </c>
    </row>
    <row r="410" spans="1:51" s="15" customFormat="1" ht="12">
      <c r="A410" s="15"/>
      <c r="B410" s="254"/>
      <c r="C410" s="255"/>
      <c r="D410" s="234" t="s">
        <v>151</v>
      </c>
      <c r="E410" s="256" t="s">
        <v>19</v>
      </c>
      <c r="F410" s="257" t="s">
        <v>154</v>
      </c>
      <c r="G410" s="255"/>
      <c r="H410" s="258">
        <v>18.624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4" t="s">
        <v>151</v>
      </c>
      <c r="AU410" s="264" t="s">
        <v>86</v>
      </c>
      <c r="AV410" s="15" t="s">
        <v>147</v>
      </c>
      <c r="AW410" s="15" t="s">
        <v>35</v>
      </c>
      <c r="AX410" s="15" t="s">
        <v>84</v>
      </c>
      <c r="AY410" s="264" t="s">
        <v>140</v>
      </c>
    </row>
    <row r="411" spans="1:65" s="2" customFormat="1" ht="16.5" customHeight="1">
      <c r="A411" s="40"/>
      <c r="B411" s="41"/>
      <c r="C411" s="214" t="s">
        <v>301</v>
      </c>
      <c r="D411" s="214" t="s">
        <v>142</v>
      </c>
      <c r="E411" s="215" t="s">
        <v>520</v>
      </c>
      <c r="F411" s="216" t="s">
        <v>521</v>
      </c>
      <c r="G411" s="217" t="s">
        <v>250</v>
      </c>
      <c r="H411" s="218">
        <v>52.104</v>
      </c>
      <c r="I411" s="219"/>
      <c r="J411" s="220">
        <f>ROUND(I411*H411,2)</f>
        <v>0</v>
      </c>
      <c r="K411" s="216" t="s">
        <v>146</v>
      </c>
      <c r="L411" s="46"/>
      <c r="M411" s="221" t="s">
        <v>19</v>
      </c>
      <c r="N411" s="222" t="s">
        <v>47</v>
      </c>
      <c r="O411" s="86"/>
      <c r="P411" s="223">
        <f>O411*H411</f>
        <v>0</v>
      </c>
      <c r="Q411" s="223">
        <v>2.50187</v>
      </c>
      <c r="R411" s="223">
        <f>Q411*H411</f>
        <v>130.35743448</v>
      </c>
      <c r="S411" s="223">
        <v>0</v>
      </c>
      <c r="T411" s="224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5" t="s">
        <v>147</v>
      </c>
      <c r="AT411" s="225" t="s">
        <v>142</v>
      </c>
      <c r="AU411" s="225" t="s">
        <v>86</v>
      </c>
      <c r="AY411" s="19" t="s">
        <v>140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9" t="s">
        <v>84</v>
      </c>
      <c r="BK411" s="226">
        <f>ROUND(I411*H411,2)</f>
        <v>0</v>
      </c>
      <c r="BL411" s="19" t="s">
        <v>147</v>
      </c>
      <c r="BM411" s="225" t="s">
        <v>522</v>
      </c>
    </row>
    <row r="412" spans="1:47" s="2" customFormat="1" ht="12">
      <c r="A412" s="40"/>
      <c r="B412" s="41"/>
      <c r="C412" s="42"/>
      <c r="D412" s="227" t="s">
        <v>149</v>
      </c>
      <c r="E412" s="42"/>
      <c r="F412" s="228" t="s">
        <v>523</v>
      </c>
      <c r="G412" s="42"/>
      <c r="H412" s="42"/>
      <c r="I412" s="229"/>
      <c r="J412" s="42"/>
      <c r="K412" s="42"/>
      <c r="L412" s="46"/>
      <c r="M412" s="230"/>
      <c r="N412" s="231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149</v>
      </c>
      <c r="AU412" s="19" t="s">
        <v>86</v>
      </c>
    </row>
    <row r="413" spans="1:51" s="13" customFormat="1" ht="12">
      <c r="A413" s="13"/>
      <c r="B413" s="232"/>
      <c r="C413" s="233"/>
      <c r="D413" s="234" t="s">
        <v>151</v>
      </c>
      <c r="E413" s="235" t="s">
        <v>19</v>
      </c>
      <c r="F413" s="236" t="s">
        <v>524</v>
      </c>
      <c r="G413" s="233"/>
      <c r="H413" s="235" t="s">
        <v>19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151</v>
      </c>
      <c r="AU413" s="242" t="s">
        <v>86</v>
      </c>
      <c r="AV413" s="13" t="s">
        <v>84</v>
      </c>
      <c r="AW413" s="13" t="s">
        <v>35</v>
      </c>
      <c r="AX413" s="13" t="s">
        <v>76</v>
      </c>
      <c r="AY413" s="242" t="s">
        <v>140</v>
      </c>
    </row>
    <row r="414" spans="1:51" s="14" customFormat="1" ht="12">
      <c r="A414" s="14"/>
      <c r="B414" s="243"/>
      <c r="C414" s="244"/>
      <c r="D414" s="234" t="s">
        <v>151</v>
      </c>
      <c r="E414" s="245" t="s">
        <v>19</v>
      </c>
      <c r="F414" s="246" t="s">
        <v>525</v>
      </c>
      <c r="G414" s="244"/>
      <c r="H414" s="247">
        <v>23.4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151</v>
      </c>
      <c r="AU414" s="253" t="s">
        <v>86</v>
      </c>
      <c r="AV414" s="14" t="s">
        <v>86</v>
      </c>
      <c r="AW414" s="14" t="s">
        <v>35</v>
      </c>
      <c r="AX414" s="14" t="s">
        <v>76</v>
      </c>
      <c r="AY414" s="253" t="s">
        <v>140</v>
      </c>
    </row>
    <row r="415" spans="1:51" s="13" customFormat="1" ht="12">
      <c r="A415" s="13"/>
      <c r="B415" s="232"/>
      <c r="C415" s="233"/>
      <c r="D415" s="234" t="s">
        <v>151</v>
      </c>
      <c r="E415" s="235" t="s">
        <v>19</v>
      </c>
      <c r="F415" s="236" t="s">
        <v>526</v>
      </c>
      <c r="G415" s="233"/>
      <c r="H415" s="235" t="s">
        <v>19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2" t="s">
        <v>151</v>
      </c>
      <c r="AU415" s="242" t="s">
        <v>86</v>
      </c>
      <c r="AV415" s="13" t="s">
        <v>84</v>
      </c>
      <c r="AW415" s="13" t="s">
        <v>35</v>
      </c>
      <c r="AX415" s="13" t="s">
        <v>76</v>
      </c>
      <c r="AY415" s="242" t="s">
        <v>140</v>
      </c>
    </row>
    <row r="416" spans="1:51" s="14" customFormat="1" ht="12">
      <c r="A416" s="14"/>
      <c r="B416" s="243"/>
      <c r="C416" s="244"/>
      <c r="D416" s="234" t="s">
        <v>151</v>
      </c>
      <c r="E416" s="245" t="s">
        <v>19</v>
      </c>
      <c r="F416" s="246" t="s">
        <v>527</v>
      </c>
      <c r="G416" s="244"/>
      <c r="H416" s="247">
        <v>23.04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151</v>
      </c>
      <c r="AU416" s="253" t="s">
        <v>86</v>
      </c>
      <c r="AV416" s="14" t="s">
        <v>86</v>
      </c>
      <c r="AW416" s="14" t="s">
        <v>35</v>
      </c>
      <c r="AX416" s="14" t="s">
        <v>76</v>
      </c>
      <c r="AY416" s="253" t="s">
        <v>140</v>
      </c>
    </row>
    <row r="417" spans="1:51" s="13" customFormat="1" ht="12">
      <c r="A417" s="13"/>
      <c r="B417" s="232"/>
      <c r="C417" s="233"/>
      <c r="D417" s="234" t="s">
        <v>151</v>
      </c>
      <c r="E417" s="235" t="s">
        <v>19</v>
      </c>
      <c r="F417" s="236" t="s">
        <v>528</v>
      </c>
      <c r="G417" s="233"/>
      <c r="H417" s="235" t="s">
        <v>19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151</v>
      </c>
      <c r="AU417" s="242" t="s">
        <v>86</v>
      </c>
      <c r="AV417" s="13" t="s">
        <v>84</v>
      </c>
      <c r="AW417" s="13" t="s">
        <v>35</v>
      </c>
      <c r="AX417" s="13" t="s">
        <v>76</v>
      </c>
      <c r="AY417" s="242" t="s">
        <v>140</v>
      </c>
    </row>
    <row r="418" spans="1:51" s="14" customFormat="1" ht="12">
      <c r="A418" s="14"/>
      <c r="B418" s="243"/>
      <c r="C418" s="244"/>
      <c r="D418" s="234" t="s">
        <v>151</v>
      </c>
      <c r="E418" s="245" t="s">
        <v>19</v>
      </c>
      <c r="F418" s="246" t="s">
        <v>529</v>
      </c>
      <c r="G418" s="244"/>
      <c r="H418" s="247">
        <v>1.824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151</v>
      </c>
      <c r="AU418" s="253" t="s">
        <v>86</v>
      </c>
      <c r="AV418" s="14" t="s">
        <v>86</v>
      </c>
      <c r="AW418" s="14" t="s">
        <v>35</v>
      </c>
      <c r="AX418" s="14" t="s">
        <v>76</v>
      </c>
      <c r="AY418" s="253" t="s">
        <v>140</v>
      </c>
    </row>
    <row r="419" spans="1:51" s="13" customFormat="1" ht="12">
      <c r="A419" s="13"/>
      <c r="B419" s="232"/>
      <c r="C419" s="233"/>
      <c r="D419" s="234" t="s">
        <v>151</v>
      </c>
      <c r="E419" s="235" t="s">
        <v>19</v>
      </c>
      <c r="F419" s="236" t="s">
        <v>530</v>
      </c>
      <c r="G419" s="233"/>
      <c r="H419" s="235" t="s">
        <v>19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151</v>
      </c>
      <c r="AU419" s="242" t="s">
        <v>86</v>
      </c>
      <c r="AV419" s="13" t="s">
        <v>84</v>
      </c>
      <c r="AW419" s="13" t="s">
        <v>35</v>
      </c>
      <c r="AX419" s="13" t="s">
        <v>76</v>
      </c>
      <c r="AY419" s="242" t="s">
        <v>140</v>
      </c>
    </row>
    <row r="420" spans="1:51" s="14" customFormat="1" ht="12">
      <c r="A420" s="14"/>
      <c r="B420" s="243"/>
      <c r="C420" s="244"/>
      <c r="D420" s="234" t="s">
        <v>151</v>
      </c>
      <c r="E420" s="245" t="s">
        <v>19</v>
      </c>
      <c r="F420" s="246" t="s">
        <v>531</v>
      </c>
      <c r="G420" s="244"/>
      <c r="H420" s="247">
        <v>3.84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151</v>
      </c>
      <c r="AU420" s="253" t="s">
        <v>86</v>
      </c>
      <c r="AV420" s="14" t="s">
        <v>86</v>
      </c>
      <c r="AW420" s="14" t="s">
        <v>35</v>
      </c>
      <c r="AX420" s="14" t="s">
        <v>76</v>
      </c>
      <c r="AY420" s="253" t="s">
        <v>140</v>
      </c>
    </row>
    <row r="421" spans="1:51" s="15" customFormat="1" ht="12">
      <c r="A421" s="15"/>
      <c r="B421" s="254"/>
      <c r="C421" s="255"/>
      <c r="D421" s="234" t="s">
        <v>151</v>
      </c>
      <c r="E421" s="256" t="s">
        <v>19</v>
      </c>
      <c r="F421" s="257" t="s">
        <v>154</v>
      </c>
      <c r="G421" s="255"/>
      <c r="H421" s="258">
        <v>52.104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4" t="s">
        <v>151</v>
      </c>
      <c r="AU421" s="264" t="s">
        <v>86</v>
      </c>
      <c r="AV421" s="15" t="s">
        <v>147</v>
      </c>
      <c r="AW421" s="15" t="s">
        <v>35</v>
      </c>
      <c r="AX421" s="15" t="s">
        <v>84</v>
      </c>
      <c r="AY421" s="264" t="s">
        <v>140</v>
      </c>
    </row>
    <row r="422" spans="1:65" s="2" customFormat="1" ht="16.5" customHeight="1">
      <c r="A422" s="40"/>
      <c r="B422" s="41"/>
      <c r="C422" s="214" t="s">
        <v>306</v>
      </c>
      <c r="D422" s="214" t="s">
        <v>142</v>
      </c>
      <c r="E422" s="215" t="s">
        <v>532</v>
      </c>
      <c r="F422" s="216" t="s">
        <v>533</v>
      </c>
      <c r="G422" s="217" t="s">
        <v>145</v>
      </c>
      <c r="H422" s="218">
        <v>44.6</v>
      </c>
      <c r="I422" s="219"/>
      <c r="J422" s="220">
        <f>ROUND(I422*H422,2)</f>
        <v>0</v>
      </c>
      <c r="K422" s="216" t="s">
        <v>146</v>
      </c>
      <c r="L422" s="46"/>
      <c r="M422" s="221" t="s">
        <v>19</v>
      </c>
      <c r="N422" s="222" t="s">
        <v>47</v>
      </c>
      <c r="O422" s="86"/>
      <c r="P422" s="223">
        <f>O422*H422</f>
        <v>0</v>
      </c>
      <c r="Q422" s="223">
        <v>0.00264</v>
      </c>
      <c r="R422" s="223">
        <f>Q422*H422</f>
        <v>0.117744</v>
      </c>
      <c r="S422" s="223">
        <v>0</v>
      </c>
      <c r="T422" s="224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5" t="s">
        <v>147</v>
      </c>
      <c r="AT422" s="225" t="s">
        <v>142</v>
      </c>
      <c r="AU422" s="225" t="s">
        <v>86</v>
      </c>
      <c r="AY422" s="19" t="s">
        <v>140</v>
      </c>
      <c r="BE422" s="226">
        <f>IF(N422="základní",J422,0)</f>
        <v>0</v>
      </c>
      <c r="BF422" s="226">
        <f>IF(N422="snížená",J422,0)</f>
        <v>0</v>
      </c>
      <c r="BG422" s="226">
        <f>IF(N422="zákl. přenesená",J422,0)</f>
        <v>0</v>
      </c>
      <c r="BH422" s="226">
        <f>IF(N422="sníž. přenesená",J422,0)</f>
        <v>0</v>
      </c>
      <c r="BI422" s="226">
        <f>IF(N422="nulová",J422,0)</f>
        <v>0</v>
      </c>
      <c r="BJ422" s="19" t="s">
        <v>84</v>
      </c>
      <c r="BK422" s="226">
        <f>ROUND(I422*H422,2)</f>
        <v>0</v>
      </c>
      <c r="BL422" s="19" t="s">
        <v>147</v>
      </c>
      <c r="BM422" s="225" t="s">
        <v>534</v>
      </c>
    </row>
    <row r="423" spans="1:47" s="2" customFormat="1" ht="12">
      <c r="A423" s="40"/>
      <c r="B423" s="41"/>
      <c r="C423" s="42"/>
      <c r="D423" s="227" t="s">
        <v>149</v>
      </c>
      <c r="E423" s="42"/>
      <c r="F423" s="228" t="s">
        <v>535</v>
      </c>
      <c r="G423" s="42"/>
      <c r="H423" s="42"/>
      <c r="I423" s="229"/>
      <c r="J423" s="42"/>
      <c r="K423" s="42"/>
      <c r="L423" s="46"/>
      <c r="M423" s="230"/>
      <c r="N423" s="231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149</v>
      </c>
      <c r="AU423" s="19" t="s">
        <v>86</v>
      </c>
    </row>
    <row r="424" spans="1:51" s="13" customFormat="1" ht="12">
      <c r="A424" s="13"/>
      <c r="B424" s="232"/>
      <c r="C424" s="233"/>
      <c r="D424" s="234" t="s">
        <v>151</v>
      </c>
      <c r="E424" s="235" t="s">
        <v>19</v>
      </c>
      <c r="F424" s="236" t="s">
        <v>507</v>
      </c>
      <c r="G424" s="233"/>
      <c r="H424" s="235" t="s">
        <v>19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151</v>
      </c>
      <c r="AU424" s="242" t="s">
        <v>86</v>
      </c>
      <c r="AV424" s="13" t="s">
        <v>84</v>
      </c>
      <c r="AW424" s="13" t="s">
        <v>35</v>
      </c>
      <c r="AX424" s="13" t="s">
        <v>76</v>
      </c>
      <c r="AY424" s="242" t="s">
        <v>140</v>
      </c>
    </row>
    <row r="425" spans="1:51" s="13" customFormat="1" ht="12">
      <c r="A425" s="13"/>
      <c r="B425" s="232"/>
      <c r="C425" s="233"/>
      <c r="D425" s="234" t="s">
        <v>151</v>
      </c>
      <c r="E425" s="235" t="s">
        <v>19</v>
      </c>
      <c r="F425" s="236" t="s">
        <v>524</v>
      </c>
      <c r="G425" s="233"/>
      <c r="H425" s="235" t="s">
        <v>19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151</v>
      </c>
      <c r="AU425" s="242" t="s">
        <v>86</v>
      </c>
      <c r="AV425" s="13" t="s">
        <v>84</v>
      </c>
      <c r="AW425" s="13" t="s">
        <v>35</v>
      </c>
      <c r="AX425" s="13" t="s">
        <v>76</v>
      </c>
      <c r="AY425" s="242" t="s">
        <v>140</v>
      </c>
    </row>
    <row r="426" spans="1:51" s="14" customFormat="1" ht="12">
      <c r="A426" s="14"/>
      <c r="B426" s="243"/>
      <c r="C426" s="244"/>
      <c r="D426" s="234" t="s">
        <v>151</v>
      </c>
      <c r="E426" s="245" t="s">
        <v>19</v>
      </c>
      <c r="F426" s="246" t="s">
        <v>536</v>
      </c>
      <c r="G426" s="244"/>
      <c r="H426" s="247">
        <v>24.96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151</v>
      </c>
      <c r="AU426" s="253" t="s">
        <v>86</v>
      </c>
      <c r="AV426" s="14" t="s">
        <v>86</v>
      </c>
      <c r="AW426" s="14" t="s">
        <v>35</v>
      </c>
      <c r="AX426" s="14" t="s">
        <v>76</v>
      </c>
      <c r="AY426" s="253" t="s">
        <v>140</v>
      </c>
    </row>
    <row r="427" spans="1:51" s="13" customFormat="1" ht="12">
      <c r="A427" s="13"/>
      <c r="B427" s="232"/>
      <c r="C427" s="233"/>
      <c r="D427" s="234" t="s">
        <v>151</v>
      </c>
      <c r="E427" s="235" t="s">
        <v>19</v>
      </c>
      <c r="F427" s="236" t="s">
        <v>526</v>
      </c>
      <c r="G427" s="233"/>
      <c r="H427" s="235" t="s">
        <v>19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151</v>
      </c>
      <c r="AU427" s="242" t="s">
        <v>86</v>
      </c>
      <c r="AV427" s="13" t="s">
        <v>84</v>
      </c>
      <c r="AW427" s="13" t="s">
        <v>35</v>
      </c>
      <c r="AX427" s="13" t="s">
        <v>76</v>
      </c>
      <c r="AY427" s="242" t="s">
        <v>140</v>
      </c>
    </row>
    <row r="428" spans="1:51" s="14" customFormat="1" ht="12">
      <c r="A428" s="14"/>
      <c r="B428" s="243"/>
      <c r="C428" s="244"/>
      <c r="D428" s="234" t="s">
        <v>151</v>
      </c>
      <c r="E428" s="245" t="s">
        <v>19</v>
      </c>
      <c r="F428" s="246" t="s">
        <v>537</v>
      </c>
      <c r="G428" s="244"/>
      <c r="H428" s="247">
        <v>14.72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151</v>
      </c>
      <c r="AU428" s="253" t="s">
        <v>86</v>
      </c>
      <c r="AV428" s="14" t="s">
        <v>86</v>
      </c>
      <c r="AW428" s="14" t="s">
        <v>35</v>
      </c>
      <c r="AX428" s="14" t="s">
        <v>76</v>
      </c>
      <c r="AY428" s="253" t="s">
        <v>140</v>
      </c>
    </row>
    <row r="429" spans="1:51" s="13" customFormat="1" ht="12">
      <c r="A429" s="13"/>
      <c r="B429" s="232"/>
      <c r="C429" s="233"/>
      <c r="D429" s="234" t="s">
        <v>151</v>
      </c>
      <c r="E429" s="235" t="s">
        <v>19</v>
      </c>
      <c r="F429" s="236" t="s">
        <v>528</v>
      </c>
      <c r="G429" s="233"/>
      <c r="H429" s="235" t="s">
        <v>19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151</v>
      </c>
      <c r="AU429" s="242" t="s">
        <v>86</v>
      </c>
      <c r="AV429" s="13" t="s">
        <v>84</v>
      </c>
      <c r="AW429" s="13" t="s">
        <v>35</v>
      </c>
      <c r="AX429" s="13" t="s">
        <v>76</v>
      </c>
      <c r="AY429" s="242" t="s">
        <v>140</v>
      </c>
    </row>
    <row r="430" spans="1:51" s="14" customFormat="1" ht="12">
      <c r="A430" s="14"/>
      <c r="B430" s="243"/>
      <c r="C430" s="244"/>
      <c r="D430" s="234" t="s">
        <v>151</v>
      </c>
      <c r="E430" s="245" t="s">
        <v>19</v>
      </c>
      <c r="F430" s="246" t="s">
        <v>538</v>
      </c>
      <c r="G430" s="244"/>
      <c r="H430" s="247">
        <v>1.08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151</v>
      </c>
      <c r="AU430" s="253" t="s">
        <v>86</v>
      </c>
      <c r="AV430" s="14" t="s">
        <v>86</v>
      </c>
      <c r="AW430" s="14" t="s">
        <v>35</v>
      </c>
      <c r="AX430" s="14" t="s">
        <v>76</v>
      </c>
      <c r="AY430" s="253" t="s">
        <v>140</v>
      </c>
    </row>
    <row r="431" spans="1:51" s="13" customFormat="1" ht="12">
      <c r="A431" s="13"/>
      <c r="B431" s="232"/>
      <c r="C431" s="233"/>
      <c r="D431" s="234" t="s">
        <v>151</v>
      </c>
      <c r="E431" s="235" t="s">
        <v>19</v>
      </c>
      <c r="F431" s="236" t="s">
        <v>530</v>
      </c>
      <c r="G431" s="233"/>
      <c r="H431" s="235" t="s">
        <v>19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151</v>
      </c>
      <c r="AU431" s="242" t="s">
        <v>86</v>
      </c>
      <c r="AV431" s="13" t="s">
        <v>84</v>
      </c>
      <c r="AW431" s="13" t="s">
        <v>35</v>
      </c>
      <c r="AX431" s="13" t="s">
        <v>76</v>
      </c>
      <c r="AY431" s="242" t="s">
        <v>140</v>
      </c>
    </row>
    <row r="432" spans="1:51" s="14" customFormat="1" ht="12">
      <c r="A432" s="14"/>
      <c r="B432" s="243"/>
      <c r="C432" s="244"/>
      <c r="D432" s="234" t="s">
        <v>151</v>
      </c>
      <c r="E432" s="245" t="s">
        <v>19</v>
      </c>
      <c r="F432" s="246" t="s">
        <v>539</v>
      </c>
      <c r="G432" s="244"/>
      <c r="H432" s="247">
        <v>3.84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151</v>
      </c>
      <c r="AU432" s="253" t="s">
        <v>86</v>
      </c>
      <c r="AV432" s="14" t="s">
        <v>86</v>
      </c>
      <c r="AW432" s="14" t="s">
        <v>35</v>
      </c>
      <c r="AX432" s="14" t="s">
        <v>76</v>
      </c>
      <c r="AY432" s="253" t="s">
        <v>140</v>
      </c>
    </row>
    <row r="433" spans="1:51" s="15" customFormat="1" ht="12">
      <c r="A433" s="15"/>
      <c r="B433" s="254"/>
      <c r="C433" s="255"/>
      <c r="D433" s="234" t="s">
        <v>151</v>
      </c>
      <c r="E433" s="256" t="s">
        <v>19</v>
      </c>
      <c r="F433" s="257" t="s">
        <v>154</v>
      </c>
      <c r="G433" s="255"/>
      <c r="H433" s="258">
        <v>44.6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4" t="s">
        <v>151</v>
      </c>
      <c r="AU433" s="264" t="s">
        <v>86</v>
      </c>
      <c r="AV433" s="15" t="s">
        <v>147</v>
      </c>
      <c r="AW433" s="15" t="s">
        <v>35</v>
      </c>
      <c r="AX433" s="15" t="s">
        <v>84</v>
      </c>
      <c r="AY433" s="264" t="s">
        <v>140</v>
      </c>
    </row>
    <row r="434" spans="1:65" s="2" customFormat="1" ht="16.5" customHeight="1">
      <c r="A434" s="40"/>
      <c r="B434" s="41"/>
      <c r="C434" s="214" t="s">
        <v>311</v>
      </c>
      <c r="D434" s="214" t="s">
        <v>142</v>
      </c>
      <c r="E434" s="215" t="s">
        <v>540</v>
      </c>
      <c r="F434" s="216" t="s">
        <v>541</v>
      </c>
      <c r="G434" s="217" t="s">
        <v>145</v>
      </c>
      <c r="H434" s="218">
        <v>44.6</v>
      </c>
      <c r="I434" s="219"/>
      <c r="J434" s="220">
        <f>ROUND(I434*H434,2)</f>
        <v>0</v>
      </c>
      <c r="K434" s="216" t="s">
        <v>146</v>
      </c>
      <c r="L434" s="46"/>
      <c r="M434" s="221" t="s">
        <v>19</v>
      </c>
      <c r="N434" s="222" t="s">
        <v>47</v>
      </c>
      <c r="O434" s="86"/>
      <c r="P434" s="223">
        <f>O434*H434</f>
        <v>0</v>
      </c>
      <c r="Q434" s="223">
        <v>0</v>
      </c>
      <c r="R434" s="223">
        <f>Q434*H434</f>
        <v>0</v>
      </c>
      <c r="S434" s="223">
        <v>0</v>
      </c>
      <c r="T434" s="22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5" t="s">
        <v>147</v>
      </c>
      <c r="AT434" s="225" t="s">
        <v>142</v>
      </c>
      <c r="AU434" s="225" t="s">
        <v>86</v>
      </c>
      <c r="AY434" s="19" t="s">
        <v>140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9" t="s">
        <v>84</v>
      </c>
      <c r="BK434" s="226">
        <f>ROUND(I434*H434,2)</f>
        <v>0</v>
      </c>
      <c r="BL434" s="19" t="s">
        <v>147</v>
      </c>
      <c r="BM434" s="225" t="s">
        <v>542</v>
      </c>
    </row>
    <row r="435" spans="1:47" s="2" customFormat="1" ht="12">
      <c r="A435" s="40"/>
      <c r="B435" s="41"/>
      <c r="C435" s="42"/>
      <c r="D435" s="227" t="s">
        <v>149</v>
      </c>
      <c r="E435" s="42"/>
      <c r="F435" s="228" t="s">
        <v>543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149</v>
      </c>
      <c r="AU435" s="19" t="s">
        <v>86</v>
      </c>
    </row>
    <row r="436" spans="1:51" s="13" customFormat="1" ht="12">
      <c r="A436" s="13"/>
      <c r="B436" s="232"/>
      <c r="C436" s="233"/>
      <c r="D436" s="234" t="s">
        <v>151</v>
      </c>
      <c r="E436" s="235" t="s">
        <v>19</v>
      </c>
      <c r="F436" s="236" t="s">
        <v>507</v>
      </c>
      <c r="G436" s="233"/>
      <c r="H436" s="235" t="s">
        <v>19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151</v>
      </c>
      <c r="AU436" s="242" t="s">
        <v>86</v>
      </c>
      <c r="AV436" s="13" t="s">
        <v>84</v>
      </c>
      <c r="AW436" s="13" t="s">
        <v>35</v>
      </c>
      <c r="AX436" s="13" t="s">
        <v>76</v>
      </c>
      <c r="AY436" s="242" t="s">
        <v>140</v>
      </c>
    </row>
    <row r="437" spans="1:51" s="13" customFormat="1" ht="12">
      <c r="A437" s="13"/>
      <c r="B437" s="232"/>
      <c r="C437" s="233"/>
      <c r="D437" s="234" t="s">
        <v>151</v>
      </c>
      <c r="E437" s="235" t="s">
        <v>19</v>
      </c>
      <c r="F437" s="236" t="s">
        <v>524</v>
      </c>
      <c r="G437" s="233"/>
      <c r="H437" s="235" t="s">
        <v>19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151</v>
      </c>
      <c r="AU437" s="242" t="s">
        <v>86</v>
      </c>
      <c r="AV437" s="13" t="s">
        <v>84</v>
      </c>
      <c r="AW437" s="13" t="s">
        <v>35</v>
      </c>
      <c r="AX437" s="13" t="s">
        <v>76</v>
      </c>
      <c r="AY437" s="242" t="s">
        <v>140</v>
      </c>
    </row>
    <row r="438" spans="1:51" s="14" customFormat="1" ht="12">
      <c r="A438" s="14"/>
      <c r="B438" s="243"/>
      <c r="C438" s="244"/>
      <c r="D438" s="234" t="s">
        <v>151</v>
      </c>
      <c r="E438" s="245" t="s">
        <v>19</v>
      </c>
      <c r="F438" s="246" t="s">
        <v>536</v>
      </c>
      <c r="G438" s="244"/>
      <c r="H438" s="247">
        <v>24.96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151</v>
      </c>
      <c r="AU438" s="253" t="s">
        <v>86</v>
      </c>
      <c r="AV438" s="14" t="s">
        <v>86</v>
      </c>
      <c r="AW438" s="14" t="s">
        <v>35</v>
      </c>
      <c r="AX438" s="14" t="s">
        <v>76</v>
      </c>
      <c r="AY438" s="253" t="s">
        <v>140</v>
      </c>
    </row>
    <row r="439" spans="1:51" s="13" customFormat="1" ht="12">
      <c r="A439" s="13"/>
      <c r="B439" s="232"/>
      <c r="C439" s="233"/>
      <c r="D439" s="234" t="s">
        <v>151</v>
      </c>
      <c r="E439" s="235" t="s">
        <v>19</v>
      </c>
      <c r="F439" s="236" t="s">
        <v>526</v>
      </c>
      <c r="G439" s="233"/>
      <c r="H439" s="235" t="s">
        <v>19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151</v>
      </c>
      <c r="AU439" s="242" t="s">
        <v>86</v>
      </c>
      <c r="AV439" s="13" t="s">
        <v>84</v>
      </c>
      <c r="AW439" s="13" t="s">
        <v>35</v>
      </c>
      <c r="AX439" s="13" t="s">
        <v>76</v>
      </c>
      <c r="AY439" s="242" t="s">
        <v>140</v>
      </c>
    </row>
    <row r="440" spans="1:51" s="14" customFormat="1" ht="12">
      <c r="A440" s="14"/>
      <c r="B440" s="243"/>
      <c r="C440" s="244"/>
      <c r="D440" s="234" t="s">
        <v>151</v>
      </c>
      <c r="E440" s="245" t="s">
        <v>19</v>
      </c>
      <c r="F440" s="246" t="s">
        <v>537</v>
      </c>
      <c r="G440" s="244"/>
      <c r="H440" s="247">
        <v>14.72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151</v>
      </c>
      <c r="AU440" s="253" t="s">
        <v>86</v>
      </c>
      <c r="AV440" s="14" t="s">
        <v>86</v>
      </c>
      <c r="AW440" s="14" t="s">
        <v>35</v>
      </c>
      <c r="AX440" s="14" t="s">
        <v>76</v>
      </c>
      <c r="AY440" s="253" t="s">
        <v>140</v>
      </c>
    </row>
    <row r="441" spans="1:51" s="13" customFormat="1" ht="12">
      <c r="A441" s="13"/>
      <c r="B441" s="232"/>
      <c r="C441" s="233"/>
      <c r="D441" s="234" t="s">
        <v>151</v>
      </c>
      <c r="E441" s="235" t="s">
        <v>19</v>
      </c>
      <c r="F441" s="236" t="s">
        <v>528</v>
      </c>
      <c r="G441" s="233"/>
      <c r="H441" s="235" t="s">
        <v>19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151</v>
      </c>
      <c r="AU441" s="242" t="s">
        <v>86</v>
      </c>
      <c r="AV441" s="13" t="s">
        <v>84</v>
      </c>
      <c r="AW441" s="13" t="s">
        <v>35</v>
      </c>
      <c r="AX441" s="13" t="s">
        <v>76</v>
      </c>
      <c r="AY441" s="242" t="s">
        <v>140</v>
      </c>
    </row>
    <row r="442" spans="1:51" s="14" customFormat="1" ht="12">
      <c r="A442" s="14"/>
      <c r="B442" s="243"/>
      <c r="C442" s="244"/>
      <c r="D442" s="234" t="s">
        <v>151</v>
      </c>
      <c r="E442" s="245" t="s">
        <v>19</v>
      </c>
      <c r="F442" s="246" t="s">
        <v>538</v>
      </c>
      <c r="G442" s="244"/>
      <c r="H442" s="247">
        <v>1.08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151</v>
      </c>
      <c r="AU442" s="253" t="s">
        <v>86</v>
      </c>
      <c r="AV442" s="14" t="s">
        <v>86</v>
      </c>
      <c r="AW442" s="14" t="s">
        <v>35</v>
      </c>
      <c r="AX442" s="14" t="s">
        <v>76</v>
      </c>
      <c r="AY442" s="253" t="s">
        <v>140</v>
      </c>
    </row>
    <row r="443" spans="1:51" s="13" customFormat="1" ht="12">
      <c r="A443" s="13"/>
      <c r="B443" s="232"/>
      <c r="C443" s="233"/>
      <c r="D443" s="234" t="s">
        <v>151</v>
      </c>
      <c r="E443" s="235" t="s">
        <v>19</v>
      </c>
      <c r="F443" s="236" t="s">
        <v>530</v>
      </c>
      <c r="G443" s="233"/>
      <c r="H443" s="235" t="s">
        <v>19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151</v>
      </c>
      <c r="AU443" s="242" t="s">
        <v>86</v>
      </c>
      <c r="AV443" s="13" t="s">
        <v>84</v>
      </c>
      <c r="AW443" s="13" t="s">
        <v>35</v>
      </c>
      <c r="AX443" s="13" t="s">
        <v>76</v>
      </c>
      <c r="AY443" s="242" t="s">
        <v>140</v>
      </c>
    </row>
    <row r="444" spans="1:51" s="14" customFormat="1" ht="12">
      <c r="A444" s="14"/>
      <c r="B444" s="243"/>
      <c r="C444" s="244"/>
      <c r="D444" s="234" t="s">
        <v>151</v>
      </c>
      <c r="E444" s="245" t="s">
        <v>19</v>
      </c>
      <c r="F444" s="246" t="s">
        <v>539</v>
      </c>
      <c r="G444" s="244"/>
      <c r="H444" s="247">
        <v>3.84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151</v>
      </c>
      <c r="AU444" s="253" t="s">
        <v>86</v>
      </c>
      <c r="AV444" s="14" t="s">
        <v>86</v>
      </c>
      <c r="AW444" s="14" t="s">
        <v>35</v>
      </c>
      <c r="AX444" s="14" t="s">
        <v>76</v>
      </c>
      <c r="AY444" s="253" t="s">
        <v>140</v>
      </c>
    </row>
    <row r="445" spans="1:51" s="15" customFormat="1" ht="12">
      <c r="A445" s="15"/>
      <c r="B445" s="254"/>
      <c r="C445" s="255"/>
      <c r="D445" s="234" t="s">
        <v>151</v>
      </c>
      <c r="E445" s="256" t="s">
        <v>19</v>
      </c>
      <c r="F445" s="257" t="s">
        <v>154</v>
      </c>
      <c r="G445" s="255"/>
      <c r="H445" s="258">
        <v>44.6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4" t="s">
        <v>151</v>
      </c>
      <c r="AU445" s="264" t="s">
        <v>86</v>
      </c>
      <c r="AV445" s="15" t="s">
        <v>147</v>
      </c>
      <c r="AW445" s="15" t="s">
        <v>35</v>
      </c>
      <c r="AX445" s="15" t="s">
        <v>84</v>
      </c>
      <c r="AY445" s="264" t="s">
        <v>140</v>
      </c>
    </row>
    <row r="446" spans="1:63" s="12" customFormat="1" ht="22.8" customHeight="1">
      <c r="A446" s="12"/>
      <c r="B446" s="198"/>
      <c r="C446" s="199"/>
      <c r="D446" s="200" t="s">
        <v>75</v>
      </c>
      <c r="E446" s="212" t="s">
        <v>161</v>
      </c>
      <c r="F446" s="212" t="s">
        <v>544</v>
      </c>
      <c r="G446" s="199"/>
      <c r="H446" s="199"/>
      <c r="I446" s="202"/>
      <c r="J446" s="213">
        <f>BK446</f>
        <v>0</v>
      </c>
      <c r="K446" s="199"/>
      <c r="L446" s="204"/>
      <c r="M446" s="205"/>
      <c r="N446" s="206"/>
      <c r="O446" s="206"/>
      <c r="P446" s="207">
        <f>SUM(P447:P541)</f>
        <v>0</v>
      </c>
      <c r="Q446" s="206"/>
      <c r="R446" s="207">
        <f>SUM(R447:R541)</f>
        <v>22.1854013</v>
      </c>
      <c r="S446" s="206"/>
      <c r="T446" s="208">
        <f>SUM(T447:T541)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9" t="s">
        <v>84</v>
      </c>
      <c r="AT446" s="210" t="s">
        <v>75</v>
      </c>
      <c r="AU446" s="210" t="s">
        <v>84</v>
      </c>
      <c r="AY446" s="209" t="s">
        <v>140</v>
      </c>
      <c r="BK446" s="211">
        <f>SUM(BK447:BK541)</f>
        <v>0</v>
      </c>
    </row>
    <row r="447" spans="1:65" s="2" customFormat="1" ht="24.15" customHeight="1">
      <c r="A447" s="40"/>
      <c r="B447" s="41"/>
      <c r="C447" s="214" t="s">
        <v>318</v>
      </c>
      <c r="D447" s="214" t="s">
        <v>142</v>
      </c>
      <c r="E447" s="215" t="s">
        <v>545</v>
      </c>
      <c r="F447" s="216" t="s">
        <v>546</v>
      </c>
      <c r="G447" s="217" t="s">
        <v>250</v>
      </c>
      <c r="H447" s="218">
        <v>7.56</v>
      </c>
      <c r="I447" s="219"/>
      <c r="J447" s="220">
        <f>ROUND(I447*H447,2)</f>
        <v>0</v>
      </c>
      <c r="K447" s="216" t="s">
        <v>146</v>
      </c>
      <c r="L447" s="46"/>
      <c r="M447" s="221" t="s">
        <v>19</v>
      </c>
      <c r="N447" s="222" t="s">
        <v>47</v>
      </c>
      <c r="O447" s="86"/>
      <c r="P447" s="223">
        <f>O447*H447</f>
        <v>0</v>
      </c>
      <c r="Q447" s="223">
        <v>2.50187</v>
      </c>
      <c r="R447" s="223">
        <f>Q447*H447</f>
        <v>18.9141372</v>
      </c>
      <c r="S447" s="223">
        <v>0</v>
      </c>
      <c r="T447" s="22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5" t="s">
        <v>147</v>
      </c>
      <c r="AT447" s="225" t="s">
        <v>142</v>
      </c>
      <c r="AU447" s="225" t="s">
        <v>86</v>
      </c>
      <c r="AY447" s="19" t="s">
        <v>140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9" t="s">
        <v>84</v>
      </c>
      <c r="BK447" s="226">
        <f>ROUND(I447*H447,2)</f>
        <v>0</v>
      </c>
      <c r="BL447" s="19" t="s">
        <v>147</v>
      </c>
      <c r="BM447" s="225" t="s">
        <v>547</v>
      </c>
    </row>
    <row r="448" spans="1:47" s="2" customFormat="1" ht="12">
      <c r="A448" s="40"/>
      <c r="B448" s="41"/>
      <c r="C448" s="42"/>
      <c r="D448" s="227" t="s">
        <v>149</v>
      </c>
      <c r="E448" s="42"/>
      <c r="F448" s="228" t="s">
        <v>548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149</v>
      </c>
      <c r="AU448" s="19" t="s">
        <v>86</v>
      </c>
    </row>
    <row r="449" spans="1:51" s="13" customFormat="1" ht="12">
      <c r="A449" s="13"/>
      <c r="B449" s="232"/>
      <c r="C449" s="233"/>
      <c r="D449" s="234" t="s">
        <v>151</v>
      </c>
      <c r="E449" s="235" t="s">
        <v>19</v>
      </c>
      <c r="F449" s="236" t="s">
        <v>549</v>
      </c>
      <c r="G449" s="233"/>
      <c r="H449" s="235" t="s">
        <v>19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151</v>
      </c>
      <c r="AU449" s="242" t="s">
        <v>86</v>
      </c>
      <c r="AV449" s="13" t="s">
        <v>84</v>
      </c>
      <c r="AW449" s="13" t="s">
        <v>35</v>
      </c>
      <c r="AX449" s="13" t="s">
        <v>76</v>
      </c>
      <c r="AY449" s="242" t="s">
        <v>140</v>
      </c>
    </row>
    <row r="450" spans="1:51" s="14" customFormat="1" ht="12">
      <c r="A450" s="14"/>
      <c r="B450" s="243"/>
      <c r="C450" s="244"/>
      <c r="D450" s="234" t="s">
        <v>151</v>
      </c>
      <c r="E450" s="245" t="s">
        <v>19</v>
      </c>
      <c r="F450" s="246" t="s">
        <v>550</v>
      </c>
      <c r="G450" s="244"/>
      <c r="H450" s="247">
        <v>7.56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151</v>
      </c>
      <c r="AU450" s="253" t="s">
        <v>86</v>
      </c>
      <c r="AV450" s="14" t="s">
        <v>86</v>
      </c>
      <c r="AW450" s="14" t="s">
        <v>35</v>
      </c>
      <c r="AX450" s="14" t="s">
        <v>76</v>
      </c>
      <c r="AY450" s="253" t="s">
        <v>140</v>
      </c>
    </row>
    <row r="451" spans="1:51" s="15" customFormat="1" ht="12">
      <c r="A451" s="15"/>
      <c r="B451" s="254"/>
      <c r="C451" s="255"/>
      <c r="D451" s="234" t="s">
        <v>151</v>
      </c>
      <c r="E451" s="256" t="s">
        <v>19</v>
      </c>
      <c r="F451" s="257" t="s">
        <v>154</v>
      </c>
      <c r="G451" s="255"/>
      <c r="H451" s="258">
        <v>7.56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4" t="s">
        <v>151</v>
      </c>
      <c r="AU451" s="264" t="s">
        <v>86</v>
      </c>
      <c r="AV451" s="15" t="s">
        <v>147</v>
      </c>
      <c r="AW451" s="15" t="s">
        <v>35</v>
      </c>
      <c r="AX451" s="15" t="s">
        <v>84</v>
      </c>
      <c r="AY451" s="264" t="s">
        <v>140</v>
      </c>
    </row>
    <row r="452" spans="1:65" s="2" customFormat="1" ht="16.5" customHeight="1">
      <c r="A452" s="40"/>
      <c r="B452" s="41"/>
      <c r="C452" s="214" t="s">
        <v>327</v>
      </c>
      <c r="D452" s="214" t="s">
        <v>142</v>
      </c>
      <c r="E452" s="215" t="s">
        <v>551</v>
      </c>
      <c r="F452" s="216" t="s">
        <v>552</v>
      </c>
      <c r="G452" s="217" t="s">
        <v>145</v>
      </c>
      <c r="H452" s="218">
        <v>77</v>
      </c>
      <c r="I452" s="219"/>
      <c r="J452" s="220">
        <f>ROUND(I452*H452,2)</f>
        <v>0</v>
      </c>
      <c r="K452" s="216" t="s">
        <v>146</v>
      </c>
      <c r="L452" s="46"/>
      <c r="M452" s="221" t="s">
        <v>19</v>
      </c>
      <c r="N452" s="222" t="s">
        <v>47</v>
      </c>
      <c r="O452" s="86"/>
      <c r="P452" s="223">
        <f>O452*H452</f>
        <v>0</v>
      </c>
      <c r="Q452" s="223">
        <v>0.00275</v>
      </c>
      <c r="R452" s="223">
        <f>Q452*H452</f>
        <v>0.21175</v>
      </c>
      <c r="S452" s="223">
        <v>0</v>
      </c>
      <c r="T452" s="224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5" t="s">
        <v>147</v>
      </c>
      <c r="AT452" s="225" t="s">
        <v>142</v>
      </c>
      <c r="AU452" s="225" t="s">
        <v>86</v>
      </c>
      <c r="AY452" s="19" t="s">
        <v>140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9" t="s">
        <v>84</v>
      </c>
      <c r="BK452" s="226">
        <f>ROUND(I452*H452,2)</f>
        <v>0</v>
      </c>
      <c r="BL452" s="19" t="s">
        <v>147</v>
      </c>
      <c r="BM452" s="225" t="s">
        <v>553</v>
      </c>
    </row>
    <row r="453" spans="1:47" s="2" customFormat="1" ht="12">
      <c r="A453" s="40"/>
      <c r="B453" s="41"/>
      <c r="C453" s="42"/>
      <c r="D453" s="227" t="s">
        <v>149</v>
      </c>
      <c r="E453" s="42"/>
      <c r="F453" s="228" t="s">
        <v>554</v>
      </c>
      <c r="G453" s="42"/>
      <c r="H453" s="42"/>
      <c r="I453" s="229"/>
      <c r="J453" s="42"/>
      <c r="K453" s="42"/>
      <c r="L453" s="46"/>
      <c r="M453" s="230"/>
      <c r="N453" s="231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149</v>
      </c>
      <c r="AU453" s="19" t="s">
        <v>86</v>
      </c>
    </row>
    <row r="454" spans="1:51" s="13" customFormat="1" ht="12">
      <c r="A454" s="13"/>
      <c r="B454" s="232"/>
      <c r="C454" s="233"/>
      <c r="D454" s="234" t="s">
        <v>151</v>
      </c>
      <c r="E454" s="235" t="s">
        <v>19</v>
      </c>
      <c r="F454" s="236" t="s">
        <v>549</v>
      </c>
      <c r="G454" s="233"/>
      <c r="H454" s="235" t="s">
        <v>19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151</v>
      </c>
      <c r="AU454" s="242" t="s">
        <v>86</v>
      </c>
      <c r="AV454" s="13" t="s">
        <v>84</v>
      </c>
      <c r="AW454" s="13" t="s">
        <v>35</v>
      </c>
      <c r="AX454" s="13" t="s">
        <v>76</v>
      </c>
      <c r="AY454" s="242" t="s">
        <v>140</v>
      </c>
    </row>
    <row r="455" spans="1:51" s="14" customFormat="1" ht="12">
      <c r="A455" s="14"/>
      <c r="B455" s="243"/>
      <c r="C455" s="244"/>
      <c r="D455" s="234" t="s">
        <v>151</v>
      </c>
      <c r="E455" s="245" t="s">
        <v>19</v>
      </c>
      <c r="F455" s="246" t="s">
        <v>555</v>
      </c>
      <c r="G455" s="244"/>
      <c r="H455" s="247">
        <v>77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151</v>
      </c>
      <c r="AU455" s="253" t="s">
        <v>86</v>
      </c>
      <c r="AV455" s="14" t="s">
        <v>86</v>
      </c>
      <c r="AW455" s="14" t="s">
        <v>35</v>
      </c>
      <c r="AX455" s="14" t="s">
        <v>76</v>
      </c>
      <c r="AY455" s="253" t="s">
        <v>140</v>
      </c>
    </row>
    <row r="456" spans="1:51" s="15" customFormat="1" ht="12">
      <c r="A456" s="15"/>
      <c r="B456" s="254"/>
      <c r="C456" s="255"/>
      <c r="D456" s="234" t="s">
        <v>151</v>
      </c>
      <c r="E456" s="256" t="s">
        <v>19</v>
      </c>
      <c r="F456" s="257" t="s">
        <v>154</v>
      </c>
      <c r="G456" s="255"/>
      <c r="H456" s="258">
        <v>77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4" t="s">
        <v>151</v>
      </c>
      <c r="AU456" s="264" t="s">
        <v>86</v>
      </c>
      <c r="AV456" s="15" t="s">
        <v>147</v>
      </c>
      <c r="AW456" s="15" t="s">
        <v>35</v>
      </c>
      <c r="AX456" s="15" t="s">
        <v>84</v>
      </c>
      <c r="AY456" s="264" t="s">
        <v>140</v>
      </c>
    </row>
    <row r="457" spans="1:65" s="2" customFormat="1" ht="16.5" customHeight="1">
      <c r="A457" s="40"/>
      <c r="B457" s="41"/>
      <c r="C457" s="214" t="s">
        <v>556</v>
      </c>
      <c r="D457" s="214" t="s">
        <v>142</v>
      </c>
      <c r="E457" s="215" t="s">
        <v>557</v>
      </c>
      <c r="F457" s="216" t="s">
        <v>558</v>
      </c>
      <c r="G457" s="217" t="s">
        <v>145</v>
      </c>
      <c r="H457" s="218">
        <v>77</v>
      </c>
      <c r="I457" s="219"/>
      <c r="J457" s="220">
        <f>ROUND(I457*H457,2)</f>
        <v>0</v>
      </c>
      <c r="K457" s="216" t="s">
        <v>146</v>
      </c>
      <c r="L457" s="46"/>
      <c r="M457" s="221" t="s">
        <v>19</v>
      </c>
      <c r="N457" s="222" t="s">
        <v>47</v>
      </c>
      <c r="O457" s="86"/>
      <c r="P457" s="223">
        <f>O457*H457</f>
        <v>0</v>
      </c>
      <c r="Q457" s="223">
        <v>0</v>
      </c>
      <c r="R457" s="223">
        <f>Q457*H457</f>
        <v>0</v>
      </c>
      <c r="S457" s="223">
        <v>0</v>
      </c>
      <c r="T457" s="22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5" t="s">
        <v>147</v>
      </c>
      <c r="AT457" s="225" t="s">
        <v>142</v>
      </c>
      <c r="AU457" s="225" t="s">
        <v>86</v>
      </c>
      <c r="AY457" s="19" t="s">
        <v>140</v>
      </c>
      <c r="BE457" s="226">
        <f>IF(N457="základní",J457,0)</f>
        <v>0</v>
      </c>
      <c r="BF457" s="226">
        <f>IF(N457="snížená",J457,0)</f>
        <v>0</v>
      </c>
      <c r="BG457" s="226">
        <f>IF(N457="zákl. přenesená",J457,0)</f>
        <v>0</v>
      </c>
      <c r="BH457" s="226">
        <f>IF(N457="sníž. přenesená",J457,0)</f>
        <v>0</v>
      </c>
      <c r="BI457" s="226">
        <f>IF(N457="nulová",J457,0)</f>
        <v>0</v>
      </c>
      <c r="BJ457" s="19" t="s">
        <v>84</v>
      </c>
      <c r="BK457" s="226">
        <f>ROUND(I457*H457,2)</f>
        <v>0</v>
      </c>
      <c r="BL457" s="19" t="s">
        <v>147</v>
      </c>
      <c r="BM457" s="225" t="s">
        <v>559</v>
      </c>
    </row>
    <row r="458" spans="1:47" s="2" customFormat="1" ht="12">
      <c r="A458" s="40"/>
      <c r="B458" s="41"/>
      <c r="C458" s="42"/>
      <c r="D458" s="227" t="s">
        <v>149</v>
      </c>
      <c r="E458" s="42"/>
      <c r="F458" s="228" t="s">
        <v>560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149</v>
      </c>
      <c r="AU458" s="19" t="s">
        <v>86</v>
      </c>
    </row>
    <row r="459" spans="1:51" s="13" customFormat="1" ht="12">
      <c r="A459" s="13"/>
      <c r="B459" s="232"/>
      <c r="C459" s="233"/>
      <c r="D459" s="234" t="s">
        <v>151</v>
      </c>
      <c r="E459" s="235" t="s">
        <v>19</v>
      </c>
      <c r="F459" s="236" t="s">
        <v>549</v>
      </c>
      <c r="G459" s="233"/>
      <c r="H459" s="235" t="s">
        <v>19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2" t="s">
        <v>151</v>
      </c>
      <c r="AU459" s="242" t="s">
        <v>86</v>
      </c>
      <c r="AV459" s="13" t="s">
        <v>84</v>
      </c>
      <c r="AW459" s="13" t="s">
        <v>35</v>
      </c>
      <c r="AX459" s="13" t="s">
        <v>76</v>
      </c>
      <c r="AY459" s="242" t="s">
        <v>140</v>
      </c>
    </row>
    <row r="460" spans="1:51" s="14" customFormat="1" ht="12">
      <c r="A460" s="14"/>
      <c r="B460" s="243"/>
      <c r="C460" s="244"/>
      <c r="D460" s="234" t="s">
        <v>151</v>
      </c>
      <c r="E460" s="245" t="s">
        <v>19</v>
      </c>
      <c r="F460" s="246" t="s">
        <v>555</v>
      </c>
      <c r="G460" s="244"/>
      <c r="H460" s="247">
        <v>77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151</v>
      </c>
      <c r="AU460" s="253" t="s">
        <v>86</v>
      </c>
      <c r="AV460" s="14" t="s">
        <v>86</v>
      </c>
      <c r="AW460" s="14" t="s">
        <v>35</v>
      </c>
      <c r="AX460" s="14" t="s">
        <v>76</v>
      </c>
      <c r="AY460" s="253" t="s">
        <v>140</v>
      </c>
    </row>
    <row r="461" spans="1:51" s="15" customFormat="1" ht="12">
      <c r="A461" s="15"/>
      <c r="B461" s="254"/>
      <c r="C461" s="255"/>
      <c r="D461" s="234" t="s">
        <v>151</v>
      </c>
      <c r="E461" s="256" t="s">
        <v>19</v>
      </c>
      <c r="F461" s="257" t="s">
        <v>154</v>
      </c>
      <c r="G461" s="255"/>
      <c r="H461" s="258">
        <v>77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151</v>
      </c>
      <c r="AU461" s="264" t="s">
        <v>86</v>
      </c>
      <c r="AV461" s="15" t="s">
        <v>147</v>
      </c>
      <c r="AW461" s="15" t="s">
        <v>35</v>
      </c>
      <c r="AX461" s="15" t="s">
        <v>84</v>
      </c>
      <c r="AY461" s="264" t="s">
        <v>140</v>
      </c>
    </row>
    <row r="462" spans="1:65" s="2" customFormat="1" ht="16.5" customHeight="1">
      <c r="A462" s="40"/>
      <c r="B462" s="41"/>
      <c r="C462" s="214" t="s">
        <v>215</v>
      </c>
      <c r="D462" s="214" t="s">
        <v>142</v>
      </c>
      <c r="E462" s="215" t="s">
        <v>561</v>
      </c>
      <c r="F462" s="216" t="s">
        <v>562</v>
      </c>
      <c r="G462" s="217" t="s">
        <v>145</v>
      </c>
      <c r="H462" s="218">
        <v>77</v>
      </c>
      <c r="I462" s="219"/>
      <c r="J462" s="220">
        <f>ROUND(I462*H462,2)</f>
        <v>0</v>
      </c>
      <c r="K462" s="216" t="s">
        <v>146</v>
      </c>
      <c r="L462" s="46"/>
      <c r="M462" s="221" t="s">
        <v>19</v>
      </c>
      <c r="N462" s="222" t="s">
        <v>47</v>
      </c>
      <c r="O462" s="86"/>
      <c r="P462" s="223">
        <f>O462*H462</f>
        <v>0</v>
      </c>
      <c r="Q462" s="223">
        <v>0.0025</v>
      </c>
      <c r="R462" s="223">
        <f>Q462*H462</f>
        <v>0.1925</v>
      </c>
      <c r="S462" s="223">
        <v>0</v>
      </c>
      <c r="T462" s="224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5" t="s">
        <v>147</v>
      </c>
      <c r="AT462" s="225" t="s">
        <v>142</v>
      </c>
      <c r="AU462" s="225" t="s">
        <v>86</v>
      </c>
      <c r="AY462" s="19" t="s">
        <v>140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9" t="s">
        <v>84</v>
      </c>
      <c r="BK462" s="226">
        <f>ROUND(I462*H462,2)</f>
        <v>0</v>
      </c>
      <c r="BL462" s="19" t="s">
        <v>147</v>
      </c>
      <c r="BM462" s="225" t="s">
        <v>563</v>
      </c>
    </row>
    <row r="463" spans="1:47" s="2" customFormat="1" ht="12">
      <c r="A463" s="40"/>
      <c r="B463" s="41"/>
      <c r="C463" s="42"/>
      <c r="D463" s="227" t="s">
        <v>149</v>
      </c>
      <c r="E463" s="42"/>
      <c r="F463" s="228" t="s">
        <v>564</v>
      </c>
      <c r="G463" s="42"/>
      <c r="H463" s="42"/>
      <c r="I463" s="229"/>
      <c r="J463" s="42"/>
      <c r="K463" s="42"/>
      <c r="L463" s="46"/>
      <c r="M463" s="230"/>
      <c r="N463" s="231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149</v>
      </c>
      <c r="AU463" s="19" t="s">
        <v>86</v>
      </c>
    </row>
    <row r="464" spans="1:51" s="13" customFormat="1" ht="12">
      <c r="A464" s="13"/>
      <c r="B464" s="232"/>
      <c r="C464" s="233"/>
      <c r="D464" s="234" t="s">
        <v>151</v>
      </c>
      <c r="E464" s="235" t="s">
        <v>19</v>
      </c>
      <c r="F464" s="236" t="s">
        <v>549</v>
      </c>
      <c r="G464" s="233"/>
      <c r="H464" s="235" t="s">
        <v>19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151</v>
      </c>
      <c r="AU464" s="242" t="s">
        <v>86</v>
      </c>
      <c r="AV464" s="13" t="s">
        <v>84</v>
      </c>
      <c r="AW464" s="13" t="s">
        <v>35</v>
      </c>
      <c r="AX464" s="13" t="s">
        <v>76</v>
      </c>
      <c r="AY464" s="242" t="s">
        <v>140</v>
      </c>
    </row>
    <row r="465" spans="1:51" s="14" customFormat="1" ht="12">
      <c r="A465" s="14"/>
      <c r="B465" s="243"/>
      <c r="C465" s="244"/>
      <c r="D465" s="234" t="s">
        <v>151</v>
      </c>
      <c r="E465" s="245" t="s">
        <v>19</v>
      </c>
      <c r="F465" s="246" t="s">
        <v>555</v>
      </c>
      <c r="G465" s="244"/>
      <c r="H465" s="247">
        <v>77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151</v>
      </c>
      <c r="AU465" s="253" t="s">
        <v>86</v>
      </c>
      <c r="AV465" s="14" t="s">
        <v>86</v>
      </c>
      <c r="AW465" s="14" t="s">
        <v>35</v>
      </c>
      <c r="AX465" s="14" t="s">
        <v>76</v>
      </c>
      <c r="AY465" s="253" t="s">
        <v>140</v>
      </c>
    </row>
    <row r="466" spans="1:51" s="15" customFormat="1" ht="12">
      <c r="A466" s="15"/>
      <c r="B466" s="254"/>
      <c r="C466" s="255"/>
      <c r="D466" s="234" t="s">
        <v>151</v>
      </c>
      <c r="E466" s="256" t="s">
        <v>19</v>
      </c>
      <c r="F466" s="257" t="s">
        <v>154</v>
      </c>
      <c r="G466" s="255"/>
      <c r="H466" s="258">
        <v>77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4" t="s">
        <v>151</v>
      </c>
      <c r="AU466" s="264" t="s">
        <v>86</v>
      </c>
      <c r="AV466" s="15" t="s">
        <v>147</v>
      </c>
      <c r="AW466" s="15" t="s">
        <v>35</v>
      </c>
      <c r="AX466" s="15" t="s">
        <v>84</v>
      </c>
      <c r="AY466" s="264" t="s">
        <v>140</v>
      </c>
    </row>
    <row r="467" spans="1:65" s="2" customFormat="1" ht="24.15" customHeight="1">
      <c r="A467" s="40"/>
      <c r="B467" s="41"/>
      <c r="C467" s="214" t="s">
        <v>565</v>
      </c>
      <c r="D467" s="214" t="s">
        <v>142</v>
      </c>
      <c r="E467" s="215" t="s">
        <v>566</v>
      </c>
      <c r="F467" s="216" t="s">
        <v>567</v>
      </c>
      <c r="G467" s="217" t="s">
        <v>274</v>
      </c>
      <c r="H467" s="218">
        <v>1.997</v>
      </c>
      <c r="I467" s="219"/>
      <c r="J467" s="220">
        <f>ROUND(I467*H467,2)</f>
        <v>0</v>
      </c>
      <c r="K467" s="216" t="s">
        <v>146</v>
      </c>
      <c r="L467" s="46"/>
      <c r="M467" s="221" t="s">
        <v>19</v>
      </c>
      <c r="N467" s="222" t="s">
        <v>47</v>
      </c>
      <c r="O467" s="86"/>
      <c r="P467" s="223">
        <f>O467*H467</f>
        <v>0</v>
      </c>
      <c r="Q467" s="223">
        <v>1.04922</v>
      </c>
      <c r="R467" s="223">
        <f>Q467*H467</f>
        <v>2.0952923400000003</v>
      </c>
      <c r="S467" s="223">
        <v>0</v>
      </c>
      <c r="T467" s="224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5" t="s">
        <v>147</v>
      </c>
      <c r="AT467" s="225" t="s">
        <v>142</v>
      </c>
      <c r="AU467" s="225" t="s">
        <v>86</v>
      </c>
      <c r="AY467" s="19" t="s">
        <v>140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9" t="s">
        <v>84</v>
      </c>
      <c r="BK467" s="226">
        <f>ROUND(I467*H467,2)</f>
        <v>0</v>
      </c>
      <c r="BL467" s="19" t="s">
        <v>147</v>
      </c>
      <c r="BM467" s="225" t="s">
        <v>568</v>
      </c>
    </row>
    <row r="468" spans="1:47" s="2" customFormat="1" ht="12">
      <c r="A468" s="40"/>
      <c r="B468" s="41"/>
      <c r="C468" s="42"/>
      <c r="D468" s="227" t="s">
        <v>149</v>
      </c>
      <c r="E468" s="42"/>
      <c r="F468" s="228" t="s">
        <v>569</v>
      </c>
      <c r="G468" s="42"/>
      <c r="H468" s="42"/>
      <c r="I468" s="229"/>
      <c r="J468" s="42"/>
      <c r="K468" s="42"/>
      <c r="L468" s="46"/>
      <c r="M468" s="230"/>
      <c r="N468" s="231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149</v>
      </c>
      <c r="AU468" s="19" t="s">
        <v>86</v>
      </c>
    </row>
    <row r="469" spans="1:51" s="13" customFormat="1" ht="12">
      <c r="A469" s="13"/>
      <c r="B469" s="232"/>
      <c r="C469" s="233"/>
      <c r="D469" s="234" t="s">
        <v>151</v>
      </c>
      <c r="E469" s="235" t="s">
        <v>19</v>
      </c>
      <c r="F469" s="236" t="s">
        <v>570</v>
      </c>
      <c r="G469" s="233"/>
      <c r="H469" s="235" t="s">
        <v>19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151</v>
      </c>
      <c r="AU469" s="242" t="s">
        <v>86</v>
      </c>
      <c r="AV469" s="13" t="s">
        <v>84</v>
      </c>
      <c r="AW469" s="13" t="s">
        <v>35</v>
      </c>
      <c r="AX469" s="13" t="s">
        <v>76</v>
      </c>
      <c r="AY469" s="242" t="s">
        <v>140</v>
      </c>
    </row>
    <row r="470" spans="1:51" s="14" customFormat="1" ht="12">
      <c r="A470" s="14"/>
      <c r="B470" s="243"/>
      <c r="C470" s="244"/>
      <c r="D470" s="234" t="s">
        <v>151</v>
      </c>
      <c r="E470" s="245" t="s">
        <v>19</v>
      </c>
      <c r="F470" s="246" t="s">
        <v>571</v>
      </c>
      <c r="G470" s="244"/>
      <c r="H470" s="247">
        <v>1.997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151</v>
      </c>
      <c r="AU470" s="253" t="s">
        <v>86</v>
      </c>
      <c r="AV470" s="14" t="s">
        <v>86</v>
      </c>
      <c r="AW470" s="14" t="s">
        <v>35</v>
      </c>
      <c r="AX470" s="14" t="s">
        <v>76</v>
      </c>
      <c r="AY470" s="253" t="s">
        <v>140</v>
      </c>
    </row>
    <row r="471" spans="1:51" s="15" customFormat="1" ht="12">
      <c r="A471" s="15"/>
      <c r="B471" s="254"/>
      <c r="C471" s="255"/>
      <c r="D471" s="234" t="s">
        <v>151</v>
      </c>
      <c r="E471" s="256" t="s">
        <v>19</v>
      </c>
      <c r="F471" s="257" t="s">
        <v>154</v>
      </c>
      <c r="G471" s="255"/>
      <c r="H471" s="258">
        <v>1.997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4" t="s">
        <v>151</v>
      </c>
      <c r="AU471" s="264" t="s">
        <v>86</v>
      </c>
      <c r="AV471" s="15" t="s">
        <v>147</v>
      </c>
      <c r="AW471" s="15" t="s">
        <v>35</v>
      </c>
      <c r="AX471" s="15" t="s">
        <v>84</v>
      </c>
      <c r="AY471" s="264" t="s">
        <v>140</v>
      </c>
    </row>
    <row r="472" spans="1:65" s="2" customFormat="1" ht="16.5" customHeight="1">
      <c r="A472" s="40"/>
      <c r="B472" s="41"/>
      <c r="C472" s="214" t="s">
        <v>572</v>
      </c>
      <c r="D472" s="214" t="s">
        <v>142</v>
      </c>
      <c r="E472" s="215" t="s">
        <v>573</v>
      </c>
      <c r="F472" s="216" t="s">
        <v>574</v>
      </c>
      <c r="G472" s="217" t="s">
        <v>259</v>
      </c>
      <c r="H472" s="218">
        <v>5</v>
      </c>
      <c r="I472" s="219"/>
      <c r="J472" s="220">
        <f>ROUND(I472*H472,2)</f>
        <v>0</v>
      </c>
      <c r="K472" s="216" t="s">
        <v>146</v>
      </c>
      <c r="L472" s="46"/>
      <c r="M472" s="221" t="s">
        <v>19</v>
      </c>
      <c r="N472" s="222" t="s">
        <v>47</v>
      </c>
      <c r="O472" s="86"/>
      <c r="P472" s="223">
        <f>O472*H472</f>
        <v>0</v>
      </c>
      <c r="Q472" s="223">
        <v>0</v>
      </c>
      <c r="R472" s="223">
        <f>Q472*H472</f>
        <v>0</v>
      </c>
      <c r="S472" s="223">
        <v>0</v>
      </c>
      <c r="T472" s="224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5" t="s">
        <v>147</v>
      </c>
      <c r="AT472" s="225" t="s">
        <v>142</v>
      </c>
      <c r="AU472" s="225" t="s">
        <v>86</v>
      </c>
      <c r="AY472" s="19" t="s">
        <v>140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9" t="s">
        <v>84</v>
      </c>
      <c r="BK472" s="226">
        <f>ROUND(I472*H472,2)</f>
        <v>0</v>
      </c>
      <c r="BL472" s="19" t="s">
        <v>147</v>
      </c>
      <c r="BM472" s="225" t="s">
        <v>575</v>
      </c>
    </row>
    <row r="473" spans="1:47" s="2" customFormat="1" ht="12">
      <c r="A473" s="40"/>
      <c r="B473" s="41"/>
      <c r="C473" s="42"/>
      <c r="D473" s="227" t="s">
        <v>149</v>
      </c>
      <c r="E473" s="42"/>
      <c r="F473" s="228" t="s">
        <v>576</v>
      </c>
      <c r="G473" s="42"/>
      <c r="H473" s="42"/>
      <c r="I473" s="229"/>
      <c r="J473" s="42"/>
      <c r="K473" s="42"/>
      <c r="L473" s="46"/>
      <c r="M473" s="230"/>
      <c r="N473" s="231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149</v>
      </c>
      <c r="AU473" s="19" t="s">
        <v>86</v>
      </c>
    </row>
    <row r="474" spans="1:51" s="13" customFormat="1" ht="12">
      <c r="A474" s="13"/>
      <c r="B474" s="232"/>
      <c r="C474" s="233"/>
      <c r="D474" s="234" t="s">
        <v>151</v>
      </c>
      <c r="E474" s="235" t="s">
        <v>19</v>
      </c>
      <c r="F474" s="236" t="s">
        <v>577</v>
      </c>
      <c r="G474" s="233"/>
      <c r="H474" s="235" t="s">
        <v>19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151</v>
      </c>
      <c r="AU474" s="242" t="s">
        <v>86</v>
      </c>
      <c r="AV474" s="13" t="s">
        <v>84</v>
      </c>
      <c r="AW474" s="13" t="s">
        <v>35</v>
      </c>
      <c r="AX474" s="13" t="s">
        <v>76</v>
      </c>
      <c r="AY474" s="242" t="s">
        <v>140</v>
      </c>
    </row>
    <row r="475" spans="1:51" s="14" customFormat="1" ht="12">
      <c r="A475" s="14"/>
      <c r="B475" s="243"/>
      <c r="C475" s="244"/>
      <c r="D475" s="234" t="s">
        <v>151</v>
      </c>
      <c r="E475" s="245" t="s">
        <v>19</v>
      </c>
      <c r="F475" s="246" t="s">
        <v>178</v>
      </c>
      <c r="G475" s="244"/>
      <c r="H475" s="247">
        <v>5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151</v>
      </c>
      <c r="AU475" s="253" t="s">
        <v>86</v>
      </c>
      <c r="AV475" s="14" t="s">
        <v>86</v>
      </c>
      <c r="AW475" s="14" t="s">
        <v>35</v>
      </c>
      <c r="AX475" s="14" t="s">
        <v>76</v>
      </c>
      <c r="AY475" s="253" t="s">
        <v>140</v>
      </c>
    </row>
    <row r="476" spans="1:51" s="15" customFormat="1" ht="12">
      <c r="A476" s="15"/>
      <c r="B476" s="254"/>
      <c r="C476" s="255"/>
      <c r="D476" s="234" t="s">
        <v>151</v>
      </c>
      <c r="E476" s="256" t="s">
        <v>19</v>
      </c>
      <c r="F476" s="257" t="s">
        <v>154</v>
      </c>
      <c r="G476" s="255"/>
      <c r="H476" s="258">
        <v>5</v>
      </c>
      <c r="I476" s="259"/>
      <c r="J476" s="255"/>
      <c r="K476" s="255"/>
      <c r="L476" s="260"/>
      <c r="M476" s="261"/>
      <c r="N476" s="262"/>
      <c r="O476" s="262"/>
      <c r="P476" s="262"/>
      <c r="Q476" s="262"/>
      <c r="R476" s="262"/>
      <c r="S476" s="262"/>
      <c r="T476" s="263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4" t="s">
        <v>151</v>
      </c>
      <c r="AU476" s="264" t="s">
        <v>86</v>
      </c>
      <c r="AV476" s="15" t="s">
        <v>147</v>
      </c>
      <c r="AW476" s="15" t="s">
        <v>35</v>
      </c>
      <c r="AX476" s="15" t="s">
        <v>84</v>
      </c>
      <c r="AY476" s="264" t="s">
        <v>140</v>
      </c>
    </row>
    <row r="477" spans="1:65" s="2" customFormat="1" ht="16.5" customHeight="1">
      <c r="A477" s="40"/>
      <c r="B477" s="41"/>
      <c r="C477" s="268" t="s">
        <v>578</v>
      </c>
      <c r="D477" s="268" t="s">
        <v>323</v>
      </c>
      <c r="E477" s="269" t="s">
        <v>579</v>
      </c>
      <c r="F477" s="270" t="s">
        <v>580</v>
      </c>
      <c r="G477" s="271" t="s">
        <v>581</v>
      </c>
      <c r="H477" s="272">
        <v>5</v>
      </c>
      <c r="I477" s="273"/>
      <c r="J477" s="274">
        <f>ROUND(I477*H477,2)</f>
        <v>0</v>
      </c>
      <c r="K477" s="270" t="s">
        <v>19</v>
      </c>
      <c r="L477" s="275"/>
      <c r="M477" s="276" t="s">
        <v>19</v>
      </c>
      <c r="N477" s="277" t="s">
        <v>47</v>
      </c>
      <c r="O477" s="86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5" t="s">
        <v>203</v>
      </c>
      <c r="AT477" s="225" t="s">
        <v>323</v>
      </c>
      <c r="AU477" s="225" t="s">
        <v>86</v>
      </c>
      <c r="AY477" s="19" t="s">
        <v>140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9" t="s">
        <v>84</v>
      </c>
      <c r="BK477" s="226">
        <f>ROUND(I477*H477,2)</f>
        <v>0</v>
      </c>
      <c r="BL477" s="19" t="s">
        <v>147</v>
      </c>
      <c r="BM477" s="225" t="s">
        <v>582</v>
      </c>
    </row>
    <row r="478" spans="1:51" s="13" customFormat="1" ht="12">
      <c r="A478" s="13"/>
      <c r="B478" s="232"/>
      <c r="C478" s="233"/>
      <c r="D478" s="234" t="s">
        <v>151</v>
      </c>
      <c r="E478" s="235" t="s">
        <v>19</v>
      </c>
      <c r="F478" s="236" t="s">
        <v>577</v>
      </c>
      <c r="G478" s="233"/>
      <c r="H478" s="235" t="s">
        <v>19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151</v>
      </c>
      <c r="AU478" s="242" t="s">
        <v>86</v>
      </c>
      <c r="AV478" s="13" t="s">
        <v>84</v>
      </c>
      <c r="AW478" s="13" t="s">
        <v>35</v>
      </c>
      <c r="AX478" s="13" t="s">
        <v>76</v>
      </c>
      <c r="AY478" s="242" t="s">
        <v>140</v>
      </c>
    </row>
    <row r="479" spans="1:51" s="14" customFormat="1" ht="12">
      <c r="A479" s="14"/>
      <c r="B479" s="243"/>
      <c r="C479" s="244"/>
      <c r="D479" s="234" t="s">
        <v>151</v>
      </c>
      <c r="E479" s="245" t="s">
        <v>19</v>
      </c>
      <c r="F479" s="246" t="s">
        <v>178</v>
      </c>
      <c r="G479" s="244"/>
      <c r="H479" s="247">
        <v>5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151</v>
      </c>
      <c r="AU479" s="253" t="s">
        <v>86</v>
      </c>
      <c r="AV479" s="14" t="s">
        <v>86</v>
      </c>
      <c r="AW479" s="14" t="s">
        <v>35</v>
      </c>
      <c r="AX479" s="14" t="s">
        <v>76</v>
      </c>
      <c r="AY479" s="253" t="s">
        <v>140</v>
      </c>
    </row>
    <row r="480" spans="1:51" s="15" customFormat="1" ht="12">
      <c r="A480" s="15"/>
      <c r="B480" s="254"/>
      <c r="C480" s="255"/>
      <c r="D480" s="234" t="s">
        <v>151</v>
      </c>
      <c r="E480" s="256" t="s">
        <v>19</v>
      </c>
      <c r="F480" s="257" t="s">
        <v>154</v>
      </c>
      <c r="G480" s="255"/>
      <c r="H480" s="258">
        <v>5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4" t="s">
        <v>151</v>
      </c>
      <c r="AU480" s="264" t="s">
        <v>86</v>
      </c>
      <c r="AV480" s="15" t="s">
        <v>147</v>
      </c>
      <c r="AW480" s="15" t="s">
        <v>35</v>
      </c>
      <c r="AX480" s="15" t="s">
        <v>84</v>
      </c>
      <c r="AY480" s="264" t="s">
        <v>140</v>
      </c>
    </row>
    <row r="481" spans="1:65" s="2" customFormat="1" ht="16.5" customHeight="1">
      <c r="A481" s="40"/>
      <c r="B481" s="41"/>
      <c r="C481" s="214" t="s">
        <v>583</v>
      </c>
      <c r="D481" s="214" t="s">
        <v>142</v>
      </c>
      <c r="E481" s="215" t="s">
        <v>584</v>
      </c>
      <c r="F481" s="216" t="s">
        <v>585</v>
      </c>
      <c r="G481" s="217" t="s">
        <v>259</v>
      </c>
      <c r="H481" s="218">
        <v>3</v>
      </c>
      <c r="I481" s="219"/>
      <c r="J481" s="220">
        <f>ROUND(I481*H481,2)</f>
        <v>0</v>
      </c>
      <c r="K481" s="216" t="s">
        <v>146</v>
      </c>
      <c r="L481" s="46"/>
      <c r="M481" s="221" t="s">
        <v>19</v>
      </c>
      <c r="N481" s="222" t="s">
        <v>47</v>
      </c>
      <c r="O481" s="86"/>
      <c r="P481" s="223">
        <f>O481*H481</f>
        <v>0</v>
      </c>
      <c r="Q481" s="223">
        <v>0</v>
      </c>
      <c r="R481" s="223">
        <f>Q481*H481</f>
        <v>0</v>
      </c>
      <c r="S481" s="223">
        <v>0</v>
      </c>
      <c r="T481" s="224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5" t="s">
        <v>147</v>
      </c>
      <c r="AT481" s="225" t="s">
        <v>142</v>
      </c>
      <c r="AU481" s="225" t="s">
        <v>86</v>
      </c>
      <c r="AY481" s="19" t="s">
        <v>140</v>
      </c>
      <c r="BE481" s="226">
        <f>IF(N481="základní",J481,0)</f>
        <v>0</v>
      </c>
      <c r="BF481" s="226">
        <f>IF(N481="snížená",J481,0)</f>
        <v>0</v>
      </c>
      <c r="BG481" s="226">
        <f>IF(N481="zákl. přenesená",J481,0)</f>
        <v>0</v>
      </c>
      <c r="BH481" s="226">
        <f>IF(N481="sníž. přenesená",J481,0)</f>
        <v>0</v>
      </c>
      <c r="BI481" s="226">
        <f>IF(N481="nulová",J481,0)</f>
        <v>0</v>
      </c>
      <c r="BJ481" s="19" t="s">
        <v>84</v>
      </c>
      <c r="BK481" s="226">
        <f>ROUND(I481*H481,2)</f>
        <v>0</v>
      </c>
      <c r="BL481" s="19" t="s">
        <v>147</v>
      </c>
      <c r="BM481" s="225" t="s">
        <v>586</v>
      </c>
    </row>
    <row r="482" spans="1:47" s="2" customFormat="1" ht="12">
      <c r="A482" s="40"/>
      <c r="B482" s="41"/>
      <c r="C482" s="42"/>
      <c r="D482" s="227" t="s">
        <v>149</v>
      </c>
      <c r="E482" s="42"/>
      <c r="F482" s="228" t="s">
        <v>587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149</v>
      </c>
      <c r="AU482" s="19" t="s">
        <v>86</v>
      </c>
    </row>
    <row r="483" spans="1:51" s="13" customFormat="1" ht="12">
      <c r="A483" s="13"/>
      <c r="B483" s="232"/>
      <c r="C483" s="233"/>
      <c r="D483" s="234" t="s">
        <v>151</v>
      </c>
      <c r="E483" s="235" t="s">
        <v>19</v>
      </c>
      <c r="F483" s="236" t="s">
        <v>588</v>
      </c>
      <c r="G483" s="233"/>
      <c r="H483" s="235" t="s">
        <v>19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151</v>
      </c>
      <c r="AU483" s="242" t="s">
        <v>86</v>
      </c>
      <c r="AV483" s="13" t="s">
        <v>84</v>
      </c>
      <c r="AW483" s="13" t="s">
        <v>35</v>
      </c>
      <c r="AX483" s="13" t="s">
        <v>76</v>
      </c>
      <c r="AY483" s="242" t="s">
        <v>140</v>
      </c>
    </row>
    <row r="484" spans="1:51" s="14" customFormat="1" ht="12">
      <c r="A484" s="14"/>
      <c r="B484" s="243"/>
      <c r="C484" s="244"/>
      <c r="D484" s="234" t="s">
        <v>151</v>
      </c>
      <c r="E484" s="245" t="s">
        <v>19</v>
      </c>
      <c r="F484" s="246" t="s">
        <v>161</v>
      </c>
      <c r="G484" s="244"/>
      <c r="H484" s="247">
        <v>3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151</v>
      </c>
      <c r="AU484" s="253" t="s">
        <v>86</v>
      </c>
      <c r="AV484" s="14" t="s">
        <v>86</v>
      </c>
      <c r="AW484" s="14" t="s">
        <v>35</v>
      </c>
      <c r="AX484" s="14" t="s">
        <v>76</v>
      </c>
      <c r="AY484" s="253" t="s">
        <v>140</v>
      </c>
    </row>
    <row r="485" spans="1:51" s="15" customFormat="1" ht="12">
      <c r="A485" s="15"/>
      <c r="B485" s="254"/>
      <c r="C485" s="255"/>
      <c r="D485" s="234" t="s">
        <v>151</v>
      </c>
      <c r="E485" s="256" t="s">
        <v>19</v>
      </c>
      <c r="F485" s="257" t="s">
        <v>154</v>
      </c>
      <c r="G485" s="255"/>
      <c r="H485" s="258">
        <v>3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4" t="s">
        <v>151</v>
      </c>
      <c r="AU485" s="264" t="s">
        <v>86</v>
      </c>
      <c r="AV485" s="15" t="s">
        <v>147</v>
      </c>
      <c r="AW485" s="15" t="s">
        <v>35</v>
      </c>
      <c r="AX485" s="15" t="s">
        <v>84</v>
      </c>
      <c r="AY485" s="264" t="s">
        <v>140</v>
      </c>
    </row>
    <row r="486" spans="1:65" s="2" customFormat="1" ht="16.5" customHeight="1">
      <c r="A486" s="40"/>
      <c r="B486" s="41"/>
      <c r="C486" s="268" t="s">
        <v>589</v>
      </c>
      <c r="D486" s="268" t="s">
        <v>323</v>
      </c>
      <c r="E486" s="269" t="s">
        <v>590</v>
      </c>
      <c r="F486" s="270" t="s">
        <v>591</v>
      </c>
      <c r="G486" s="271" t="s">
        <v>581</v>
      </c>
      <c r="H486" s="272">
        <v>3</v>
      </c>
      <c r="I486" s="273"/>
      <c r="J486" s="274">
        <f>ROUND(I486*H486,2)</f>
        <v>0</v>
      </c>
      <c r="K486" s="270" t="s">
        <v>19</v>
      </c>
      <c r="L486" s="275"/>
      <c r="M486" s="276" t="s">
        <v>19</v>
      </c>
      <c r="N486" s="277" t="s">
        <v>47</v>
      </c>
      <c r="O486" s="86"/>
      <c r="P486" s="223">
        <f>O486*H486</f>
        <v>0</v>
      </c>
      <c r="Q486" s="223">
        <v>0</v>
      </c>
      <c r="R486" s="223">
        <f>Q486*H486</f>
        <v>0</v>
      </c>
      <c r="S486" s="223">
        <v>0</v>
      </c>
      <c r="T486" s="224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5" t="s">
        <v>203</v>
      </c>
      <c r="AT486" s="225" t="s">
        <v>323</v>
      </c>
      <c r="AU486" s="225" t="s">
        <v>86</v>
      </c>
      <c r="AY486" s="19" t="s">
        <v>140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9" t="s">
        <v>84</v>
      </c>
      <c r="BK486" s="226">
        <f>ROUND(I486*H486,2)</f>
        <v>0</v>
      </c>
      <c r="BL486" s="19" t="s">
        <v>147</v>
      </c>
      <c r="BM486" s="225" t="s">
        <v>592</v>
      </c>
    </row>
    <row r="487" spans="1:51" s="13" customFormat="1" ht="12">
      <c r="A487" s="13"/>
      <c r="B487" s="232"/>
      <c r="C487" s="233"/>
      <c r="D487" s="234" t="s">
        <v>151</v>
      </c>
      <c r="E487" s="235" t="s">
        <v>19</v>
      </c>
      <c r="F487" s="236" t="s">
        <v>588</v>
      </c>
      <c r="G487" s="233"/>
      <c r="H487" s="235" t="s">
        <v>19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2" t="s">
        <v>151</v>
      </c>
      <c r="AU487" s="242" t="s">
        <v>86</v>
      </c>
      <c r="AV487" s="13" t="s">
        <v>84</v>
      </c>
      <c r="AW487" s="13" t="s">
        <v>35</v>
      </c>
      <c r="AX487" s="13" t="s">
        <v>76</v>
      </c>
      <c r="AY487" s="242" t="s">
        <v>140</v>
      </c>
    </row>
    <row r="488" spans="1:51" s="14" customFormat="1" ht="12">
      <c r="A488" s="14"/>
      <c r="B488" s="243"/>
      <c r="C488" s="244"/>
      <c r="D488" s="234" t="s">
        <v>151</v>
      </c>
      <c r="E488" s="245" t="s">
        <v>19</v>
      </c>
      <c r="F488" s="246" t="s">
        <v>161</v>
      </c>
      <c r="G488" s="244"/>
      <c r="H488" s="247">
        <v>3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151</v>
      </c>
      <c r="AU488" s="253" t="s">
        <v>86</v>
      </c>
      <c r="AV488" s="14" t="s">
        <v>86</v>
      </c>
      <c r="AW488" s="14" t="s">
        <v>35</v>
      </c>
      <c r="AX488" s="14" t="s">
        <v>76</v>
      </c>
      <c r="AY488" s="253" t="s">
        <v>140</v>
      </c>
    </row>
    <row r="489" spans="1:51" s="15" customFormat="1" ht="12">
      <c r="A489" s="15"/>
      <c r="B489" s="254"/>
      <c r="C489" s="255"/>
      <c r="D489" s="234" t="s">
        <v>151</v>
      </c>
      <c r="E489" s="256" t="s">
        <v>19</v>
      </c>
      <c r="F489" s="257" t="s">
        <v>154</v>
      </c>
      <c r="G489" s="255"/>
      <c r="H489" s="258">
        <v>3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64" t="s">
        <v>151</v>
      </c>
      <c r="AU489" s="264" t="s">
        <v>86</v>
      </c>
      <c r="AV489" s="15" t="s">
        <v>147</v>
      </c>
      <c r="AW489" s="15" t="s">
        <v>35</v>
      </c>
      <c r="AX489" s="15" t="s">
        <v>84</v>
      </c>
      <c r="AY489" s="264" t="s">
        <v>140</v>
      </c>
    </row>
    <row r="490" spans="1:65" s="2" customFormat="1" ht="16.5" customHeight="1">
      <c r="A490" s="40"/>
      <c r="B490" s="41"/>
      <c r="C490" s="214" t="s">
        <v>593</v>
      </c>
      <c r="D490" s="214" t="s">
        <v>142</v>
      </c>
      <c r="E490" s="215" t="s">
        <v>594</v>
      </c>
      <c r="F490" s="216" t="s">
        <v>595</v>
      </c>
      <c r="G490" s="217" t="s">
        <v>457</v>
      </c>
      <c r="H490" s="218">
        <v>169.6</v>
      </c>
      <c r="I490" s="219"/>
      <c r="J490" s="220">
        <f>ROUND(I490*H490,2)</f>
        <v>0</v>
      </c>
      <c r="K490" s="216" t="s">
        <v>146</v>
      </c>
      <c r="L490" s="46"/>
      <c r="M490" s="221" t="s">
        <v>19</v>
      </c>
      <c r="N490" s="222" t="s">
        <v>47</v>
      </c>
      <c r="O490" s="86"/>
      <c r="P490" s="223">
        <f>O490*H490</f>
        <v>0</v>
      </c>
      <c r="Q490" s="223">
        <v>0</v>
      </c>
      <c r="R490" s="223">
        <f>Q490*H490</f>
        <v>0</v>
      </c>
      <c r="S490" s="223">
        <v>0</v>
      </c>
      <c r="T490" s="224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5" t="s">
        <v>147</v>
      </c>
      <c r="AT490" s="225" t="s">
        <v>142</v>
      </c>
      <c r="AU490" s="225" t="s">
        <v>86</v>
      </c>
      <c r="AY490" s="19" t="s">
        <v>140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9" t="s">
        <v>84</v>
      </c>
      <c r="BK490" s="226">
        <f>ROUND(I490*H490,2)</f>
        <v>0</v>
      </c>
      <c r="BL490" s="19" t="s">
        <v>147</v>
      </c>
      <c r="BM490" s="225" t="s">
        <v>596</v>
      </c>
    </row>
    <row r="491" spans="1:47" s="2" customFormat="1" ht="12">
      <c r="A491" s="40"/>
      <c r="B491" s="41"/>
      <c r="C491" s="42"/>
      <c r="D491" s="227" t="s">
        <v>149</v>
      </c>
      <c r="E491" s="42"/>
      <c r="F491" s="228" t="s">
        <v>597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149</v>
      </c>
      <c r="AU491" s="19" t="s">
        <v>86</v>
      </c>
    </row>
    <row r="492" spans="1:51" s="13" customFormat="1" ht="12">
      <c r="A492" s="13"/>
      <c r="B492" s="232"/>
      <c r="C492" s="233"/>
      <c r="D492" s="234" t="s">
        <v>151</v>
      </c>
      <c r="E492" s="235" t="s">
        <v>19</v>
      </c>
      <c r="F492" s="236" t="s">
        <v>598</v>
      </c>
      <c r="G492" s="233"/>
      <c r="H492" s="235" t="s">
        <v>19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151</v>
      </c>
      <c r="AU492" s="242" t="s">
        <v>86</v>
      </c>
      <c r="AV492" s="13" t="s">
        <v>84</v>
      </c>
      <c r="AW492" s="13" t="s">
        <v>35</v>
      </c>
      <c r="AX492" s="13" t="s">
        <v>76</v>
      </c>
      <c r="AY492" s="242" t="s">
        <v>140</v>
      </c>
    </row>
    <row r="493" spans="1:51" s="13" customFormat="1" ht="12">
      <c r="A493" s="13"/>
      <c r="B493" s="232"/>
      <c r="C493" s="233"/>
      <c r="D493" s="234" t="s">
        <v>151</v>
      </c>
      <c r="E493" s="235" t="s">
        <v>19</v>
      </c>
      <c r="F493" s="236" t="s">
        <v>599</v>
      </c>
      <c r="G493" s="233"/>
      <c r="H493" s="235" t="s">
        <v>19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151</v>
      </c>
      <c r="AU493" s="242" t="s">
        <v>86</v>
      </c>
      <c r="AV493" s="13" t="s">
        <v>84</v>
      </c>
      <c r="AW493" s="13" t="s">
        <v>35</v>
      </c>
      <c r="AX493" s="13" t="s">
        <v>76</v>
      </c>
      <c r="AY493" s="242" t="s">
        <v>140</v>
      </c>
    </row>
    <row r="494" spans="1:51" s="14" customFormat="1" ht="12">
      <c r="A494" s="14"/>
      <c r="B494" s="243"/>
      <c r="C494" s="244"/>
      <c r="D494" s="234" t="s">
        <v>151</v>
      </c>
      <c r="E494" s="245" t="s">
        <v>19</v>
      </c>
      <c r="F494" s="246" t="s">
        <v>600</v>
      </c>
      <c r="G494" s="244"/>
      <c r="H494" s="247">
        <v>29.9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3" t="s">
        <v>151</v>
      </c>
      <c r="AU494" s="253" t="s">
        <v>86</v>
      </c>
      <c r="AV494" s="14" t="s">
        <v>86</v>
      </c>
      <c r="AW494" s="14" t="s">
        <v>35</v>
      </c>
      <c r="AX494" s="14" t="s">
        <v>76</v>
      </c>
      <c r="AY494" s="253" t="s">
        <v>140</v>
      </c>
    </row>
    <row r="495" spans="1:51" s="13" customFormat="1" ht="12">
      <c r="A495" s="13"/>
      <c r="B495" s="232"/>
      <c r="C495" s="233"/>
      <c r="D495" s="234" t="s">
        <v>151</v>
      </c>
      <c r="E495" s="235" t="s">
        <v>19</v>
      </c>
      <c r="F495" s="236" t="s">
        <v>601</v>
      </c>
      <c r="G495" s="233"/>
      <c r="H495" s="235" t="s">
        <v>19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151</v>
      </c>
      <c r="AU495" s="242" t="s">
        <v>86</v>
      </c>
      <c r="AV495" s="13" t="s">
        <v>84</v>
      </c>
      <c r="AW495" s="13" t="s">
        <v>35</v>
      </c>
      <c r="AX495" s="13" t="s">
        <v>76</v>
      </c>
      <c r="AY495" s="242" t="s">
        <v>140</v>
      </c>
    </row>
    <row r="496" spans="1:51" s="14" customFormat="1" ht="12">
      <c r="A496" s="14"/>
      <c r="B496" s="243"/>
      <c r="C496" s="244"/>
      <c r="D496" s="234" t="s">
        <v>151</v>
      </c>
      <c r="E496" s="245" t="s">
        <v>19</v>
      </c>
      <c r="F496" s="246" t="s">
        <v>600</v>
      </c>
      <c r="G496" s="244"/>
      <c r="H496" s="247">
        <v>29.9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151</v>
      </c>
      <c r="AU496" s="253" t="s">
        <v>86</v>
      </c>
      <c r="AV496" s="14" t="s">
        <v>86</v>
      </c>
      <c r="AW496" s="14" t="s">
        <v>35</v>
      </c>
      <c r="AX496" s="14" t="s">
        <v>76</v>
      </c>
      <c r="AY496" s="253" t="s">
        <v>140</v>
      </c>
    </row>
    <row r="497" spans="1:51" s="13" customFormat="1" ht="12">
      <c r="A497" s="13"/>
      <c r="B497" s="232"/>
      <c r="C497" s="233"/>
      <c r="D497" s="234" t="s">
        <v>151</v>
      </c>
      <c r="E497" s="235" t="s">
        <v>19</v>
      </c>
      <c r="F497" s="236" t="s">
        <v>602</v>
      </c>
      <c r="G497" s="233"/>
      <c r="H497" s="235" t="s">
        <v>19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151</v>
      </c>
      <c r="AU497" s="242" t="s">
        <v>86</v>
      </c>
      <c r="AV497" s="13" t="s">
        <v>84</v>
      </c>
      <c r="AW497" s="13" t="s">
        <v>35</v>
      </c>
      <c r="AX497" s="13" t="s">
        <v>76</v>
      </c>
      <c r="AY497" s="242" t="s">
        <v>140</v>
      </c>
    </row>
    <row r="498" spans="1:51" s="14" customFormat="1" ht="12">
      <c r="A498" s="14"/>
      <c r="B498" s="243"/>
      <c r="C498" s="244"/>
      <c r="D498" s="234" t="s">
        <v>151</v>
      </c>
      <c r="E498" s="245" t="s">
        <v>19</v>
      </c>
      <c r="F498" s="246" t="s">
        <v>603</v>
      </c>
      <c r="G498" s="244"/>
      <c r="H498" s="247">
        <v>54.9</v>
      </c>
      <c r="I498" s="248"/>
      <c r="J498" s="244"/>
      <c r="K498" s="244"/>
      <c r="L498" s="249"/>
      <c r="M498" s="250"/>
      <c r="N498" s="251"/>
      <c r="O498" s="251"/>
      <c r="P498" s="251"/>
      <c r="Q498" s="251"/>
      <c r="R498" s="251"/>
      <c r="S498" s="251"/>
      <c r="T498" s="25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3" t="s">
        <v>151</v>
      </c>
      <c r="AU498" s="253" t="s">
        <v>86</v>
      </c>
      <c r="AV498" s="14" t="s">
        <v>86</v>
      </c>
      <c r="AW498" s="14" t="s">
        <v>35</v>
      </c>
      <c r="AX498" s="14" t="s">
        <v>76</v>
      </c>
      <c r="AY498" s="253" t="s">
        <v>140</v>
      </c>
    </row>
    <row r="499" spans="1:51" s="13" customFormat="1" ht="12">
      <c r="A499" s="13"/>
      <c r="B499" s="232"/>
      <c r="C499" s="233"/>
      <c r="D499" s="234" t="s">
        <v>151</v>
      </c>
      <c r="E499" s="235" t="s">
        <v>19</v>
      </c>
      <c r="F499" s="236" t="s">
        <v>604</v>
      </c>
      <c r="G499" s="233"/>
      <c r="H499" s="235" t="s">
        <v>19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151</v>
      </c>
      <c r="AU499" s="242" t="s">
        <v>86</v>
      </c>
      <c r="AV499" s="13" t="s">
        <v>84</v>
      </c>
      <c r="AW499" s="13" t="s">
        <v>35</v>
      </c>
      <c r="AX499" s="13" t="s">
        <v>76</v>
      </c>
      <c r="AY499" s="242" t="s">
        <v>140</v>
      </c>
    </row>
    <row r="500" spans="1:51" s="14" customFormat="1" ht="12">
      <c r="A500" s="14"/>
      <c r="B500" s="243"/>
      <c r="C500" s="244"/>
      <c r="D500" s="234" t="s">
        <v>151</v>
      </c>
      <c r="E500" s="245" t="s">
        <v>19</v>
      </c>
      <c r="F500" s="246" t="s">
        <v>603</v>
      </c>
      <c r="G500" s="244"/>
      <c r="H500" s="247">
        <v>54.9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151</v>
      </c>
      <c r="AU500" s="253" t="s">
        <v>86</v>
      </c>
      <c r="AV500" s="14" t="s">
        <v>86</v>
      </c>
      <c r="AW500" s="14" t="s">
        <v>35</v>
      </c>
      <c r="AX500" s="14" t="s">
        <v>76</v>
      </c>
      <c r="AY500" s="253" t="s">
        <v>140</v>
      </c>
    </row>
    <row r="501" spans="1:51" s="15" customFormat="1" ht="12">
      <c r="A501" s="15"/>
      <c r="B501" s="254"/>
      <c r="C501" s="255"/>
      <c r="D501" s="234" t="s">
        <v>151</v>
      </c>
      <c r="E501" s="256" t="s">
        <v>19</v>
      </c>
      <c r="F501" s="257" t="s">
        <v>154</v>
      </c>
      <c r="G501" s="255"/>
      <c r="H501" s="258">
        <v>169.6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4" t="s">
        <v>151</v>
      </c>
      <c r="AU501" s="264" t="s">
        <v>86</v>
      </c>
      <c r="AV501" s="15" t="s">
        <v>147</v>
      </c>
      <c r="AW501" s="15" t="s">
        <v>35</v>
      </c>
      <c r="AX501" s="15" t="s">
        <v>84</v>
      </c>
      <c r="AY501" s="264" t="s">
        <v>140</v>
      </c>
    </row>
    <row r="502" spans="1:65" s="2" customFormat="1" ht="16.5" customHeight="1">
      <c r="A502" s="40"/>
      <c r="B502" s="41"/>
      <c r="C502" s="268" t="s">
        <v>605</v>
      </c>
      <c r="D502" s="268" t="s">
        <v>323</v>
      </c>
      <c r="E502" s="269" t="s">
        <v>606</v>
      </c>
      <c r="F502" s="270" t="s">
        <v>607</v>
      </c>
      <c r="G502" s="271" t="s">
        <v>145</v>
      </c>
      <c r="H502" s="272">
        <v>726.242</v>
      </c>
      <c r="I502" s="273"/>
      <c r="J502" s="274">
        <f>ROUND(I502*H502,2)</f>
        <v>0</v>
      </c>
      <c r="K502" s="270" t="s">
        <v>19</v>
      </c>
      <c r="L502" s="275"/>
      <c r="M502" s="276" t="s">
        <v>19</v>
      </c>
      <c r="N502" s="277" t="s">
        <v>47</v>
      </c>
      <c r="O502" s="86"/>
      <c r="P502" s="223">
        <f>O502*H502</f>
        <v>0</v>
      </c>
      <c r="Q502" s="223">
        <v>0.001</v>
      </c>
      <c r="R502" s="223">
        <f>Q502*H502</f>
        <v>0.7262419999999999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203</v>
      </c>
      <c r="AT502" s="225" t="s">
        <v>323</v>
      </c>
      <c r="AU502" s="225" t="s">
        <v>86</v>
      </c>
      <c r="AY502" s="19" t="s">
        <v>140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84</v>
      </c>
      <c r="BK502" s="226">
        <f>ROUND(I502*H502,2)</f>
        <v>0</v>
      </c>
      <c r="BL502" s="19" t="s">
        <v>147</v>
      </c>
      <c r="BM502" s="225" t="s">
        <v>608</v>
      </c>
    </row>
    <row r="503" spans="1:51" s="13" customFormat="1" ht="12">
      <c r="A503" s="13"/>
      <c r="B503" s="232"/>
      <c r="C503" s="233"/>
      <c r="D503" s="234" t="s">
        <v>151</v>
      </c>
      <c r="E503" s="235" t="s">
        <v>19</v>
      </c>
      <c r="F503" s="236" t="s">
        <v>598</v>
      </c>
      <c r="G503" s="233"/>
      <c r="H503" s="235" t="s">
        <v>19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151</v>
      </c>
      <c r="AU503" s="242" t="s">
        <v>86</v>
      </c>
      <c r="AV503" s="13" t="s">
        <v>84</v>
      </c>
      <c r="AW503" s="13" t="s">
        <v>35</v>
      </c>
      <c r="AX503" s="13" t="s">
        <v>76</v>
      </c>
      <c r="AY503" s="242" t="s">
        <v>140</v>
      </c>
    </row>
    <row r="504" spans="1:51" s="13" customFormat="1" ht="12">
      <c r="A504" s="13"/>
      <c r="B504" s="232"/>
      <c r="C504" s="233"/>
      <c r="D504" s="234" t="s">
        <v>151</v>
      </c>
      <c r="E504" s="235" t="s">
        <v>19</v>
      </c>
      <c r="F504" s="236" t="s">
        <v>599</v>
      </c>
      <c r="G504" s="233"/>
      <c r="H504" s="235" t="s">
        <v>19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151</v>
      </c>
      <c r="AU504" s="242" t="s">
        <v>86</v>
      </c>
      <c r="AV504" s="13" t="s">
        <v>84</v>
      </c>
      <c r="AW504" s="13" t="s">
        <v>35</v>
      </c>
      <c r="AX504" s="13" t="s">
        <v>76</v>
      </c>
      <c r="AY504" s="242" t="s">
        <v>140</v>
      </c>
    </row>
    <row r="505" spans="1:51" s="14" customFormat="1" ht="12">
      <c r="A505" s="14"/>
      <c r="B505" s="243"/>
      <c r="C505" s="244"/>
      <c r="D505" s="234" t="s">
        <v>151</v>
      </c>
      <c r="E505" s="245" t="s">
        <v>19</v>
      </c>
      <c r="F505" s="246" t="s">
        <v>609</v>
      </c>
      <c r="G505" s="244"/>
      <c r="H505" s="247">
        <v>85.626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151</v>
      </c>
      <c r="AU505" s="253" t="s">
        <v>86</v>
      </c>
      <c r="AV505" s="14" t="s">
        <v>86</v>
      </c>
      <c r="AW505" s="14" t="s">
        <v>35</v>
      </c>
      <c r="AX505" s="14" t="s">
        <v>76</v>
      </c>
      <c r="AY505" s="253" t="s">
        <v>140</v>
      </c>
    </row>
    <row r="506" spans="1:51" s="13" customFormat="1" ht="12">
      <c r="A506" s="13"/>
      <c r="B506" s="232"/>
      <c r="C506" s="233"/>
      <c r="D506" s="234" t="s">
        <v>151</v>
      </c>
      <c r="E506" s="235" t="s">
        <v>19</v>
      </c>
      <c r="F506" s="236" t="s">
        <v>601</v>
      </c>
      <c r="G506" s="233"/>
      <c r="H506" s="235" t="s">
        <v>19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151</v>
      </c>
      <c r="AU506" s="242" t="s">
        <v>86</v>
      </c>
      <c r="AV506" s="13" t="s">
        <v>84</v>
      </c>
      <c r="AW506" s="13" t="s">
        <v>35</v>
      </c>
      <c r="AX506" s="13" t="s">
        <v>76</v>
      </c>
      <c r="AY506" s="242" t="s">
        <v>140</v>
      </c>
    </row>
    <row r="507" spans="1:51" s="14" customFormat="1" ht="12">
      <c r="A507" s="14"/>
      <c r="B507" s="243"/>
      <c r="C507" s="244"/>
      <c r="D507" s="234" t="s">
        <v>151</v>
      </c>
      <c r="E507" s="245" t="s">
        <v>19</v>
      </c>
      <c r="F507" s="246" t="s">
        <v>609</v>
      </c>
      <c r="G507" s="244"/>
      <c r="H507" s="247">
        <v>85.626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3" t="s">
        <v>151</v>
      </c>
      <c r="AU507" s="253" t="s">
        <v>86</v>
      </c>
      <c r="AV507" s="14" t="s">
        <v>86</v>
      </c>
      <c r="AW507" s="14" t="s">
        <v>35</v>
      </c>
      <c r="AX507" s="14" t="s">
        <v>76</v>
      </c>
      <c r="AY507" s="253" t="s">
        <v>140</v>
      </c>
    </row>
    <row r="508" spans="1:51" s="13" customFormat="1" ht="12">
      <c r="A508" s="13"/>
      <c r="B508" s="232"/>
      <c r="C508" s="233"/>
      <c r="D508" s="234" t="s">
        <v>151</v>
      </c>
      <c r="E508" s="235" t="s">
        <v>19</v>
      </c>
      <c r="F508" s="236" t="s">
        <v>602</v>
      </c>
      <c r="G508" s="233"/>
      <c r="H508" s="235" t="s">
        <v>19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151</v>
      </c>
      <c r="AU508" s="242" t="s">
        <v>86</v>
      </c>
      <c r="AV508" s="13" t="s">
        <v>84</v>
      </c>
      <c r="AW508" s="13" t="s">
        <v>35</v>
      </c>
      <c r="AX508" s="13" t="s">
        <v>76</v>
      </c>
      <c r="AY508" s="242" t="s">
        <v>140</v>
      </c>
    </row>
    <row r="509" spans="1:51" s="14" customFormat="1" ht="12">
      <c r="A509" s="14"/>
      <c r="B509" s="243"/>
      <c r="C509" s="244"/>
      <c r="D509" s="234" t="s">
        <v>151</v>
      </c>
      <c r="E509" s="245" t="s">
        <v>19</v>
      </c>
      <c r="F509" s="246" t="s">
        <v>610</v>
      </c>
      <c r="G509" s="244"/>
      <c r="H509" s="247">
        <v>164.7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151</v>
      </c>
      <c r="AU509" s="253" t="s">
        <v>86</v>
      </c>
      <c r="AV509" s="14" t="s">
        <v>86</v>
      </c>
      <c r="AW509" s="14" t="s">
        <v>35</v>
      </c>
      <c r="AX509" s="14" t="s">
        <v>76</v>
      </c>
      <c r="AY509" s="253" t="s">
        <v>140</v>
      </c>
    </row>
    <row r="510" spans="1:51" s="13" customFormat="1" ht="12">
      <c r="A510" s="13"/>
      <c r="B510" s="232"/>
      <c r="C510" s="233"/>
      <c r="D510" s="234" t="s">
        <v>151</v>
      </c>
      <c r="E510" s="235" t="s">
        <v>19</v>
      </c>
      <c r="F510" s="236" t="s">
        <v>604</v>
      </c>
      <c r="G510" s="233"/>
      <c r="H510" s="235" t="s">
        <v>19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151</v>
      </c>
      <c r="AU510" s="242" t="s">
        <v>86</v>
      </c>
      <c r="AV510" s="13" t="s">
        <v>84</v>
      </c>
      <c r="AW510" s="13" t="s">
        <v>35</v>
      </c>
      <c r="AX510" s="13" t="s">
        <v>76</v>
      </c>
      <c r="AY510" s="242" t="s">
        <v>140</v>
      </c>
    </row>
    <row r="511" spans="1:51" s="14" customFormat="1" ht="12">
      <c r="A511" s="14"/>
      <c r="B511" s="243"/>
      <c r="C511" s="244"/>
      <c r="D511" s="234" t="s">
        <v>151</v>
      </c>
      <c r="E511" s="245" t="s">
        <v>19</v>
      </c>
      <c r="F511" s="246" t="s">
        <v>611</v>
      </c>
      <c r="G511" s="244"/>
      <c r="H511" s="247">
        <v>269.25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3" t="s">
        <v>151</v>
      </c>
      <c r="AU511" s="253" t="s">
        <v>86</v>
      </c>
      <c r="AV511" s="14" t="s">
        <v>86</v>
      </c>
      <c r="AW511" s="14" t="s">
        <v>35</v>
      </c>
      <c r="AX511" s="14" t="s">
        <v>76</v>
      </c>
      <c r="AY511" s="253" t="s">
        <v>140</v>
      </c>
    </row>
    <row r="512" spans="1:51" s="15" customFormat="1" ht="12">
      <c r="A512" s="15"/>
      <c r="B512" s="254"/>
      <c r="C512" s="255"/>
      <c r="D512" s="234" t="s">
        <v>151</v>
      </c>
      <c r="E512" s="256" t="s">
        <v>19</v>
      </c>
      <c r="F512" s="257" t="s">
        <v>154</v>
      </c>
      <c r="G512" s="255"/>
      <c r="H512" s="258">
        <v>605.202</v>
      </c>
      <c r="I512" s="259"/>
      <c r="J512" s="255"/>
      <c r="K512" s="255"/>
      <c r="L512" s="260"/>
      <c r="M512" s="261"/>
      <c r="N512" s="262"/>
      <c r="O512" s="262"/>
      <c r="P512" s="262"/>
      <c r="Q512" s="262"/>
      <c r="R512" s="262"/>
      <c r="S512" s="262"/>
      <c r="T512" s="263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4" t="s">
        <v>151</v>
      </c>
      <c r="AU512" s="264" t="s">
        <v>86</v>
      </c>
      <c r="AV512" s="15" t="s">
        <v>147</v>
      </c>
      <c r="AW512" s="15" t="s">
        <v>35</v>
      </c>
      <c r="AX512" s="15" t="s">
        <v>84</v>
      </c>
      <c r="AY512" s="264" t="s">
        <v>140</v>
      </c>
    </row>
    <row r="513" spans="1:51" s="14" customFormat="1" ht="12">
      <c r="A513" s="14"/>
      <c r="B513" s="243"/>
      <c r="C513" s="244"/>
      <c r="D513" s="234" t="s">
        <v>151</v>
      </c>
      <c r="E513" s="244"/>
      <c r="F513" s="246" t="s">
        <v>612</v>
      </c>
      <c r="G513" s="244"/>
      <c r="H513" s="247">
        <v>726.242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151</v>
      </c>
      <c r="AU513" s="253" t="s">
        <v>86</v>
      </c>
      <c r="AV513" s="14" t="s">
        <v>86</v>
      </c>
      <c r="AW513" s="14" t="s">
        <v>4</v>
      </c>
      <c r="AX513" s="14" t="s">
        <v>84</v>
      </c>
      <c r="AY513" s="253" t="s">
        <v>140</v>
      </c>
    </row>
    <row r="514" spans="1:65" s="2" customFormat="1" ht="21.75" customHeight="1">
      <c r="A514" s="40"/>
      <c r="B514" s="41"/>
      <c r="C514" s="214" t="s">
        <v>613</v>
      </c>
      <c r="D514" s="214" t="s">
        <v>142</v>
      </c>
      <c r="E514" s="215" t="s">
        <v>614</v>
      </c>
      <c r="F514" s="216" t="s">
        <v>615</v>
      </c>
      <c r="G514" s="217" t="s">
        <v>457</v>
      </c>
      <c r="H514" s="218">
        <v>891.76</v>
      </c>
      <c r="I514" s="219"/>
      <c r="J514" s="220">
        <f>ROUND(I514*H514,2)</f>
        <v>0</v>
      </c>
      <c r="K514" s="216" t="s">
        <v>146</v>
      </c>
      <c r="L514" s="46"/>
      <c r="M514" s="221" t="s">
        <v>19</v>
      </c>
      <c r="N514" s="222" t="s">
        <v>47</v>
      </c>
      <c r="O514" s="86"/>
      <c r="P514" s="223">
        <f>O514*H514</f>
        <v>0</v>
      </c>
      <c r="Q514" s="223">
        <v>0</v>
      </c>
      <c r="R514" s="223">
        <f>Q514*H514</f>
        <v>0</v>
      </c>
      <c r="S514" s="223">
        <v>0</v>
      </c>
      <c r="T514" s="224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5" t="s">
        <v>147</v>
      </c>
      <c r="AT514" s="225" t="s">
        <v>142</v>
      </c>
      <c r="AU514" s="225" t="s">
        <v>86</v>
      </c>
      <c r="AY514" s="19" t="s">
        <v>140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9" t="s">
        <v>84</v>
      </c>
      <c r="BK514" s="226">
        <f>ROUND(I514*H514,2)</f>
        <v>0</v>
      </c>
      <c r="BL514" s="19" t="s">
        <v>147</v>
      </c>
      <c r="BM514" s="225" t="s">
        <v>616</v>
      </c>
    </row>
    <row r="515" spans="1:47" s="2" customFormat="1" ht="12">
      <c r="A515" s="40"/>
      <c r="B515" s="41"/>
      <c r="C515" s="42"/>
      <c r="D515" s="227" t="s">
        <v>149</v>
      </c>
      <c r="E515" s="42"/>
      <c r="F515" s="228" t="s">
        <v>617</v>
      </c>
      <c r="G515" s="42"/>
      <c r="H515" s="42"/>
      <c r="I515" s="229"/>
      <c r="J515" s="42"/>
      <c r="K515" s="42"/>
      <c r="L515" s="46"/>
      <c r="M515" s="230"/>
      <c r="N515" s="231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149</v>
      </c>
      <c r="AU515" s="19" t="s">
        <v>86</v>
      </c>
    </row>
    <row r="516" spans="1:51" s="13" customFormat="1" ht="12">
      <c r="A516" s="13"/>
      <c r="B516" s="232"/>
      <c r="C516" s="233"/>
      <c r="D516" s="234" t="s">
        <v>151</v>
      </c>
      <c r="E516" s="235" t="s">
        <v>19</v>
      </c>
      <c r="F516" s="236" t="s">
        <v>618</v>
      </c>
      <c r="G516" s="233"/>
      <c r="H516" s="235" t="s">
        <v>19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151</v>
      </c>
      <c r="AU516" s="242" t="s">
        <v>86</v>
      </c>
      <c r="AV516" s="13" t="s">
        <v>84</v>
      </c>
      <c r="AW516" s="13" t="s">
        <v>35</v>
      </c>
      <c r="AX516" s="13" t="s">
        <v>76</v>
      </c>
      <c r="AY516" s="242" t="s">
        <v>140</v>
      </c>
    </row>
    <row r="517" spans="1:51" s="13" customFormat="1" ht="12">
      <c r="A517" s="13"/>
      <c r="B517" s="232"/>
      <c r="C517" s="233"/>
      <c r="D517" s="234" t="s">
        <v>151</v>
      </c>
      <c r="E517" s="235" t="s">
        <v>19</v>
      </c>
      <c r="F517" s="236" t="s">
        <v>599</v>
      </c>
      <c r="G517" s="233"/>
      <c r="H517" s="235" t="s">
        <v>19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151</v>
      </c>
      <c r="AU517" s="242" t="s">
        <v>86</v>
      </c>
      <c r="AV517" s="13" t="s">
        <v>84</v>
      </c>
      <c r="AW517" s="13" t="s">
        <v>35</v>
      </c>
      <c r="AX517" s="13" t="s">
        <v>76</v>
      </c>
      <c r="AY517" s="242" t="s">
        <v>140</v>
      </c>
    </row>
    <row r="518" spans="1:51" s="14" customFormat="1" ht="12">
      <c r="A518" s="14"/>
      <c r="B518" s="243"/>
      <c r="C518" s="244"/>
      <c r="D518" s="234" t="s">
        <v>151</v>
      </c>
      <c r="E518" s="245" t="s">
        <v>19</v>
      </c>
      <c r="F518" s="246" t="s">
        <v>619</v>
      </c>
      <c r="G518" s="244"/>
      <c r="H518" s="247">
        <v>156.88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151</v>
      </c>
      <c r="AU518" s="253" t="s">
        <v>86</v>
      </c>
      <c r="AV518" s="14" t="s">
        <v>86</v>
      </c>
      <c r="AW518" s="14" t="s">
        <v>35</v>
      </c>
      <c r="AX518" s="14" t="s">
        <v>76</v>
      </c>
      <c r="AY518" s="253" t="s">
        <v>140</v>
      </c>
    </row>
    <row r="519" spans="1:51" s="13" customFormat="1" ht="12">
      <c r="A519" s="13"/>
      <c r="B519" s="232"/>
      <c r="C519" s="233"/>
      <c r="D519" s="234" t="s">
        <v>151</v>
      </c>
      <c r="E519" s="235" t="s">
        <v>19</v>
      </c>
      <c r="F519" s="236" t="s">
        <v>601</v>
      </c>
      <c r="G519" s="233"/>
      <c r="H519" s="235" t="s">
        <v>19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2" t="s">
        <v>151</v>
      </c>
      <c r="AU519" s="242" t="s">
        <v>86</v>
      </c>
      <c r="AV519" s="13" t="s">
        <v>84</v>
      </c>
      <c r="AW519" s="13" t="s">
        <v>35</v>
      </c>
      <c r="AX519" s="13" t="s">
        <v>76</v>
      </c>
      <c r="AY519" s="242" t="s">
        <v>140</v>
      </c>
    </row>
    <row r="520" spans="1:51" s="14" customFormat="1" ht="12">
      <c r="A520" s="14"/>
      <c r="B520" s="243"/>
      <c r="C520" s="244"/>
      <c r="D520" s="234" t="s">
        <v>151</v>
      </c>
      <c r="E520" s="245" t="s">
        <v>19</v>
      </c>
      <c r="F520" s="246" t="s">
        <v>620</v>
      </c>
      <c r="G520" s="244"/>
      <c r="H520" s="247">
        <v>164.88</v>
      </c>
      <c r="I520" s="248"/>
      <c r="J520" s="244"/>
      <c r="K520" s="244"/>
      <c r="L520" s="249"/>
      <c r="M520" s="250"/>
      <c r="N520" s="251"/>
      <c r="O520" s="251"/>
      <c r="P520" s="251"/>
      <c r="Q520" s="251"/>
      <c r="R520" s="251"/>
      <c r="S520" s="251"/>
      <c r="T520" s="25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3" t="s">
        <v>151</v>
      </c>
      <c r="AU520" s="253" t="s">
        <v>86</v>
      </c>
      <c r="AV520" s="14" t="s">
        <v>86</v>
      </c>
      <c r="AW520" s="14" t="s">
        <v>35</v>
      </c>
      <c r="AX520" s="14" t="s">
        <v>76</v>
      </c>
      <c r="AY520" s="253" t="s">
        <v>140</v>
      </c>
    </row>
    <row r="521" spans="1:51" s="13" customFormat="1" ht="12">
      <c r="A521" s="13"/>
      <c r="B521" s="232"/>
      <c r="C521" s="233"/>
      <c r="D521" s="234" t="s">
        <v>151</v>
      </c>
      <c r="E521" s="235" t="s">
        <v>19</v>
      </c>
      <c r="F521" s="236" t="s">
        <v>602</v>
      </c>
      <c r="G521" s="233"/>
      <c r="H521" s="235" t="s">
        <v>19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151</v>
      </c>
      <c r="AU521" s="242" t="s">
        <v>86</v>
      </c>
      <c r="AV521" s="13" t="s">
        <v>84</v>
      </c>
      <c r="AW521" s="13" t="s">
        <v>35</v>
      </c>
      <c r="AX521" s="13" t="s">
        <v>76</v>
      </c>
      <c r="AY521" s="242" t="s">
        <v>140</v>
      </c>
    </row>
    <row r="522" spans="1:51" s="14" customFormat="1" ht="12">
      <c r="A522" s="14"/>
      <c r="B522" s="243"/>
      <c r="C522" s="244"/>
      <c r="D522" s="234" t="s">
        <v>151</v>
      </c>
      <c r="E522" s="245" t="s">
        <v>19</v>
      </c>
      <c r="F522" s="246" t="s">
        <v>621</v>
      </c>
      <c r="G522" s="244"/>
      <c r="H522" s="247">
        <v>231.8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3" t="s">
        <v>151</v>
      </c>
      <c r="AU522" s="253" t="s">
        <v>86</v>
      </c>
      <c r="AV522" s="14" t="s">
        <v>86</v>
      </c>
      <c r="AW522" s="14" t="s">
        <v>35</v>
      </c>
      <c r="AX522" s="14" t="s">
        <v>76</v>
      </c>
      <c r="AY522" s="253" t="s">
        <v>140</v>
      </c>
    </row>
    <row r="523" spans="1:51" s="13" customFormat="1" ht="12">
      <c r="A523" s="13"/>
      <c r="B523" s="232"/>
      <c r="C523" s="233"/>
      <c r="D523" s="234" t="s">
        <v>151</v>
      </c>
      <c r="E523" s="235" t="s">
        <v>19</v>
      </c>
      <c r="F523" s="236" t="s">
        <v>604</v>
      </c>
      <c r="G523" s="233"/>
      <c r="H523" s="235" t="s">
        <v>19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151</v>
      </c>
      <c r="AU523" s="242" t="s">
        <v>86</v>
      </c>
      <c r="AV523" s="13" t="s">
        <v>84</v>
      </c>
      <c r="AW523" s="13" t="s">
        <v>35</v>
      </c>
      <c r="AX523" s="13" t="s">
        <v>76</v>
      </c>
      <c r="AY523" s="242" t="s">
        <v>140</v>
      </c>
    </row>
    <row r="524" spans="1:51" s="14" customFormat="1" ht="12">
      <c r="A524" s="14"/>
      <c r="B524" s="243"/>
      <c r="C524" s="244"/>
      <c r="D524" s="234" t="s">
        <v>151</v>
      </c>
      <c r="E524" s="245" t="s">
        <v>19</v>
      </c>
      <c r="F524" s="246" t="s">
        <v>622</v>
      </c>
      <c r="G524" s="244"/>
      <c r="H524" s="247">
        <v>293.8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151</v>
      </c>
      <c r="AU524" s="253" t="s">
        <v>86</v>
      </c>
      <c r="AV524" s="14" t="s">
        <v>86</v>
      </c>
      <c r="AW524" s="14" t="s">
        <v>35</v>
      </c>
      <c r="AX524" s="14" t="s">
        <v>76</v>
      </c>
      <c r="AY524" s="253" t="s">
        <v>140</v>
      </c>
    </row>
    <row r="525" spans="1:51" s="13" customFormat="1" ht="12">
      <c r="A525" s="13"/>
      <c r="B525" s="232"/>
      <c r="C525" s="233"/>
      <c r="D525" s="234" t="s">
        <v>151</v>
      </c>
      <c r="E525" s="235" t="s">
        <v>19</v>
      </c>
      <c r="F525" s="236" t="s">
        <v>623</v>
      </c>
      <c r="G525" s="233"/>
      <c r="H525" s="235" t="s">
        <v>19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151</v>
      </c>
      <c r="AU525" s="242" t="s">
        <v>86</v>
      </c>
      <c r="AV525" s="13" t="s">
        <v>84</v>
      </c>
      <c r="AW525" s="13" t="s">
        <v>35</v>
      </c>
      <c r="AX525" s="13" t="s">
        <v>76</v>
      </c>
      <c r="AY525" s="242" t="s">
        <v>140</v>
      </c>
    </row>
    <row r="526" spans="1:51" s="14" customFormat="1" ht="12">
      <c r="A526" s="14"/>
      <c r="B526" s="243"/>
      <c r="C526" s="244"/>
      <c r="D526" s="234" t="s">
        <v>151</v>
      </c>
      <c r="E526" s="245" t="s">
        <v>19</v>
      </c>
      <c r="F526" s="246" t="s">
        <v>624</v>
      </c>
      <c r="G526" s="244"/>
      <c r="H526" s="247">
        <v>44.4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151</v>
      </c>
      <c r="AU526" s="253" t="s">
        <v>86</v>
      </c>
      <c r="AV526" s="14" t="s">
        <v>86</v>
      </c>
      <c r="AW526" s="14" t="s">
        <v>35</v>
      </c>
      <c r="AX526" s="14" t="s">
        <v>76</v>
      </c>
      <c r="AY526" s="253" t="s">
        <v>140</v>
      </c>
    </row>
    <row r="527" spans="1:51" s="15" customFormat="1" ht="12">
      <c r="A527" s="15"/>
      <c r="B527" s="254"/>
      <c r="C527" s="255"/>
      <c r="D527" s="234" t="s">
        <v>151</v>
      </c>
      <c r="E527" s="256" t="s">
        <v>19</v>
      </c>
      <c r="F527" s="257" t="s">
        <v>154</v>
      </c>
      <c r="G527" s="255"/>
      <c r="H527" s="258">
        <v>891.76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4" t="s">
        <v>151</v>
      </c>
      <c r="AU527" s="264" t="s">
        <v>86</v>
      </c>
      <c r="AV527" s="15" t="s">
        <v>147</v>
      </c>
      <c r="AW527" s="15" t="s">
        <v>35</v>
      </c>
      <c r="AX527" s="15" t="s">
        <v>84</v>
      </c>
      <c r="AY527" s="264" t="s">
        <v>140</v>
      </c>
    </row>
    <row r="528" spans="1:65" s="2" customFormat="1" ht="16.5" customHeight="1">
      <c r="A528" s="40"/>
      <c r="B528" s="41"/>
      <c r="C528" s="268" t="s">
        <v>625</v>
      </c>
      <c r="D528" s="268" t="s">
        <v>323</v>
      </c>
      <c r="E528" s="269" t="s">
        <v>626</v>
      </c>
      <c r="F528" s="270" t="s">
        <v>627</v>
      </c>
      <c r="G528" s="271" t="s">
        <v>581</v>
      </c>
      <c r="H528" s="272">
        <v>4547.976</v>
      </c>
      <c r="I528" s="273"/>
      <c r="J528" s="274">
        <f>ROUND(I528*H528,2)</f>
        <v>0</v>
      </c>
      <c r="K528" s="270" t="s">
        <v>19</v>
      </c>
      <c r="L528" s="275"/>
      <c r="M528" s="276" t="s">
        <v>19</v>
      </c>
      <c r="N528" s="277" t="s">
        <v>47</v>
      </c>
      <c r="O528" s="86"/>
      <c r="P528" s="223">
        <f>O528*H528</f>
        <v>0</v>
      </c>
      <c r="Q528" s="223">
        <v>1E-05</v>
      </c>
      <c r="R528" s="223">
        <f>Q528*H528</f>
        <v>0.04547976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203</v>
      </c>
      <c r="AT528" s="225" t="s">
        <v>323</v>
      </c>
      <c r="AU528" s="225" t="s">
        <v>86</v>
      </c>
      <c r="AY528" s="19" t="s">
        <v>140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84</v>
      </c>
      <c r="BK528" s="226">
        <f>ROUND(I528*H528,2)</f>
        <v>0</v>
      </c>
      <c r="BL528" s="19" t="s">
        <v>147</v>
      </c>
      <c r="BM528" s="225" t="s">
        <v>628</v>
      </c>
    </row>
    <row r="529" spans="1:51" s="13" customFormat="1" ht="12">
      <c r="A529" s="13"/>
      <c r="B529" s="232"/>
      <c r="C529" s="233"/>
      <c r="D529" s="234" t="s">
        <v>151</v>
      </c>
      <c r="E529" s="235" t="s">
        <v>19</v>
      </c>
      <c r="F529" s="236" t="s">
        <v>618</v>
      </c>
      <c r="G529" s="233"/>
      <c r="H529" s="235" t="s">
        <v>19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151</v>
      </c>
      <c r="AU529" s="242" t="s">
        <v>86</v>
      </c>
      <c r="AV529" s="13" t="s">
        <v>84</v>
      </c>
      <c r="AW529" s="13" t="s">
        <v>35</v>
      </c>
      <c r="AX529" s="13" t="s">
        <v>76</v>
      </c>
      <c r="AY529" s="242" t="s">
        <v>140</v>
      </c>
    </row>
    <row r="530" spans="1:51" s="13" customFormat="1" ht="12">
      <c r="A530" s="13"/>
      <c r="B530" s="232"/>
      <c r="C530" s="233"/>
      <c r="D530" s="234" t="s">
        <v>151</v>
      </c>
      <c r="E530" s="235" t="s">
        <v>19</v>
      </c>
      <c r="F530" s="236" t="s">
        <v>599</v>
      </c>
      <c r="G530" s="233"/>
      <c r="H530" s="235" t="s">
        <v>19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151</v>
      </c>
      <c r="AU530" s="242" t="s">
        <v>86</v>
      </c>
      <c r="AV530" s="13" t="s">
        <v>84</v>
      </c>
      <c r="AW530" s="13" t="s">
        <v>35</v>
      </c>
      <c r="AX530" s="13" t="s">
        <v>76</v>
      </c>
      <c r="AY530" s="242" t="s">
        <v>140</v>
      </c>
    </row>
    <row r="531" spans="1:51" s="14" customFormat="1" ht="12">
      <c r="A531" s="14"/>
      <c r="B531" s="243"/>
      <c r="C531" s="244"/>
      <c r="D531" s="234" t="s">
        <v>151</v>
      </c>
      <c r="E531" s="245" t="s">
        <v>19</v>
      </c>
      <c r="F531" s="246" t="s">
        <v>629</v>
      </c>
      <c r="G531" s="244"/>
      <c r="H531" s="247">
        <v>784.4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3" t="s">
        <v>151</v>
      </c>
      <c r="AU531" s="253" t="s">
        <v>86</v>
      </c>
      <c r="AV531" s="14" t="s">
        <v>86</v>
      </c>
      <c r="AW531" s="14" t="s">
        <v>35</v>
      </c>
      <c r="AX531" s="14" t="s">
        <v>76</v>
      </c>
      <c r="AY531" s="253" t="s">
        <v>140</v>
      </c>
    </row>
    <row r="532" spans="1:51" s="13" customFormat="1" ht="12">
      <c r="A532" s="13"/>
      <c r="B532" s="232"/>
      <c r="C532" s="233"/>
      <c r="D532" s="234" t="s">
        <v>151</v>
      </c>
      <c r="E532" s="235" t="s">
        <v>19</v>
      </c>
      <c r="F532" s="236" t="s">
        <v>601</v>
      </c>
      <c r="G532" s="233"/>
      <c r="H532" s="235" t="s">
        <v>19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151</v>
      </c>
      <c r="AU532" s="242" t="s">
        <v>86</v>
      </c>
      <c r="AV532" s="13" t="s">
        <v>84</v>
      </c>
      <c r="AW532" s="13" t="s">
        <v>35</v>
      </c>
      <c r="AX532" s="13" t="s">
        <v>76</v>
      </c>
      <c r="AY532" s="242" t="s">
        <v>140</v>
      </c>
    </row>
    <row r="533" spans="1:51" s="14" customFormat="1" ht="12">
      <c r="A533" s="14"/>
      <c r="B533" s="243"/>
      <c r="C533" s="244"/>
      <c r="D533" s="234" t="s">
        <v>151</v>
      </c>
      <c r="E533" s="245" t="s">
        <v>19</v>
      </c>
      <c r="F533" s="246" t="s">
        <v>630</v>
      </c>
      <c r="G533" s="244"/>
      <c r="H533" s="247">
        <v>824.4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3" t="s">
        <v>151</v>
      </c>
      <c r="AU533" s="253" t="s">
        <v>86</v>
      </c>
      <c r="AV533" s="14" t="s">
        <v>86</v>
      </c>
      <c r="AW533" s="14" t="s">
        <v>35</v>
      </c>
      <c r="AX533" s="14" t="s">
        <v>76</v>
      </c>
      <c r="AY533" s="253" t="s">
        <v>140</v>
      </c>
    </row>
    <row r="534" spans="1:51" s="13" customFormat="1" ht="12">
      <c r="A534" s="13"/>
      <c r="B534" s="232"/>
      <c r="C534" s="233"/>
      <c r="D534" s="234" t="s">
        <v>151</v>
      </c>
      <c r="E534" s="235" t="s">
        <v>19</v>
      </c>
      <c r="F534" s="236" t="s">
        <v>602</v>
      </c>
      <c r="G534" s="233"/>
      <c r="H534" s="235" t="s">
        <v>19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151</v>
      </c>
      <c r="AU534" s="242" t="s">
        <v>86</v>
      </c>
      <c r="AV534" s="13" t="s">
        <v>84</v>
      </c>
      <c r="AW534" s="13" t="s">
        <v>35</v>
      </c>
      <c r="AX534" s="13" t="s">
        <v>76</v>
      </c>
      <c r="AY534" s="242" t="s">
        <v>140</v>
      </c>
    </row>
    <row r="535" spans="1:51" s="14" customFormat="1" ht="12">
      <c r="A535" s="14"/>
      <c r="B535" s="243"/>
      <c r="C535" s="244"/>
      <c r="D535" s="234" t="s">
        <v>151</v>
      </c>
      <c r="E535" s="245" t="s">
        <v>19</v>
      </c>
      <c r="F535" s="246" t="s">
        <v>631</v>
      </c>
      <c r="G535" s="244"/>
      <c r="H535" s="247">
        <v>1159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151</v>
      </c>
      <c r="AU535" s="253" t="s">
        <v>86</v>
      </c>
      <c r="AV535" s="14" t="s">
        <v>86</v>
      </c>
      <c r="AW535" s="14" t="s">
        <v>35</v>
      </c>
      <c r="AX535" s="14" t="s">
        <v>76</v>
      </c>
      <c r="AY535" s="253" t="s">
        <v>140</v>
      </c>
    </row>
    <row r="536" spans="1:51" s="13" customFormat="1" ht="12">
      <c r="A536" s="13"/>
      <c r="B536" s="232"/>
      <c r="C536" s="233"/>
      <c r="D536" s="234" t="s">
        <v>151</v>
      </c>
      <c r="E536" s="235" t="s">
        <v>19</v>
      </c>
      <c r="F536" s="236" t="s">
        <v>604</v>
      </c>
      <c r="G536" s="233"/>
      <c r="H536" s="235" t="s">
        <v>19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2" t="s">
        <v>151</v>
      </c>
      <c r="AU536" s="242" t="s">
        <v>86</v>
      </c>
      <c r="AV536" s="13" t="s">
        <v>84</v>
      </c>
      <c r="AW536" s="13" t="s">
        <v>35</v>
      </c>
      <c r="AX536" s="13" t="s">
        <v>76</v>
      </c>
      <c r="AY536" s="242" t="s">
        <v>140</v>
      </c>
    </row>
    <row r="537" spans="1:51" s="14" customFormat="1" ht="12">
      <c r="A537" s="14"/>
      <c r="B537" s="243"/>
      <c r="C537" s="244"/>
      <c r="D537" s="234" t="s">
        <v>151</v>
      </c>
      <c r="E537" s="245" t="s">
        <v>19</v>
      </c>
      <c r="F537" s="246" t="s">
        <v>632</v>
      </c>
      <c r="G537" s="244"/>
      <c r="H537" s="247">
        <v>1469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151</v>
      </c>
      <c r="AU537" s="253" t="s">
        <v>86</v>
      </c>
      <c r="AV537" s="14" t="s">
        <v>86</v>
      </c>
      <c r="AW537" s="14" t="s">
        <v>35</v>
      </c>
      <c r="AX537" s="14" t="s">
        <v>76</v>
      </c>
      <c r="AY537" s="253" t="s">
        <v>140</v>
      </c>
    </row>
    <row r="538" spans="1:51" s="13" customFormat="1" ht="12">
      <c r="A538" s="13"/>
      <c r="B538" s="232"/>
      <c r="C538" s="233"/>
      <c r="D538" s="234" t="s">
        <v>151</v>
      </c>
      <c r="E538" s="235" t="s">
        <v>19</v>
      </c>
      <c r="F538" s="236" t="s">
        <v>623</v>
      </c>
      <c r="G538" s="233"/>
      <c r="H538" s="235" t="s">
        <v>19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2" t="s">
        <v>151</v>
      </c>
      <c r="AU538" s="242" t="s">
        <v>86</v>
      </c>
      <c r="AV538" s="13" t="s">
        <v>84</v>
      </c>
      <c r="AW538" s="13" t="s">
        <v>35</v>
      </c>
      <c r="AX538" s="13" t="s">
        <v>76</v>
      </c>
      <c r="AY538" s="242" t="s">
        <v>140</v>
      </c>
    </row>
    <row r="539" spans="1:51" s="14" customFormat="1" ht="12">
      <c r="A539" s="14"/>
      <c r="B539" s="243"/>
      <c r="C539" s="244"/>
      <c r="D539" s="234" t="s">
        <v>151</v>
      </c>
      <c r="E539" s="245" t="s">
        <v>19</v>
      </c>
      <c r="F539" s="246" t="s">
        <v>633</v>
      </c>
      <c r="G539" s="244"/>
      <c r="H539" s="247">
        <v>222</v>
      </c>
      <c r="I539" s="248"/>
      <c r="J539" s="244"/>
      <c r="K539" s="244"/>
      <c r="L539" s="249"/>
      <c r="M539" s="250"/>
      <c r="N539" s="251"/>
      <c r="O539" s="251"/>
      <c r="P539" s="251"/>
      <c r="Q539" s="251"/>
      <c r="R539" s="251"/>
      <c r="S539" s="251"/>
      <c r="T539" s="25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3" t="s">
        <v>151</v>
      </c>
      <c r="AU539" s="253" t="s">
        <v>86</v>
      </c>
      <c r="AV539" s="14" t="s">
        <v>86</v>
      </c>
      <c r="AW539" s="14" t="s">
        <v>35</v>
      </c>
      <c r="AX539" s="14" t="s">
        <v>76</v>
      </c>
      <c r="AY539" s="253" t="s">
        <v>140</v>
      </c>
    </row>
    <row r="540" spans="1:51" s="15" customFormat="1" ht="12">
      <c r="A540" s="15"/>
      <c r="B540" s="254"/>
      <c r="C540" s="255"/>
      <c r="D540" s="234" t="s">
        <v>151</v>
      </c>
      <c r="E540" s="256" t="s">
        <v>19</v>
      </c>
      <c r="F540" s="257" t="s">
        <v>154</v>
      </c>
      <c r="G540" s="255"/>
      <c r="H540" s="258">
        <v>4458.8</v>
      </c>
      <c r="I540" s="259"/>
      <c r="J540" s="255"/>
      <c r="K540" s="255"/>
      <c r="L540" s="260"/>
      <c r="M540" s="261"/>
      <c r="N540" s="262"/>
      <c r="O540" s="262"/>
      <c r="P540" s="262"/>
      <c r="Q540" s="262"/>
      <c r="R540" s="262"/>
      <c r="S540" s="262"/>
      <c r="T540" s="263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4" t="s">
        <v>151</v>
      </c>
      <c r="AU540" s="264" t="s">
        <v>86</v>
      </c>
      <c r="AV540" s="15" t="s">
        <v>147</v>
      </c>
      <c r="AW540" s="15" t="s">
        <v>35</v>
      </c>
      <c r="AX540" s="15" t="s">
        <v>84</v>
      </c>
      <c r="AY540" s="264" t="s">
        <v>140</v>
      </c>
    </row>
    <row r="541" spans="1:51" s="14" customFormat="1" ht="12">
      <c r="A541" s="14"/>
      <c r="B541" s="243"/>
      <c r="C541" s="244"/>
      <c r="D541" s="234" t="s">
        <v>151</v>
      </c>
      <c r="E541" s="244"/>
      <c r="F541" s="246" t="s">
        <v>634</v>
      </c>
      <c r="G541" s="244"/>
      <c r="H541" s="247">
        <v>4547.976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3" t="s">
        <v>151</v>
      </c>
      <c r="AU541" s="253" t="s">
        <v>86</v>
      </c>
      <c r="AV541" s="14" t="s">
        <v>86</v>
      </c>
      <c r="AW541" s="14" t="s">
        <v>4</v>
      </c>
      <c r="AX541" s="14" t="s">
        <v>84</v>
      </c>
      <c r="AY541" s="253" t="s">
        <v>140</v>
      </c>
    </row>
    <row r="542" spans="1:63" s="12" customFormat="1" ht="22.8" customHeight="1">
      <c r="A542" s="12"/>
      <c r="B542" s="198"/>
      <c r="C542" s="199"/>
      <c r="D542" s="200" t="s">
        <v>75</v>
      </c>
      <c r="E542" s="212" t="s">
        <v>178</v>
      </c>
      <c r="F542" s="212" t="s">
        <v>635</v>
      </c>
      <c r="G542" s="199"/>
      <c r="H542" s="199"/>
      <c r="I542" s="202"/>
      <c r="J542" s="213">
        <f>BK542</f>
        <v>0</v>
      </c>
      <c r="K542" s="199"/>
      <c r="L542" s="204"/>
      <c r="M542" s="205"/>
      <c r="N542" s="206"/>
      <c r="O542" s="206"/>
      <c r="P542" s="207">
        <f>SUM(P543:P605)</f>
        <v>0</v>
      </c>
      <c r="Q542" s="206"/>
      <c r="R542" s="207">
        <f>SUM(R543:R605)</f>
        <v>75.7297866739</v>
      </c>
      <c r="S542" s="206"/>
      <c r="T542" s="208">
        <f>SUM(T543:T605)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9" t="s">
        <v>84</v>
      </c>
      <c r="AT542" s="210" t="s">
        <v>75</v>
      </c>
      <c r="AU542" s="210" t="s">
        <v>84</v>
      </c>
      <c r="AY542" s="209" t="s">
        <v>140</v>
      </c>
      <c r="BK542" s="211">
        <f>SUM(BK543:BK605)</f>
        <v>0</v>
      </c>
    </row>
    <row r="543" spans="1:65" s="2" customFormat="1" ht="24.15" customHeight="1">
      <c r="A543" s="40"/>
      <c r="B543" s="41"/>
      <c r="C543" s="214" t="s">
        <v>636</v>
      </c>
      <c r="D543" s="214" t="s">
        <v>142</v>
      </c>
      <c r="E543" s="215" t="s">
        <v>637</v>
      </c>
      <c r="F543" s="216" t="s">
        <v>638</v>
      </c>
      <c r="G543" s="217" t="s">
        <v>145</v>
      </c>
      <c r="H543" s="218">
        <v>1660.762</v>
      </c>
      <c r="I543" s="219"/>
      <c r="J543" s="220">
        <f>ROUND(I543*H543,2)</f>
        <v>0</v>
      </c>
      <c r="K543" s="216" t="s">
        <v>146</v>
      </c>
      <c r="L543" s="46"/>
      <c r="M543" s="221" t="s">
        <v>19</v>
      </c>
      <c r="N543" s="222" t="s">
        <v>47</v>
      </c>
      <c r="O543" s="86"/>
      <c r="P543" s="223">
        <f>O543*H543</f>
        <v>0</v>
      </c>
      <c r="Q543" s="223">
        <v>0</v>
      </c>
      <c r="R543" s="223">
        <f>Q543*H543</f>
        <v>0</v>
      </c>
      <c r="S543" s="223">
        <v>0</v>
      </c>
      <c r="T543" s="224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5" t="s">
        <v>147</v>
      </c>
      <c r="AT543" s="225" t="s">
        <v>142</v>
      </c>
      <c r="AU543" s="225" t="s">
        <v>86</v>
      </c>
      <c r="AY543" s="19" t="s">
        <v>140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9" t="s">
        <v>84</v>
      </c>
      <c r="BK543" s="226">
        <f>ROUND(I543*H543,2)</f>
        <v>0</v>
      </c>
      <c r="BL543" s="19" t="s">
        <v>147</v>
      </c>
      <c r="BM543" s="225" t="s">
        <v>639</v>
      </c>
    </row>
    <row r="544" spans="1:47" s="2" customFormat="1" ht="12">
      <c r="A544" s="40"/>
      <c r="B544" s="41"/>
      <c r="C544" s="42"/>
      <c r="D544" s="227" t="s">
        <v>149</v>
      </c>
      <c r="E544" s="42"/>
      <c r="F544" s="228" t="s">
        <v>640</v>
      </c>
      <c r="G544" s="42"/>
      <c r="H544" s="42"/>
      <c r="I544" s="229"/>
      <c r="J544" s="42"/>
      <c r="K544" s="42"/>
      <c r="L544" s="46"/>
      <c r="M544" s="230"/>
      <c r="N544" s="231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149</v>
      </c>
      <c r="AU544" s="19" t="s">
        <v>86</v>
      </c>
    </row>
    <row r="545" spans="1:51" s="13" customFormat="1" ht="12">
      <c r="A545" s="13"/>
      <c r="B545" s="232"/>
      <c r="C545" s="233"/>
      <c r="D545" s="234" t="s">
        <v>151</v>
      </c>
      <c r="E545" s="235" t="s">
        <v>19</v>
      </c>
      <c r="F545" s="236" t="s">
        <v>641</v>
      </c>
      <c r="G545" s="233"/>
      <c r="H545" s="235" t="s">
        <v>19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2" t="s">
        <v>151</v>
      </c>
      <c r="AU545" s="242" t="s">
        <v>86</v>
      </c>
      <c r="AV545" s="13" t="s">
        <v>84</v>
      </c>
      <c r="AW545" s="13" t="s">
        <v>35</v>
      </c>
      <c r="AX545" s="13" t="s">
        <v>76</v>
      </c>
      <c r="AY545" s="242" t="s">
        <v>140</v>
      </c>
    </row>
    <row r="546" spans="1:51" s="14" customFormat="1" ht="12">
      <c r="A546" s="14"/>
      <c r="B546" s="243"/>
      <c r="C546" s="244"/>
      <c r="D546" s="234" t="s">
        <v>151</v>
      </c>
      <c r="E546" s="245" t="s">
        <v>19</v>
      </c>
      <c r="F546" s="246" t="s">
        <v>642</v>
      </c>
      <c r="G546" s="244"/>
      <c r="H546" s="247">
        <v>1660.762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151</v>
      </c>
      <c r="AU546" s="253" t="s">
        <v>86</v>
      </c>
      <c r="AV546" s="14" t="s">
        <v>86</v>
      </c>
      <c r="AW546" s="14" t="s">
        <v>35</v>
      </c>
      <c r="AX546" s="14" t="s">
        <v>76</v>
      </c>
      <c r="AY546" s="253" t="s">
        <v>140</v>
      </c>
    </row>
    <row r="547" spans="1:51" s="15" customFormat="1" ht="12">
      <c r="A547" s="15"/>
      <c r="B547" s="254"/>
      <c r="C547" s="255"/>
      <c r="D547" s="234" t="s">
        <v>151</v>
      </c>
      <c r="E547" s="256" t="s">
        <v>19</v>
      </c>
      <c r="F547" s="257" t="s">
        <v>154</v>
      </c>
      <c r="G547" s="255"/>
      <c r="H547" s="258">
        <v>1660.762</v>
      </c>
      <c r="I547" s="259"/>
      <c r="J547" s="255"/>
      <c r="K547" s="255"/>
      <c r="L547" s="260"/>
      <c r="M547" s="261"/>
      <c r="N547" s="262"/>
      <c r="O547" s="262"/>
      <c r="P547" s="262"/>
      <c r="Q547" s="262"/>
      <c r="R547" s="262"/>
      <c r="S547" s="262"/>
      <c r="T547" s="263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4" t="s">
        <v>151</v>
      </c>
      <c r="AU547" s="264" t="s">
        <v>86</v>
      </c>
      <c r="AV547" s="15" t="s">
        <v>147</v>
      </c>
      <c r="AW547" s="15" t="s">
        <v>35</v>
      </c>
      <c r="AX547" s="15" t="s">
        <v>84</v>
      </c>
      <c r="AY547" s="264" t="s">
        <v>140</v>
      </c>
    </row>
    <row r="548" spans="1:65" s="2" customFormat="1" ht="24.15" customHeight="1">
      <c r="A548" s="40"/>
      <c r="B548" s="41"/>
      <c r="C548" s="214" t="s">
        <v>643</v>
      </c>
      <c r="D548" s="214" t="s">
        <v>142</v>
      </c>
      <c r="E548" s="215" t="s">
        <v>644</v>
      </c>
      <c r="F548" s="216" t="s">
        <v>645</v>
      </c>
      <c r="G548" s="217" t="s">
        <v>145</v>
      </c>
      <c r="H548" s="218">
        <v>142.88</v>
      </c>
      <c r="I548" s="219"/>
      <c r="J548" s="220">
        <f>ROUND(I548*H548,2)</f>
        <v>0</v>
      </c>
      <c r="K548" s="216" t="s">
        <v>146</v>
      </c>
      <c r="L548" s="46"/>
      <c r="M548" s="221" t="s">
        <v>19</v>
      </c>
      <c r="N548" s="222" t="s">
        <v>47</v>
      </c>
      <c r="O548" s="86"/>
      <c r="P548" s="223">
        <f>O548*H548</f>
        <v>0</v>
      </c>
      <c r="Q548" s="223">
        <v>0</v>
      </c>
      <c r="R548" s="223">
        <f>Q548*H548</f>
        <v>0</v>
      </c>
      <c r="S548" s="223">
        <v>0</v>
      </c>
      <c r="T548" s="224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5" t="s">
        <v>147</v>
      </c>
      <c r="AT548" s="225" t="s">
        <v>142</v>
      </c>
      <c r="AU548" s="225" t="s">
        <v>86</v>
      </c>
      <c r="AY548" s="19" t="s">
        <v>140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9" t="s">
        <v>84</v>
      </c>
      <c r="BK548" s="226">
        <f>ROUND(I548*H548,2)</f>
        <v>0</v>
      </c>
      <c r="BL548" s="19" t="s">
        <v>147</v>
      </c>
      <c r="BM548" s="225" t="s">
        <v>646</v>
      </c>
    </row>
    <row r="549" spans="1:47" s="2" customFormat="1" ht="12">
      <c r="A549" s="40"/>
      <c r="B549" s="41"/>
      <c r="C549" s="42"/>
      <c r="D549" s="227" t="s">
        <v>149</v>
      </c>
      <c r="E549" s="42"/>
      <c r="F549" s="228" t="s">
        <v>647</v>
      </c>
      <c r="G549" s="42"/>
      <c r="H549" s="42"/>
      <c r="I549" s="229"/>
      <c r="J549" s="42"/>
      <c r="K549" s="42"/>
      <c r="L549" s="46"/>
      <c r="M549" s="230"/>
      <c r="N549" s="231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149</v>
      </c>
      <c r="AU549" s="19" t="s">
        <v>86</v>
      </c>
    </row>
    <row r="550" spans="1:51" s="13" customFormat="1" ht="12">
      <c r="A550" s="13"/>
      <c r="B550" s="232"/>
      <c r="C550" s="233"/>
      <c r="D550" s="234" t="s">
        <v>151</v>
      </c>
      <c r="E550" s="235" t="s">
        <v>19</v>
      </c>
      <c r="F550" s="236" t="s">
        <v>436</v>
      </c>
      <c r="G550" s="233"/>
      <c r="H550" s="235" t="s">
        <v>19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2" t="s">
        <v>151</v>
      </c>
      <c r="AU550" s="242" t="s">
        <v>86</v>
      </c>
      <c r="AV550" s="13" t="s">
        <v>84</v>
      </c>
      <c r="AW550" s="13" t="s">
        <v>35</v>
      </c>
      <c r="AX550" s="13" t="s">
        <v>76</v>
      </c>
      <c r="AY550" s="242" t="s">
        <v>140</v>
      </c>
    </row>
    <row r="551" spans="1:51" s="14" customFormat="1" ht="12">
      <c r="A551" s="14"/>
      <c r="B551" s="243"/>
      <c r="C551" s="244"/>
      <c r="D551" s="234" t="s">
        <v>151</v>
      </c>
      <c r="E551" s="245" t="s">
        <v>19</v>
      </c>
      <c r="F551" s="246" t="s">
        <v>437</v>
      </c>
      <c r="G551" s="244"/>
      <c r="H551" s="247">
        <v>44.75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3" t="s">
        <v>151</v>
      </c>
      <c r="AU551" s="253" t="s">
        <v>86</v>
      </c>
      <c r="AV551" s="14" t="s">
        <v>86</v>
      </c>
      <c r="AW551" s="14" t="s">
        <v>35</v>
      </c>
      <c r="AX551" s="14" t="s">
        <v>76</v>
      </c>
      <c r="AY551" s="253" t="s">
        <v>140</v>
      </c>
    </row>
    <row r="552" spans="1:51" s="13" customFormat="1" ht="12">
      <c r="A552" s="13"/>
      <c r="B552" s="232"/>
      <c r="C552" s="233"/>
      <c r="D552" s="234" t="s">
        <v>151</v>
      </c>
      <c r="E552" s="235" t="s">
        <v>19</v>
      </c>
      <c r="F552" s="236" t="s">
        <v>438</v>
      </c>
      <c r="G552" s="233"/>
      <c r="H552" s="235" t="s">
        <v>19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151</v>
      </c>
      <c r="AU552" s="242" t="s">
        <v>86</v>
      </c>
      <c r="AV552" s="13" t="s">
        <v>84</v>
      </c>
      <c r="AW552" s="13" t="s">
        <v>35</v>
      </c>
      <c r="AX552" s="13" t="s">
        <v>76</v>
      </c>
      <c r="AY552" s="242" t="s">
        <v>140</v>
      </c>
    </row>
    <row r="553" spans="1:51" s="14" customFormat="1" ht="12">
      <c r="A553" s="14"/>
      <c r="B553" s="243"/>
      <c r="C553" s="244"/>
      <c r="D553" s="234" t="s">
        <v>151</v>
      </c>
      <c r="E553" s="245" t="s">
        <v>19</v>
      </c>
      <c r="F553" s="246" t="s">
        <v>439</v>
      </c>
      <c r="G553" s="244"/>
      <c r="H553" s="247">
        <v>98.13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151</v>
      </c>
      <c r="AU553" s="253" t="s">
        <v>86</v>
      </c>
      <c r="AV553" s="14" t="s">
        <v>86</v>
      </c>
      <c r="AW553" s="14" t="s">
        <v>35</v>
      </c>
      <c r="AX553" s="14" t="s">
        <v>76</v>
      </c>
      <c r="AY553" s="253" t="s">
        <v>140</v>
      </c>
    </row>
    <row r="554" spans="1:51" s="15" customFormat="1" ht="12">
      <c r="A554" s="15"/>
      <c r="B554" s="254"/>
      <c r="C554" s="255"/>
      <c r="D554" s="234" t="s">
        <v>151</v>
      </c>
      <c r="E554" s="256" t="s">
        <v>19</v>
      </c>
      <c r="F554" s="257" t="s">
        <v>154</v>
      </c>
      <c r="G554" s="255"/>
      <c r="H554" s="258">
        <v>142.88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4" t="s">
        <v>151</v>
      </c>
      <c r="AU554" s="264" t="s">
        <v>86</v>
      </c>
      <c r="AV554" s="15" t="s">
        <v>147</v>
      </c>
      <c r="AW554" s="15" t="s">
        <v>35</v>
      </c>
      <c r="AX554" s="15" t="s">
        <v>84</v>
      </c>
      <c r="AY554" s="264" t="s">
        <v>140</v>
      </c>
    </row>
    <row r="555" spans="1:65" s="2" customFormat="1" ht="24.15" customHeight="1">
      <c r="A555" s="40"/>
      <c r="B555" s="41"/>
      <c r="C555" s="214" t="s">
        <v>648</v>
      </c>
      <c r="D555" s="214" t="s">
        <v>142</v>
      </c>
      <c r="E555" s="215" t="s">
        <v>649</v>
      </c>
      <c r="F555" s="216" t="s">
        <v>650</v>
      </c>
      <c r="G555" s="217" t="s">
        <v>145</v>
      </c>
      <c r="H555" s="218">
        <v>1660.762</v>
      </c>
      <c r="I555" s="219"/>
      <c r="J555" s="220">
        <f>ROUND(I555*H555,2)</f>
        <v>0</v>
      </c>
      <c r="K555" s="216" t="s">
        <v>146</v>
      </c>
      <c r="L555" s="46"/>
      <c r="M555" s="221" t="s">
        <v>19</v>
      </c>
      <c r="N555" s="222" t="s">
        <v>47</v>
      </c>
      <c r="O555" s="86"/>
      <c r="P555" s="223">
        <f>O555*H555</f>
        <v>0</v>
      </c>
      <c r="Q555" s="223">
        <v>0</v>
      </c>
      <c r="R555" s="223">
        <f>Q555*H555</f>
        <v>0</v>
      </c>
      <c r="S555" s="223">
        <v>0</v>
      </c>
      <c r="T555" s="224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5" t="s">
        <v>147</v>
      </c>
      <c r="AT555" s="225" t="s">
        <v>142</v>
      </c>
      <c r="AU555" s="225" t="s">
        <v>86</v>
      </c>
      <c r="AY555" s="19" t="s">
        <v>140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9" t="s">
        <v>84</v>
      </c>
      <c r="BK555" s="226">
        <f>ROUND(I555*H555,2)</f>
        <v>0</v>
      </c>
      <c r="BL555" s="19" t="s">
        <v>147</v>
      </c>
      <c r="BM555" s="225" t="s">
        <v>651</v>
      </c>
    </row>
    <row r="556" spans="1:47" s="2" customFormat="1" ht="12">
      <c r="A556" s="40"/>
      <c r="B556" s="41"/>
      <c r="C556" s="42"/>
      <c r="D556" s="227" t="s">
        <v>149</v>
      </c>
      <c r="E556" s="42"/>
      <c r="F556" s="228" t="s">
        <v>652</v>
      </c>
      <c r="G556" s="42"/>
      <c r="H556" s="42"/>
      <c r="I556" s="229"/>
      <c r="J556" s="42"/>
      <c r="K556" s="42"/>
      <c r="L556" s="46"/>
      <c r="M556" s="230"/>
      <c r="N556" s="231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149</v>
      </c>
      <c r="AU556" s="19" t="s">
        <v>86</v>
      </c>
    </row>
    <row r="557" spans="1:51" s="13" customFormat="1" ht="12">
      <c r="A557" s="13"/>
      <c r="B557" s="232"/>
      <c r="C557" s="233"/>
      <c r="D557" s="234" t="s">
        <v>151</v>
      </c>
      <c r="E557" s="235" t="s">
        <v>19</v>
      </c>
      <c r="F557" s="236" t="s">
        <v>653</v>
      </c>
      <c r="G557" s="233"/>
      <c r="H557" s="235" t="s">
        <v>19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151</v>
      </c>
      <c r="AU557" s="242" t="s">
        <v>86</v>
      </c>
      <c r="AV557" s="13" t="s">
        <v>84</v>
      </c>
      <c r="AW557" s="13" t="s">
        <v>35</v>
      </c>
      <c r="AX557" s="13" t="s">
        <v>76</v>
      </c>
      <c r="AY557" s="242" t="s">
        <v>140</v>
      </c>
    </row>
    <row r="558" spans="1:51" s="14" customFormat="1" ht="12">
      <c r="A558" s="14"/>
      <c r="B558" s="243"/>
      <c r="C558" s="244"/>
      <c r="D558" s="234" t="s">
        <v>151</v>
      </c>
      <c r="E558" s="245" t="s">
        <v>19</v>
      </c>
      <c r="F558" s="246" t="s">
        <v>642</v>
      </c>
      <c r="G558" s="244"/>
      <c r="H558" s="247">
        <v>1660.762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151</v>
      </c>
      <c r="AU558" s="253" t="s">
        <v>86</v>
      </c>
      <c r="AV558" s="14" t="s">
        <v>86</v>
      </c>
      <c r="AW558" s="14" t="s">
        <v>35</v>
      </c>
      <c r="AX558" s="14" t="s">
        <v>76</v>
      </c>
      <c r="AY558" s="253" t="s">
        <v>140</v>
      </c>
    </row>
    <row r="559" spans="1:51" s="15" customFormat="1" ht="12">
      <c r="A559" s="15"/>
      <c r="B559" s="254"/>
      <c r="C559" s="255"/>
      <c r="D559" s="234" t="s">
        <v>151</v>
      </c>
      <c r="E559" s="256" t="s">
        <v>19</v>
      </c>
      <c r="F559" s="257" t="s">
        <v>154</v>
      </c>
      <c r="G559" s="255"/>
      <c r="H559" s="258">
        <v>1660.762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4" t="s">
        <v>151</v>
      </c>
      <c r="AU559" s="264" t="s">
        <v>86</v>
      </c>
      <c r="AV559" s="15" t="s">
        <v>147</v>
      </c>
      <c r="AW559" s="15" t="s">
        <v>35</v>
      </c>
      <c r="AX559" s="15" t="s">
        <v>84</v>
      </c>
      <c r="AY559" s="264" t="s">
        <v>140</v>
      </c>
    </row>
    <row r="560" spans="1:65" s="2" customFormat="1" ht="21.75" customHeight="1">
      <c r="A560" s="40"/>
      <c r="B560" s="41"/>
      <c r="C560" s="214" t="s">
        <v>654</v>
      </c>
      <c r="D560" s="214" t="s">
        <v>142</v>
      </c>
      <c r="E560" s="215" t="s">
        <v>655</v>
      </c>
      <c r="F560" s="216" t="s">
        <v>656</v>
      </c>
      <c r="G560" s="217" t="s">
        <v>145</v>
      </c>
      <c r="H560" s="218">
        <v>3321.524</v>
      </c>
      <c r="I560" s="219"/>
      <c r="J560" s="220">
        <f>ROUND(I560*H560,2)</f>
        <v>0</v>
      </c>
      <c r="K560" s="216" t="s">
        <v>146</v>
      </c>
      <c r="L560" s="46"/>
      <c r="M560" s="221" t="s">
        <v>19</v>
      </c>
      <c r="N560" s="222" t="s">
        <v>47</v>
      </c>
      <c r="O560" s="86"/>
      <c r="P560" s="223">
        <f>O560*H560</f>
        <v>0</v>
      </c>
      <c r="Q560" s="223">
        <v>0</v>
      </c>
      <c r="R560" s="223">
        <f>Q560*H560</f>
        <v>0</v>
      </c>
      <c r="S560" s="223">
        <v>0</v>
      </c>
      <c r="T560" s="224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5" t="s">
        <v>147</v>
      </c>
      <c r="AT560" s="225" t="s">
        <v>142</v>
      </c>
      <c r="AU560" s="225" t="s">
        <v>86</v>
      </c>
      <c r="AY560" s="19" t="s">
        <v>140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9" t="s">
        <v>84</v>
      </c>
      <c r="BK560" s="226">
        <f>ROUND(I560*H560,2)</f>
        <v>0</v>
      </c>
      <c r="BL560" s="19" t="s">
        <v>147</v>
      </c>
      <c r="BM560" s="225" t="s">
        <v>657</v>
      </c>
    </row>
    <row r="561" spans="1:47" s="2" customFormat="1" ht="12">
      <c r="A561" s="40"/>
      <c r="B561" s="41"/>
      <c r="C561" s="42"/>
      <c r="D561" s="227" t="s">
        <v>149</v>
      </c>
      <c r="E561" s="42"/>
      <c r="F561" s="228" t="s">
        <v>658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149</v>
      </c>
      <c r="AU561" s="19" t="s">
        <v>86</v>
      </c>
    </row>
    <row r="562" spans="1:51" s="13" customFormat="1" ht="12">
      <c r="A562" s="13"/>
      <c r="B562" s="232"/>
      <c r="C562" s="233"/>
      <c r="D562" s="234" t="s">
        <v>151</v>
      </c>
      <c r="E562" s="235" t="s">
        <v>19</v>
      </c>
      <c r="F562" s="236" t="s">
        <v>659</v>
      </c>
      <c r="G562" s="233"/>
      <c r="H562" s="235" t="s">
        <v>19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151</v>
      </c>
      <c r="AU562" s="242" t="s">
        <v>86</v>
      </c>
      <c r="AV562" s="13" t="s">
        <v>84</v>
      </c>
      <c r="AW562" s="13" t="s">
        <v>35</v>
      </c>
      <c r="AX562" s="13" t="s">
        <v>76</v>
      </c>
      <c r="AY562" s="242" t="s">
        <v>140</v>
      </c>
    </row>
    <row r="563" spans="1:51" s="14" customFormat="1" ht="12">
      <c r="A563" s="14"/>
      <c r="B563" s="243"/>
      <c r="C563" s="244"/>
      <c r="D563" s="234" t="s">
        <v>151</v>
      </c>
      <c r="E563" s="245" t="s">
        <v>19</v>
      </c>
      <c r="F563" s="246" t="s">
        <v>642</v>
      </c>
      <c r="G563" s="244"/>
      <c r="H563" s="247">
        <v>1660.762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151</v>
      </c>
      <c r="AU563" s="253" t="s">
        <v>86</v>
      </c>
      <c r="AV563" s="14" t="s">
        <v>86</v>
      </c>
      <c r="AW563" s="14" t="s">
        <v>35</v>
      </c>
      <c r="AX563" s="14" t="s">
        <v>76</v>
      </c>
      <c r="AY563" s="253" t="s">
        <v>140</v>
      </c>
    </row>
    <row r="564" spans="1:51" s="13" customFormat="1" ht="12">
      <c r="A564" s="13"/>
      <c r="B564" s="232"/>
      <c r="C564" s="233"/>
      <c r="D564" s="234" t="s">
        <v>151</v>
      </c>
      <c r="E564" s="235" t="s">
        <v>19</v>
      </c>
      <c r="F564" s="236" t="s">
        <v>660</v>
      </c>
      <c r="G564" s="233"/>
      <c r="H564" s="235" t="s">
        <v>19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2" t="s">
        <v>151</v>
      </c>
      <c r="AU564" s="242" t="s">
        <v>86</v>
      </c>
      <c r="AV564" s="13" t="s">
        <v>84</v>
      </c>
      <c r="AW564" s="13" t="s">
        <v>35</v>
      </c>
      <c r="AX564" s="13" t="s">
        <v>76</v>
      </c>
      <c r="AY564" s="242" t="s">
        <v>140</v>
      </c>
    </row>
    <row r="565" spans="1:51" s="14" customFormat="1" ht="12">
      <c r="A565" s="14"/>
      <c r="B565" s="243"/>
      <c r="C565" s="244"/>
      <c r="D565" s="234" t="s">
        <v>151</v>
      </c>
      <c r="E565" s="245" t="s">
        <v>19</v>
      </c>
      <c r="F565" s="246" t="s">
        <v>642</v>
      </c>
      <c r="G565" s="244"/>
      <c r="H565" s="247">
        <v>1660.762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151</v>
      </c>
      <c r="AU565" s="253" t="s">
        <v>86</v>
      </c>
      <c r="AV565" s="14" t="s">
        <v>86</v>
      </c>
      <c r="AW565" s="14" t="s">
        <v>35</v>
      </c>
      <c r="AX565" s="14" t="s">
        <v>76</v>
      </c>
      <c r="AY565" s="253" t="s">
        <v>140</v>
      </c>
    </row>
    <row r="566" spans="1:51" s="15" customFormat="1" ht="12">
      <c r="A566" s="15"/>
      <c r="B566" s="254"/>
      <c r="C566" s="255"/>
      <c r="D566" s="234" t="s">
        <v>151</v>
      </c>
      <c r="E566" s="256" t="s">
        <v>19</v>
      </c>
      <c r="F566" s="257" t="s">
        <v>154</v>
      </c>
      <c r="G566" s="255"/>
      <c r="H566" s="258">
        <v>3321.524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4" t="s">
        <v>151</v>
      </c>
      <c r="AU566" s="264" t="s">
        <v>86</v>
      </c>
      <c r="AV566" s="15" t="s">
        <v>147</v>
      </c>
      <c r="AW566" s="15" t="s">
        <v>35</v>
      </c>
      <c r="AX566" s="15" t="s">
        <v>84</v>
      </c>
      <c r="AY566" s="264" t="s">
        <v>140</v>
      </c>
    </row>
    <row r="567" spans="1:65" s="2" customFormat="1" ht="24.15" customHeight="1">
      <c r="A567" s="40"/>
      <c r="B567" s="41"/>
      <c r="C567" s="214" t="s">
        <v>661</v>
      </c>
      <c r="D567" s="214" t="s">
        <v>142</v>
      </c>
      <c r="E567" s="215" t="s">
        <v>662</v>
      </c>
      <c r="F567" s="216" t="s">
        <v>663</v>
      </c>
      <c r="G567" s="217" t="s">
        <v>145</v>
      </c>
      <c r="H567" s="218">
        <v>1660.762</v>
      </c>
      <c r="I567" s="219"/>
      <c r="J567" s="220">
        <f>ROUND(I567*H567,2)</f>
        <v>0</v>
      </c>
      <c r="K567" s="216" t="s">
        <v>19</v>
      </c>
      <c r="L567" s="46"/>
      <c r="M567" s="221" t="s">
        <v>19</v>
      </c>
      <c r="N567" s="222" t="s">
        <v>47</v>
      </c>
      <c r="O567" s="86"/>
      <c r="P567" s="223">
        <f>O567*H567</f>
        <v>0</v>
      </c>
      <c r="Q567" s="223">
        <v>0.02678595</v>
      </c>
      <c r="R567" s="223">
        <f>Q567*H567</f>
        <v>44.485087893899994</v>
      </c>
      <c r="S567" s="223">
        <v>0</v>
      </c>
      <c r="T567" s="224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5" t="s">
        <v>147</v>
      </c>
      <c r="AT567" s="225" t="s">
        <v>142</v>
      </c>
      <c r="AU567" s="225" t="s">
        <v>86</v>
      </c>
      <c r="AY567" s="19" t="s">
        <v>140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9" t="s">
        <v>84</v>
      </c>
      <c r="BK567" s="226">
        <f>ROUND(I567*H567,2)</f>
        <v>0</v>
      </c>
      <c r="BL567" s="19" t="s">
        <v>147</v>
      </c>
      <c r="BM567" s="225" t="s">
        <v>664</v>
      </c>
    </row>
    <row r="568" spans="1:47" s="2" customFormat="1" ht="12">
      <c r="A568" s="40"/>
      <c r="B568" s="41"/>
      <c r="C568" s="42"/>
      <c r="D568" s="234" t="s">
        <v>665</v>
      </c>
      <c r="E568" s="42"/>
      <c r="F568" s="278" t="s">
        <v>666</v>
      </c>
      <c r="G568" s="42"/>
      <c r="H568" s="42"/>
      <c r="I568" s="229"/>
      <c r="J568" s="42"/>
      <c r="K568" s="42"/>
      <c r="L568" s="46"/>
      <c r="M568" s="230"/>
      <c r="N568" s="231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665</v>
      </c>
      <c r="AU568" s="19" t="s">
        <v>86</v>
      </c>
    </row>
    <row r="569" spans="1:51" s="13" customFormat="1" ht="12">
      <c r="A569" s="13"/>
      <c r="B569" s="232"/>
      <c r="C569" s="233"/>
      <c r="D569" s="234" t="s">
        <v>151</v>
      </c>
      <c r="E569" s="235" t="s">
        <v>19</v>
      </c>
      <c r="F569" s="236" t="s">
        <v>667</v>
      </c>
      <c r="G569" s="233"/>
      <c r="H569" s="235" t="s">
        <v>19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2" t="s">
        <v>151</v>
      </c>
      <c r="AU569" s="242" t="s">
        <v>86</v>
      </c>
      <c r="AV569" s="13" t="s">
        <v>84</v>
      </c>
      <c r="AW569" s="13" t="s">
        <v>35</v>
      </c>
      <c r="AX569" s="13" t="s">
        <v>76</v>
      </c>
      <c r="AY569" s="242" t="s">
        <v>140</v>
      </c>
    </row>
    <row r="570" spans="1:51" s="14" customFormat="1" ht="12">
      <c r="A570" s="14"/>
      <c r="B570" s="243"/>
      <c r="C570" s="244"/>
      <c r="D570" s="234" t="s">
        <v>151</v>
      </c>
      <c r="E570" s="245" t="s">
        <v>19</v>
      </c>
      <c r="F570" s="246" t="s">
        <v>642</v>
      </c>
      <c r="G570" s="244"/>
      <c r="H570" s="247">
        <v>1660.762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151</v>
      </c>
      <c r="AU570" s="253" t="s">
        <v>86</v>
      </c>
      <c r="AV570" s="14" t="s">
        <v>86</v>
      </c>
      <c r="AW570" s="14" t="s">
        <v>35</v>
      </c>
      <c r="AX570" s="14" t="s">
        <v>76</v>
      </c>
      <c r="AY570" s="253" t="s">
        <v>140</v>
      </c>
    </row>
    <row r="571" spans="1:51" s="15" customFormat="1" ht="12">
      <c r="A571" s="15"/>
      <c r="B571" s="254"/>
      <c r="C571" s="255"/>
      <c r="D571" s="234" t="s">
        <v>151</v>
      </c>
      <c r="E571" s="256" t="s">
        <v>19</v>
      </c>
      <c r="F571" s="257" t="s">
        <v>154</v>
      </c>
      <c r="G571" s="255"/>
      <c r="H571" s="258">
        <v>1660.762</v>
      </c>
      <c r="I571" s="259"/>
      <c r="J571" s="255"/>
      <c r="K571" s="255"/>
      <c r="L571" s="260"/>
      <c r="M571" s="261"/>
      <c r="N571" s="262"/>
      <c r="O571" s="262"/>
      <c r="P571" s="262"/>
      <c r="Q571" s="262"/>
      <c r="R571" s="262"/>
      <c r="S571" s="262"/>
      <c r="T571" s="263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4" t="s">
        <v>151</v>
      </c>
      <c r="AU571" s="264" t="s">
        <v>86</v>
      </c>
      <c r="AV571" s="15" t="s">
        <v>147</v>
      </c>
      <c r="AW571" s="15" t="s">
        <v>35</v>
      </c>
      <c r="AX571" s="15" t="s">
        <v>84</v>
      </c>
      <c r="AY571" s="264" t="s">
        <v>140</v>
      </c>
    </row>
    <row r="572" spans="1:65" s="2" customFormat="1" ht="21.75" customHeight="1">
      <c r="A572" s="40"/>
      <c r="B572" s="41"/>
      <c r="C572" s="214" t="s">
        <v>668</v>
      </c>
      <c r="D572" s="214" t="s">
        <v>142</v>
      </c>
      <c r="E572" s="215" t="s">
        <v>669</v>
      </c>
      <c r="F572" s="216" t="s">
        <v>670</v>
      </c>
      <c r="G572" s="217" t="s">
        <v>457</v>
      </c>
      <c r="H572" s="218">
        <v>819.396</v>
      </c>
      <c r="I572" s="219"/>
      <c r="J572" s="220">
        <f>ROUND(I572*H572,2)</f>
        <v>0</v>
      </c>
      <c r="K572" s="216" t="s">
        <v>146</v>
      </c>
      <c r="L572" s="46"/>
      <c r="M572" s="221" t="s">
        <v>19</v>
      </c>
      <c r="N572" s="222" t="s">
        <v>47</v>
      </c>
      <c r="O572" s="86"/>
      <c r="P572" s="223">
        <f>O572*H572</f>
        <v>0</v>
      </c>
      <c r="Q572" s="223">
        <v>0.00031</v>
      </c>
      <c r="R572" s="223">
        <f>Q572*H572</f>
        <v>0.25401276</v>
      </c>
      <c r="S572" s="223">
        <v>0</v>
      </c>
      <c r="T572" s="224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5" t="s">
        <v>147</v>
      </c>
      <c r="AT572" s="225" t="s">
        <v>142</v>
      </c>
      <c r="AU572" s="225" t="s">
        <v>86</v>
      </c>
      <c r="AY572" s="19" t="s">
        <v>140</v>
      </c>
      <c r="BE572" s="226">
        <f>IF(N572="základní",J572,0)</f>
        <v>0</v>
      </c>
      <c r="BF572" s="226">
        <f>IF(N572="snížená",J572,0)</f>
        <v>0</v>
      </c>
      <c r="BG572" s="226">
        <f>IF(N572="zákl. přenesená",J572,0)</f>
        <v>0</v>
      </c>
      <c r="BH572" s="226">
        <f>IF(N572="sníž. přenesená",J572,0)</f>
        <v>0</v>
      </c>
      <c r="BI572" s="226">
        <f>IF(N572="nulová",J572,0)</f>
        <v>0</v>
      </c>
      <c r="BJ572" s="19" t="s">
        <v>84</v>
      </c>
      <c r="BK572" s="226">
        <f>ROUND(I572*H572,2)</f>
        <v>0</v>
      </c>
      <c r="BL572" s="19" t="s">
        <v>147</v>
      </c>
      <c r="BM572" s="225" t="s">
        <v>671</v>
      </c>
    </row>
    <row r="573" spans="1:47" s="2" customFormat="1" ht="12">
      <c r="A573" s="40"/>
      <c r="B573" s="41"/>
      <c r="C573" s="42"/>
      <c r="D573" s="227" t="s">
        <v>149</v>
      </c>
      <c r="E573" s="42"/>
      <c r="F573" s="228" t="s">
        <v>672</v>
      </c>
      <c r="G573" s="42"/>
      <c r="H573" s="42"/>
      <c r="I573" s="229"/>
      <c r="J573" s="42"/>
      <c r="K573" s="42"/>
      <c r="L573" s="46"/>
      <c r="M573" s="230"/>
      <c r="N573" s="231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149</v>
      </c>
      <c r="AU573" s="19" t="s">
        <v>86</v>
      </c>
    </row>
    <row r="574" spans="1:51" s="13" customFormat="1" ht="12">
      <c r="A574" s="13"/>
      <c r="B574" s="232"/>
      <c r="C574" s="233"/>
      <c r="D574" s="234" t="s">
        <v>151</v>
      </c>
      <c r="E574" s="235" t="s">
        <v>19</v>
      </c>
      <c r="F574" s="236" t="s">
        <v>673</v>
      </c>
      <c r="G574" s="233"/>
      <c r="H574" s="235" t="s">
        <v>19</v>
      </c>
      <c r="I574" s="237"/>
      <c r="J574" s="233"/>
      <c r="K574" s="233"/>
      <c r="L574" s="238"/>
      <c r="M574" s="239"/>
      <c r="N574" s="240"/>
      <c r="O574" s="240"/>
      <c r="P574" s="240"/>
      <c r="Q574" s="240"/>
      <c r="R574" s="240"/>
      <c r="S574" s="240"/>
      <c r="T574" s="24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2" t="s">
        <v>151</v>
      </c>
      <c r="AU574" s="242" t="s">
        <v>86</v>
      </c>
      <c r="AV574" s="13" t="s">
        <v>84</v>
      </c>
      <c r="AW574" s="13" t="s">
        <v>35</v>
      </c>
      <c r="AX574" s="13" t="s">
        <v>76</v>
      </c>
      <c r="AY574" s="242" t="s">
        <v>140</v>
      </c>
    </row>
    <row r="575" spans="1:51" s="14" customFormat="1" ht="12">
      <c r="A575" s="14"/>
      <c r="B575" s="243"/>
      <c r="C575" s="244"/>
      <c r="D575" s="234" t="s">
        <v>151</v>
      </c>
      <c r="E575" s="245" t="s">
        <v>19</v>
      </c>
      <c r="F575" s="246" t="s">
        <v>674</v>
      </c>
      <c r="G575" s="244"/>
      <c r="H575" s="247">
        <v>156.99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3" t="s">
        <v>151</v>
      </c>
      <c r="AU575" s="253" t="s">
        <v>86</v>
      </c>
      <c r="AV575" s="14" t="s">
        <v>86</v>
      </c>
      <c r="AW575" s="14" t="s">
        <v>35</v>
      </c>
      <c r="AX575" s="14" t="s">
        <v>76</v>
      </c>
      <c r="AY575" s="253" t="s">
        <v>140</v>
      </c>
    </row>
    <row r="576" spans="1:51" s="13" customFormat="1" ht="12">
      <c r="A576" s="13"/>
      <c r="B576" s="232"/>
      <c r="C576" s="233"/>
      <c r="D576" s="234" t="s">
        <v>151</v>
      </c>
      <c r="E576" s="235" t="s">
        <v>19</v>
      </c>
      <c r="F576" s="236" t="s">
        <v>675</v>
      </c>
      <c r="G576" s="233"/>
      <c r="H576" s="235" t="s">
        <v>19</v>
      </c>
      <c r="I576" s="237"/>
      <c r="J576" s="233"/>
      <c r="K576" s="233"/>
      <c r="L576" s="238"/>
      <c r="M576" s="239"/>
      <c r="N576" s="240"/>
      <c r="O576" s="240"/>
      <c r="P576" s="240"/>
      <c r="Q576" s="240"/>
      <c r="R576" s="240"/>
      <c r="S576" s="240"/>
      <c r="T576" s="24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2" t="s">
        <v>151</v>
      </c>
      <c r="AU576" s="242" t="s">
        <v>86</v>
      </c>
      <c r="AV576" s="13" t="s">
        <v>84</v>
      </c>
      <c r="AW576" s="13" t="s">
        <v>35</v>
      </c>
      <c r="AX576" s="13" t="s">
        <v>76</v>
      </c>
      <c r="AY576" s="242" t="s">
        <v>140</v>
      </c>
    </row>
    <row r="577" spans="1:51" s="14" customFormat="1" ht="12">
      <c r="A577" s="14"/>
      <c r="B577" s="243"/>
      <c r="C577" s="244"/>
      <c r="D577" s="234" t="s">
        <v>151</v>
      </c>
      <c r="E577" s="245" t="s">
        <v>19</v>
      </c>
      <c r="F577" s="246" t="s">
        <v>676</v>
      </c>
      <c r="G577" s="244"/>
      <c r="H577" s="247">
        <v>225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151</v>
      </c>
      <c r="AU577" s="253" t="s">
        <v>86</v>
      </c>
      <c r="AV577" s="14" t="s">
        <v>86</v>
      </c>
      <c r="AW577" s="14" t="s">
        <v>35</v>
      </c>
      <c r="AX577" s="14" t="s">
        <v>76</v>
      </c>
      <c r="AY577" s="253" t="s">
        <v>140</v>
      </c>
    </row>
    <row r="578" spans="1:51" s="13" customFormat="1" ht="12">
      <c r="A578" s="13"/>
      <c r="B578" s="232"/>
      <c r="C578" s="233"/>
      <c r="D578" s="234" t="s">
        <v>151</v>
      </c>
      <c r="E578" s="235" t="s">
        <v>19</v>
      </c>
      <c r="F578" s="236" t="s">
        <v>677</v>
      </c>
      <c r="G578" s="233"/>
      <c r="H578" s="235" t="s">
        <v>19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2" t="s">
        <v>151</v>
      </c>
      <c r="AU578" s="242" t="s">
        <v>86</v>
      </c>
      <c r="AV578" s="13" t="s">
        <v>84</v>
      </c>
      <c r="AW578" s="13" t="s">
        <v>35</v>
      </c>
      <c r="AX578" s="13" t="s">
        <v>76</v>
      </c>
      <c r="AY578" s="242" t="s">
        <v>140</v>
      </c>
    </row>
    <row r="579" spans="1:51" s="14" customFormat="1" ht="12">
      <c r="A579" s="14"/>
      <c r="B579" s="243"/>
      <c r="C579" s="244"/>
      <c r="D579" s="234" t="s">
        <v>151</v>
      </c>
      <c r="E579" s="245" t="s">
        <v>19</v>
      </c>
      <c r="F579" s="246" t="s">
        <v>678</v>
      </c>
      <c r="G579" s="244"/>
      <c r="H579" s="247">
        <v>437.406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3" t="s">
        <v>151</v>
      </c>
      <c r="AU579" s="253" t="s">
        <v>86</v>
      </c>
      <c r="AV579" s="14" t="s">
        <v>86</v>
      </c>
      <c r="AW579" s="14" t="s">
        <v>35</v>
      </c>
      <c r="AX579" s="14" t="s">
        <v>76</v>
      </c>
      <c r="AY579" s="253" t="s">
        <v>140</v>
      </c>
    </row>
    <row r="580" spans="1:51" s="15" customFormat="1" ht="12">
      <c r="A580" s="15"/>
      <c r="B580" s="254"/>
      <c r="C580" s="255"/>
      <c r="D580" s="234" t="s">
        <v>151</v>
      </c>
      <c r="E580" s="256" t="s">
        <v>19</v>
      </c>
      <c r="F580" s="257" t="s">
        <v>154</v>
      </c>
      <c r="G580" s="255"/>
      <c r="H580" s="258">
        <v>819.396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4" t="s">
        <v>151</v>
      </c>
      <c r="AU580" s="264" t="s">
        <v>86</v>
      </c>
      <c r="AV580" s="15" t="s">
        <v>147</v>
      </c>
      <c r="AW580" s="15" t="s">
        <v>35</v>
      </c>
      <c r="AX580" s="15" t="s">
        <v>84</v>
      </c>
      <c r="AY580" s="264" t="s">
        <v>140</v>
      </c>
    </row>
    <row r="581" spans="1:65" s="2" customFormat="1" ht="16.5" customHeight="1">
      <c r="A581" s="40"/>
      <c r="B581" s="41"/>
      <c r="C581" s="214" t="s">
        <v>679</v>
      </c>
      <c r="D581" s="214" t="s">
        <v>142</v>
      </c>
      <c r="E581" s="215" t="s">
        <v>680</v>
      </c>
      <c r="F581" s="216" t="s">
        <v>681</v>
      </c>
      <c r="G581" s="217" t="s">
        <v>457</v>
      </c>
      <c r="H581" s="218">
        <v>217.682</v>
      </c>
      <c r="I581" s="219"/>
      <c r="J581" s="220">
        <f>ROUND(I581*H581,2)</f>
        <v>0</v>
      </c>
      <c r="K581" s="216" t="s">
        <v>146</v>
      </c>
      <c r="L581" s="46"/>
      <c r="M581" s="221" t="s">
        <v>19</v>
      </c>
      <c r="N581" s="222" t="s">
        <v>47</v>
      </c>
      <c r="O581" s="86"/>
      <c r="P581" s="223">
        <f>O581*H581</f>
        <v>0</v>
      </c>
      <c r="Q581" s="223">
        <v>0.00061</v>
      </c>
      <c r="R581" s="223">
        <f>Q581*H581</f>
        <v>0.13278601999999998</v>
      </c>
      <c r="S581" s="223">
        <v>0</v>
      </c>
      <c r="T581" s="224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5" t="s">
        <v>147</v>
      </c>
      <c r="AT581" s="225" t="s">
        <v>142</v>
      </c>
      <c r="AU581" s="225" t="s">
        <v>86</v>
      </c>
      <c r="AY581" s="19" t="s">
        <v>140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9" t="s">
        <v>84</v>
      </c>
      <c r="BK581" s="226">
        <f>ROUND(I581*H581,2)</f>
        <v>0</v>
      </c>
      <c r="BL581" s="19" t="s">
        <v>147</v>
      </c>
      <c r="BM581" s="225" t="s">
        <v>682</v>
      </c>
    </row>
    <row r="582" spans="1:47" s="2" customFormat="1" ht="12">
      <c r="A582" s="40"/>
      <c r="B582" s="41"/>
      <c r="C582" s="42"/>
      <c r="D582" s="227" t="s">
        <v>149</v>
      </c>
      <c r="E582" s="42"/>
      <c r="F582" s="228" t="s">
        <v>683</v>
      </c>
      <c r="G582" s="42"/>
      <c r="H582" s="42"/>
      <c r="I582" s="229"/>
      <c r="J582" s="42"/>
      <c r="K582" s="42"/>
      <c r="L582" s="46"/>
      <c r="M582" s="230"/>
      <c r="N582" s="231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149</v>
      </c>
      <c r="AU582" s="19" t="s">
        <v>86</v>
      </c>
    </row>
    <row r="583" spans="1:51" s="13" customFormat="1" ht="12">
      <c r="A583" s="13"/>
      <c r="B583" s="232"/>
      <c r="C583" s="233"/>
      <c r="D583" s="234" t="s">
        <v>151</v>
      </c>
      <c r="E583" s="235" t="s">
        <v>19</v>
      </c>
      <c r="F583" s="236" t="s">
        <v>684</v>
      </c>
      <c r="G583" s="233"/>
      <c r="H583" s="235" t="s">
        <v>19</v>
      </c>
      <c r="I583" s="237"/>
      <c r="J583" s="233"/>
      <c r="K583" s="233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151</v>
      </c>
      <c r="AU583" s="242" t="s">
        <v>86</v>
      </c>
      <c r="AV583" s="13" t="s">
        <v>84</v>
      </c>
      <c r="AW583" s="13" t="s">
        <v>35</v>
      </c>
      <c r="AX583" s="13" t="s">
        <v>76</v>
      </c>
      <c r="AY583" s="242" t="s">
        <v>140</v>
      </c>
    </row>
    <row r="584" spans="1:51" s="14" customFormat="1" ht="12">
      <c r="A584" s="14"/>
      <c r="B584" s="243"/>
      <c r="C584" s="244"/>
      <c r="D584" s="234" t="s">
        <v>151</v>
      </c>
      <c r="E584" s="245" t="s">
        <v>19</v>
      </c>
      <c r="F584" s="246" t="s">
        <v>685</v>
      </c>
      <c r="G584" s="244"/>
      <c r="H584" s="247">
        <v>217.682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151</v>
      </c>
      <c r="AU584" s="253" t="s">
        <v>86</v>
      </c>
      <c r="AV584" s="14" t="s">
        <v>86</v>
      </c>
      <c r="AW584" s="14" t="s">
        <v>35</v>
      </c>
      <c r="AX584" s="14" t="s">
        <v>76</v>
      </c>
      <c r="AY584" s="253" t="s">
        <v>140</v>
      </c>
    </row>
    <row r="585" spans="1:51" s="15" customFormat="1" ht="12">
      <c r="A585" s="15"/>
      <c r="B585" s="254"/>
      <c r="C585" s="255"/>
      <c r="D585" s="234" t="s">
        <v>151</v>
      </c>
      <c r="E585" s="256" t="s">
        <v>19</v>
      </c>
      <c r="F585" s="257" t="s">
        <v>154</v>
      </c>
      <c r="G585" s="255"/>
      <c r="H585" s="258">
        <v>217.682</v>
      </c>
      <c r="I585" s="259"/>
      <c r="J585" s="255"/>
      <c r="K585" s="255"/>
      <c r="L585" s="260"/>
      <c r="M585" s="261"/>
      <c r="N585" s="262"/>
      <c r="O585" s="262"/>
      <c r="P585" s="262"/>
      <c r="Q585" s="262"/>
      <c r="R585" s="262"/>
      <c r="S585" s="262"/>
      <c r="T585" s="263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4" t="s">
        <v>151</v>
      </c>
      <c r="AU585" s="264" t="s">
        <v>86</v>
      </c>
      <c r="AV585" s="15" t="s">
        <v>147</v>
      </c>
      <c r="AW585" s="15" t="s">
        <v>35</v>
      </c>
      <c r="AX585" s="15" t="s">
        <v>84</v>
      </c>
      <c r="AY585" s="264" t="s">
        <v>140</v>
      </c>
    </row>
    <row r="586" spans="1:65" s="2" customFormat="1" ht="37.8" customHeight="1">
      <c r="A586" s="40"/>
      <c r="B586" s="41"/>
      <c r="C586" s="214" t="s">
        <v>686</v>
      </c>
      <c r="D586" s="214" t="s">
        <v>142</v>
      </c>
      <c r="E586" s="215" t="s">
        <v>687</v>
      </c>
      <c r="F586" s="216" t="s">
        <v>688</v>
      </c>
      <c r="G586" s="217" t="s">
        <v>145</v>
      </c>
      <c r="H586" s="218">
        <v>44.75</v>
      </c>
      <c r="I586" s="219"/>
      <c r="J586" s="220">
        <f>ROUND(I586*H586,2)</f>
        <v>0</v>
      </c>
      <c r="K586" s="216" t="s">
        <v>146</v>
      </c>
      <c r="L586" s="46"/>
      <c r="M586" s="221" t="s">
        <v>19</v>
      </c>
      <c r="N586" s="222" t="s">
        <v>47</v>
      </c>
      <c r="O586" s="86"/>
      <c r="P586" s="223">
        <f>O586*H586</f>
        <v>0</v>
      </c>
      <c r="Q586" s="223">
        <v>0.08922</v>
      </c>
      <c r="R586" s="223">
        <f>Q586*H586</f>
        <v>3.9925949999999997</v>
      </c>
      <c r="S586" s="223">
        <v>0</v>
      </c>
      <c r="T586" s="224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5" t="s">
        <v>147</v>
      </c>
      <c r="AT586" s="225" t="s">
        <v>142</v>
      </c>
      <c r="AU586" s="225" t="s">
        <v>86</v>
      </c>
      <c r="AY586" s="19" t="s">
        <v>140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9" t="s">
        <v>84</v>
      </c>
      <c r="BK586" s="226">
        <f>ROUND(I586*H586,2)</f>
        <v>0</v>
      </c>
      <c r="BL586" s="19" t="s">
        <v>147</v>
      </c>
      <c r="BM586" s="225" t="s">
        <v>689</v>
      </c>
    </row>
    <row r="587" spans="1:47" s="2" customFormat="1" ht="12">
      <c r="A587" s="40"/>
      <c r="B587" s="41"/>
      <c r="C587" s="42"/>
      <c r="D587" s="227" t="s">
        <v>149</v>
      </c>
      <c r="E587" s="42"/>
      <c r="F587" s="228" t="s">
        <v>690</v>
      </c>
      <c r="G587" s="42"/>
      <c r="H587" s="42"/>
      <c r="I587" s="229"/>
      <c r="J587" s="42"/>
      <c r="K587" s="42"/>
      <c r="L587" s="46"/>
      <c r="M587" s="230"/>
      <c r="N587" s="231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149</v>
      </c>
      <c r="AU587" s="19" t="s">
        <v>86</v>
      </c>
    </row>
    <row r="588" spans="1:51" s="13" customFormat="1" ht="12">
      <c r="A588" s="13"/>
      <c r="B588" s="232"/>
      <c r="C588" s="233"/>
      <c r="D588" s="234" t="s">
        <v>151</v>
      </c>
      <c r="E588" s="235" t="s">
        <v>19</v>
      </c>
      <c r="F588" s="236" t="s">
        <v>436</v>
      </c>
      <c r="G588" s="233"/>
      <c r="H588" s="235" t="s">
        <v>19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151</v>
      </c>
      <c r="AU588" s="242" t="s">
        <v>86</v>
      </c>
      <c r="AV588" s="13" t="s">
        <v>84</v>
      </c>
      <c r="AW588" s="13" t="s">
        <v>35</v>
      </c>
      <c r="AX588" s="13" t="s">
        <v>76</v>
      </c>
      <c r="AY588" s="242" t="s">
        <v>140</v>
      </c>
    </row>
    <row r="589" spans="1:51" s="14" customFormat="1" ht="12">
      <c r="A589" s="14"/>
      <c r="B589" s="243"/>
      <c r="C589" s="244"/>
      <c r="D589" s="234" t="s">
        <v>151</v>
      </c>
      <c r="E589" s="245" t="s">
        <v>19</v>
      </c>
      <c r="F589" s="246" t="s">
        <v>437</v>
      </c>
      <c r="G589" s="244"/>
      <c r="H589" s="247">
        <v>44.75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151</v>
      </c>
      <c r="AU589" s="253" t="s">
        <v>86</v>
      </c>
      <c r="AV589" s="14" t="s">
        <v>86</v>
      </c>
      <c r="AW589" s="14" t="s">
        <v>35</v>
      </c>
      <c r="AX589" s="14" t="s">
        <v>76</v>
      </c>
      <c r="AY589" s="253" t="s">
        <v>140</v>
      </c>
    </row>
    <row r="590" spans="1:51" s="15" customFormat="1" ht="12">
      <c r="A590" s="15"/>
      <c r="B590" s="254"/>
      <c r="C590" s="255"/>
      <c r="D590" s="234" t="s">
        <v>151</v>
      </c>
      <c r="E590" s="256" t="s">
        <v>19</v>
      </c>
      <c r="F590" s="257" t="s">
        <v>154</v>
      </c>
      <c r="G590" s="255"/>
      <c r="H590" s="258">
        <v>44.75</v>
      </c>
      <c r="I590" s="259"/>
      <c r="J590" s="255"/>
      <c r="K590" s="255"/>
      <c r="L590" s="260"/>
      <c r="M590" s="261"/>
      <c r="N590" s="262"/>
      <c r="O590" s="262"/>
      <c r="P590" s="262"/>
      <c r="Q590" s="262"/>
      <c r="R590" s="262"/>
      <c r="S590" s="262"/>
      <c r="T590" s="26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4" t="s">
        <v>151</v>
      </c>
      <c r="AU590" s="264" t="s">
        <v>86</v>
      </c>
      <c r="AV590" s="15" t="s">
        <v>147</v>
      </c>
      <c r="AW590" s="15" t="s">
        <v>35</v>
      </c>
      <c r="AX590" s="15" t="s">
        <v>84</v>
      </c>
      <c r="AY590" s="264" t="s">
        <v>140</v>
      </c>
    </row>
    <row r="591" spans="1:65" s="2" customFormat="1" ht="16.5" customHeight="1">
      <c r="A591" s="40"/>
      <c r="B591" s="41"/>
      <c r="C591" s="268" t="s">
        <v>691</v>
      </c>
      <c r="D591" s="268" t="s">
        <v>323</v>
      </c>
      <c r="E591" s="269" t="s">
        <v>692</v>
      </c>
      <c r="F591" s="270" t="s">
        <v>693</v>
      </c>
      <c r="G591" s="271" t="s">
        <v>145</v>
      </c>
      <c r="H591" s="272">
        <v>46.093</v>
      </c>
      <c r="I591" s="273"/>
      <c r="J591" s="274">
        <f>ROUND(I591*H591,2)</f>
        <v>0</v>
      </c>
      <c r="K591" s="270" t="s">
        <v>146</v>
      </c>
      <c r="L591" s="275"/>
      <c r="M591" s="276" t="s">
        <v>19</v>
      </c>
      <c r="N591" s="277" t="s">
        <v>47</v>
      </c>
      <c r="O591" s="86"/>
      <c r="P591" s="223">
        <f>O591*H591</f>
        <v>0</v>
      </c>
      <c r="Q591" s="223">
        <v>0.131</v>
      </c>
      <c r="R591" s="223">
        <f>Q591*H591</f>
        <v>6.038183000000001</v>
      </c>
      <c r="S591" s="223">
        <v>0</v>
      </c>
      <c r="T591" s="224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5" t="s">
        <v>203</v>
      </c>
      <c r="AT591" s="225" t="s">
        <v>323</v>
      </c>
      <c r="AU591" s="225" t="s">
        <v>86</v>
      </c>
      <c r="AY591" s="19" t="s">
        <v>140</v>
      </c>
      <c r="BE591" s="226">
        <f>IF(N591="základní",J591,0)</f>
        <v>0</v>
      </c>
      <c r="BF591" s="226">
        <f>IF(N591="snížená",J591,0)</f>
        <v>0</v>
      </c>
      <c r="BG591" s="226">
        <f>IF(N591="zákl. přenesená",J591,0)</f>
        <v>0</v>
      </c>
      <c r="BH591" s="226">
        <f>IF(N591="sníž. přenesená",J591,0)</f>
        <v>0</v>
      </c>
      <c r="BI591" s="226">
        <f>IF(N591="nulová",J591,0)</f>
        <v>0</v>
      </c>
      <c r="BJ591" s="19" t="s">
        <v>84</v>
      </c>
      <c r="BK591" s="226">
        <f>ROUND(I591*H591,2)</f>
        <v>0</v>
      </c>
      <c r="BL591" s="19" t="s">
        <v>147</v>
      </c>
      <c r="BM591" s="225" t="s">
        <v>694</v>
      </c>
    </row>
    <row r="592" spans="1:51" s="13" customFormat="1" ht="12">
      <c r="A592" s="13"/>
      <c r="B592" s="232"/>
      <c r="C592" s="233"/>
      <c r="D592" s="234" t="s">
        <v>151</v>
      </c>
      <c r="E592" s="235" t="s">
        <v>19</v>
      </c>
      <c r="F592" s="236" t="s">
        <v>436</v>
      </c>
      <c r="G592" s="233"/>
      <c r="H592" s="235" t="s">
        <v>19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151</v>
      </c>
      <c r="AU592" s="242" t="s">
        <v>86</v>
      </c>
      <c r="AV592" s="13" t="s">
        <v>84</v>
      </c>
      <c r="AW592" s="13" t="s">
        <v>35</v>
      </c>
      <c r="AX592" s="13" t="s">
        <v>76</v>
      </c>
      <c r="AY592" s="242" t="s">
        <v>140</v>
      </c>
    </row>
    <row r="593" spans="1:51" s="14" customFormat="1" ht="12">
      <c r="A593" s="14"/>
      <c r="B593" s="243"/>
      <c r="C593" s="244"/>
      <c r="D593" s="234" t="s">
        <v>151</v>
      </c>
      <c r="E593" s="245" t="s">
        <v>19</v>
      </c>
      <c r="F593" s="246" t="s">
        <v>437</v>
      </c>
      <c r="G593" s="244"/>
      <c r="H593" s="247">
        <v>44.75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151</v>
      </c>
      <c r="AU593" s="253" t="s">
        <v>86</v>
      </c>
      <c r="AV593" s="14" t="s">
        <v>86</v>
      </c>
      <c r="AW593" s="14" t="s">
        <v>35</v>
      </c>
      <c r="AX593" s="14" t="s">
        <v>76</v>
      </c>
      <c r="AY593" s="253" t="s">
        <v>140</v>
      </c>
    </row>
    <row r="594" spans="1:51" s="15" customFormat="1" ht="12">
      <c r="A594" s="15"/>
      <c r="B594" s="254"/>
      <c r="C594" s="255"/>
      <c r="D594" s="234" t="s">
        <v>151</v>
      </c>
      <c r="E594" s="256" t="s">
        <v>19</v>
      </c>
      <c r="F594" s="257" t="s">
        <v>154</v>
      </c>
      <c r="G594" s="255"/>
      <c r="H594" s="258">
        <v>44.75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151</v>
      </c>
      <c r="AU594" s="264" t="s">
        <v>86</v>
      </c>
      <c r="AV594" s="15" t="s">
        <v>147</v>
      </c>
      <c r="AW594" s="15" t="s">
        <v>35</v>
      </c>
      <c r="AX594" s="15" t="s">
        <v>84</v>
      </c>
      <c r="AY594" s="264" t="s">
        <v>140</v>
      </c>
    </row>
    <row r="595" spans="1:51" s="14" customFormat="1" ht="12">
      <c r="A595" s="14"/>
      <c r="B595" s="243"/>
      <c r="C595" s="244"/>
      <c r="D595" s="234" t="s">
        <v>151</v>
      </c>
      <c r="E595" s="244"/>
      <c r="F595" s="246" t="s">
        <v>695</v>
      </c>
      <c r="G595" s="244"/>
      <c r="H595" s="247">
        <v>46.093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151</v>
      </c>
      <c r="AU595" s="253" t="s">
        <v>86</v>
      </c>
      <c r="AV595" s="14" t="s">
        <v>86</v>
      </c>
      <c r="AW595" s="14" t="s">
        <v>4</v>
      </c>
      <c r="AX595" s="14" t="s">
        <v>84</v>
      </c>
      <c r="AY595" s="253" t="s">
        <v>140</v>
      </c>
    </row>
    <row r="596" spans="1:65" s="2" customFormat="1" ht="37.8" customHeight="1">
      <c r="A596" s="40"/>
      <c r="B596" s="41"/>
      <c r="C596" s="214" t="s">
        <v>696</v>
      </c>
      <c r="D596" s="214" t="s">
        <v>142</v>
      </c>
      <c r="E596" s="215" t="s">
        <v>697</v>
      </c>
      <c r="F596" s="216" t="s">
        <v>698</v>
      </c>
      <c r="G596" s="217" t="s">
        <v>145</v>
      </c>
      <c r="H596" s="218">
        <v>98.13</v>
      </c>
      <c r="I596" s="219"/>
      <c r="J596" s="220">
        <f>ROUND(I596*H596,2)</f>
        <v>0</v>
      </c>
      <c r="K596" s="216" t="s">
        <v>146</v>
      </c>
      <c r="L596" s="46"/>
      <c r="M596" s="221" t="s">
        <v>19</v>
      </c>
      <c r="N596" s="222" t="s">
        <v>47</v>
      </c>
      <c r="O596" s="86"/>
      <c r="P596" s="223">
        <f>O596*H596</f>
        <v>0</v>
      </c>
      <c r="Q596" s="223">
        <v>0.101</v>
      </c>
      <c r="R596" s="223">
        <f>Q596*H596</f>
        <v>9.91113</v>
      </c>
      <c r="S596" s="223">
        <v>0</v>
      </c>
      <c r="T596" s="224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5" t="s">
        <v>147</v>
      </c>
      <c r="AT596" s="225" t="s">
        <v>142</v>
      </c>
      <c r="AU596" s="225" t="s">
        <v>86</v>
      </c>
      <c r="AY596" s="19" t="s">
        <v>140</v>
      </c>
      <c r="BE596" s="226">
        <f>IF(N596="základní",J596,0)</f>
        <v>0</v>
      </c>
      <c r="BF596" s="226">
        <f>IF(N596="snížená",J596,0)</f>
        <v>0</v>
      </c>
      <c r="BG596" s="226">
        <f>IF(N596="zákl. přenesená",J596,0)</f>
        <v>0</v>
      </c>
      <c r="BH596" s="226">
        <f>IF(N596="sníž. přenesená",J596,0)</f>
        <v>0</v>
      </c>
      <c r="BI596" s="226">
        <f>IF(N596="nulová",J596,0)</f>
        <v>0</v>
      </c>
      <c r="BJ596" s="19" t="s">
        <v>84</v>
      </c>
      <c r="BK596" s="226">
        <f>ROUND(I596*H596,2)</f>
        <v>0</v>
      </c>
      <c r="BL596" s="19" t="s">
        <v>147</v>
      </c>
      <c r="BM596" s="225" t="s">
        <v>699</v>
      </c>
    </row>
    <row r="597" spans="1:47" s="2" customFormat="1" ht="12">
      <c r="A597" s="40"/>
      <c r="B597" s="41"/>
      <c r="C597" s="42"/>
      <c r="D597" s="227" t="s">
        <v>149</v>
      </c>
      <c r="E597" s="42"/>
      <c r="F597" s="228" t="s">
        <v>700</v>
      </c>
      <c r="G597" s="42"/>
      <c r="H597" s="42"/>
      <c r="I597" s="229"/>
      <c r="J597" s="42"/>
      <c r="K597" s="42"/>
      <c r="L597" s="46"/>
      <c r="M597" s="230"/>
      <c r="N597" s="231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149</v>
      </c>
      <c r="AU597" s="19" t="s">
        <v>86</v>
      </c>
    </row>
    <row r="598" spans="1:51" s="13" customFormat="1" ht="12">
      <c r="A598" s="13"/>
      <c r="B598" s="232"/>
      <c r="C598" s="233"/>
      <c r="D598" s="234" t="s">
        <v>151</v>
      </c>
      <c r="E598" s="235" t="s">
        <v>19</v>
      </c>
      <c r="F598" s="236" t="s">
        <v>438</v>
      </c>
      <c r="G598" s="233"/>
      <c r="H598" s="235" t="s">
        <v>19</v>
      </c>
      <c r="I598" s="237"/>
      <c r="J598" s="233"/>
      <c r="K598" s="233"/>
      <c r="L598" s="238"/>
      <c r="M598" s="239"/>
      <c r="N598" s="240"/>
      <c r="O598" s="240"/>
      <c r="P598" s="240"/>
      <c r="Q598" s="240"/>
      <c r="R598" s="240"/>
      <c r="S598" s="240"/>
      <c r="T598" s="24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151</v>
      </c>
      <c r="AU598" s="242" t="s">
        <v>86</v>
      </c>
      <c r="AV598" s="13" t="s">
        <v>84</v>
      </c>
      <c r="AW598" s="13" t="s">
        <v>35</v>
      </c>
      <c r="AX598" s="13" t="s">
        <v>76</v>
      </c>
      <c r="AY598" s="242" t="s">
        <v>140</v>
      </c>
    </row>
    <row r="599" spans="1:51" s="14" customFormat="1" ht="12">
      <c r="A599" s="14"/>
      <c r="B599" s="243"/>
      <c r="C599" s="244"/>
      <c r="D599" s="234" t="s">
        <v>151</v>
      </c>
      <c r="E599" s="245" t="s">
        <v>19</v>
      </c>
      <c r="F599" s="246" t="s">
        <v>439</v>
      </c>
      <c r="G599" s="244"/>
      <c r="H599" s="247">
        <v>98.13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151</v>
      </c>
      <c r="AU599" s="253" t="s">
        <v>86</v>
      </c>
      <c r="AV599" s="14" t="s">
        <v>86</v>
      </c>
      <c r="AW599" s="14" t="s">
        <v>35</v>
      </c>
      <c r="AX599" s="14" t="s">
        <v>76</v>
      </c>
      <c r="AY599" s="253" t="s">
        <v>140</v>
      </c>
    </row>
    <row r="600" spans="1:51" s="15" customFormat="1" ht="12">
      <c r="A600" s="15"/>
      <c r="B600" s="254"/>
      <c r="C600" s="255"/>
      <c r="D600" s="234" t="s">
        <v>151</v>
      </c>
      <c r="E600" s="256" t="s">
        <v>19</v>
      </c>
      <c r="F600" s="257" t="s">
        <v>154</v>
      </c>
      <c r="G600" s="255"/>
      <c r="H600" s="258">
        <v>98.13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151</v>
      </c>
      <c r="AU600" s="264" t="s">
        <v>86</v>
      </c>
      <c r="AV600" s="15" t="s">
        <v>147</v>
      </c>
      <c r="AW600" s="15" t="s">
        <v>35</v>
      </c>
      <c r="AX600" s="15" t="s">
        <v>84</v>
      </c>
      <c r="AY600" s="264" t="s">
        <v>140</v>
      </c>
    </row>
    <row r="601" spans="1:65" s="2" customFormat="1" ht="16.5" customHeight="1">
      <c r="A601" s="40"/>
      <c r="B601" s="41"/>
      <c r="C601" s="268" t="s">
        <v>701</v>
      </c>
      <c r="D601" s="268" t="s">
        <v>323</v>
      </c>
      <c r="E601" s="269" t="s">
        <v>702</v>
      </c>
      <c r="F601" s="270" t="s">
        <v>703</v>
      </c>
      <c r="G601" s="271" t="s">
        <v>145</v>
      </c>
      <c r="H601" s="272">
        <v>101.074</v>
      </c>
      <c r="I601" s="273"/>
      <c r="J601" s="274">
        <f>ROUND(I601*H601,2)</f>
        <v>0</v>
      </c>
      <c r="K601" s="270" t="s">
        <v>146</v>
      </c>
      <c r="L601" s="275"/>
      <c r="M601" s="276" t="s">
        <v>19</v>
      </c>
      <c r="N601" s="277" t="s">
        <v>47</v>
      </c>
      <c r="O601" s="86"/>
      <c r="P601" s="223">
        <f>O601*H601</f>
        <v>0</v>
      </c>
      <c r="Q601" s="223">
        <v>0.108</v>
      </c>
      <c r="R601" s="223">
        <f>Q601*H601</f>
        <v>10.915992</v>
      </c>
      <c r="S601" s="223">
        <v>0</v>
      </c>
      <c r="T601" s="224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5" t="s">
        <v>203</v>
      </c>
      <c r="AT601" s="225" t="s">
        <v>323</v>
      </c>
      <c r="AU601" s="225" t="s">
        <v>86</v>
      </c>
      <c r="AY601" s="19" t="s">
        <v>140</v>
      </c>
      <c r="BE601" s="226">
        <f>IF(N601="základní",J601,0)</f>
        <v>0</v>
      </c>
      <c r="BF601" s="226">
        <f>IF(N601="snížená",J601,0)</f>
        <v>0</v>
      </c>
      <c r="BG601" s="226">
        <f>IF(N601="zákl. přenesená",J601,0)</f>
        <v>0</v>
      </c>
      <c r="BH601" s="226">
        <f>IF(N601="sníž. přenesená",J601,0)</f>
        <v>0</v>
      </c>
      <c r="BI601" s="226">
        <f>IF(N601="nulová",J601,0)</f>
        <v>0</v>
      </c>
      <c r="BJ601" s="19" t="s">
        <v>84</v>
      </c>
      <c r="BK601" s="226">
        <f>ROUND(I601*H601,2)</f>
        <v>0</v>
      </c>
      <c r="BL601" s="19" t="s">
        <v>147</v>
      </c>
      <c r="BM601" s="225" t="s">
        <v>704</v>
      </c>
    </row>
    <row r="602" spans="1:51" s="13" customFormat="1" ht="12">
      <c r="A602" s="13"/>
      <c r="B602" s="232"/>
      <c r="C602" s="233"/>
      <c r="D602" s="234" t="s">
        <v>151</v>
      </c>
      <c r="E602" s="235" t="s">
        <v>19</v>
      </c>
      <c r="F602" s="236" t="s">
        <v>438</v>
      </c>
      <c r="G602" s="233"/>
      <c r="H602" s="235" t="s">
        <v>19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2" t="s">
        <v>151</v>
      </c>
      <c r="AU602" s="242" t="s">
        <v>86</v>
      </c>
      <c r="AV602" s="13" t="s">
        <v>84</v>
      </c>
      <c r="AW602" s="13" t="s">
        <v>35</v>
      </c>
      <c r="AX602" s="13" t="s">
        <v>76</v>
      </c>
      <c r="AY602" s="242" t="s">
        <v>140</v>
      </c>
    </row>
    <row r="603" spans="1:51" s="14" customFormat="1" ht="12">
      <c r="A603" s="14"/>
      <c r="B603" s="243"/>
      <c r="C603" s="244"/>
      <c r="D603" s="234" t="s">
        <v>151</v>
      </c>
      <c r="E603" s="245" t="s">
        <v>19</v>
      </c>
      <c r="F603" s="246" t="s">
        <v>439</v>
      </c>
      <c r="G603" s="244"/>
      <c r="H603" s="247">
        <v>98.13</v>
      </c>
      <c r="I603" s="248"/>
      <c r="J603" s="244"/>
      <c r="K603" s="244"/>
      <c r="L603" s="249"/>
      <c r="M603" s="250"/>
      <c r="N603" s="251"/>
      <c r="O603" s="251"/>
      <c r="P603" s="251"/>
      <c r="Q603" s="251"/>
      <c r="R603" s="251"/>
      <c r="S603" s="251"/>
      <c r="T603" s="25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3" t="s">
        <v>151</v>
      </c>
      <c r="AU603" s="253" t="s">
        <v>86</v>
      </c>
      <c r="AV603" s="14" t="s">
        <v>86</v>
      </c>
      <c r="AW603" s="14" t="s">
        <v>35</v>
      </c>
      <c r="AX603" s="14" t="s">
        <v>76</v>
      </c>
      <c r="AY603" s="253" t="s">
        <v>140</v>
      </c>
    </row>
    <row r="604" spans="1:51" s="15" customFormat="1" ht="12">
      <c r="A604" s="15"/>
      <c r="B604" s="254"/>
      <c r="C604" s="255"/>
      <c r="D604" s="234" t="s">
        <v>151</v>
      </c>
      <c r="E604" s="256" t="s">
        <v>19</v>
      </c>
      <c r="F604" s="257" t="s">
        <v>154</v>
      </c>
      <c r="G604" s="255"/>
      <c r="H604" s="258">
        <v>98.13</v>
      </c>
      <c r="I604" s="259"/>
      <c r="J604" s="255"/>
      <c r="K604" s="255"/>
      <c r="L604" s="260"/>
      <c r="M604" s="261"/>
      <c r="N604" s="262"/>
      <c r="O604" s="262"/>
      <c r="P604" s="262"/>
      <c r="Q604" s="262"/>
      <c r="R604" s="262"/>
      <c r="S604" s="262"/>
      <c r="T604" s="263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4" t="s">
        <v>151</v>
      </c>
      <c r="AU604" s="264" t="s">
        <v>86</v>
      </c>
      <c r="AV604" s="15" t="s">
        <v>147</v>
      </c>
      <c r="AW604" s="15" t="s">
        <v>35</v>
      </c>
      <c r="AX604" s="15" t="s">
        <v>84</v>
      </c>
      <c r="AY604" s="264" t="s">
        <v>140</v>
      </c>
    </row>
    <row r="605" spans="1:51" s="14" customFormat="1" ht="12">
      <c r="A605" s="14"/>
      <c r="B605" s="243"/>
      <c r="C605" s="244"/>
      <c r="D605" s="234" t="s">
        <v>151</v>
      </c>
      <c r="E605" s="244"/>
      <c r="F605" s="246" t="s">
        <v>705</v>
      </c>
      <c r="G605" s="244"/>
      <c r="H605" s="247">
        <v>101.074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151</v>
      </c>
      <c r="AU605" s="253" t="s">
        <v>86</v>
      </c>
      <c r="AV605" s="14" t="s">
        <v>86</v>
      </c>
      <c r="AW605" s="14" t="s">
        <v>4</v>
      </c>
      <c r="AX605" s="14" t="s">
        <v>84</v>
      </c>
      <c r="AY605" s="253" t="s">
        <v>140</v>
      </c>
    </row>
    <row r="606" spans="1:63" s="12" customFormat="1" ht="22.8" customHeight="1">
      <c r="A606" s="12"/>
      <c r="B606" s="198"/>
      <c r="C606" s="199"/>
      <c r="D606" s="200" t="s">
        <v>75</v>
      </c>
      <c r="E606" s="212" t="s">
        <v>185</v>
      </c>
      <c r="F606" s="212" t="s">
        <v>706</v>
      </c>
      <c r="G606" s="199"/>
      <c r="H606" s="199"/>
      <c r="I606" s="202"/>
      <c r="J606" s="213">
        <f>BK606</f>
        <v>0</v>
      </c>
      <c r="K606" s="199"/>
      <c r="L606" s="204"/>
      <c r="M606" s="205"/>
      <c r="N606" s="206"/>
      <c r="O606" s="206"/>
      <c r="P606" s="207">
        <f>SUM(P607:P621)</f>
        <v>0</v>
      </c>
      <c r="Q606" s="206"/>
      <c r="R606" s="207">
        <f>SUM(R607:R621)</f>
        <v>5.312443539999999</v>
      </c>
      <c r="S606" s="206"/>
      <c r="T606" s="208">
        <f>SUM(T607:T621)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09" t="s">
        <v>84</v>
      </c>
      <c r="AT606" s="210" t="s">
        <v>75</v>
      </c>
      <c r="AU606" s="210" t="s">
        <v>84</v>
      </c>
      <c r="AY606" s="209" t="s">
        <v>140</v>
      </c>
      <c r="BK606" s="211">
        <f>SUM(BK607:BK621)</f>
        <v>0</v>
      </c>
    </row>
    <row r="607" spans="1:65" s="2" customFormat="1" ht="16.5" customHeight="1">
      <c r="A607" s="40"/>
      <c r="B607" s="41"/>
      <c r="C607" s="214" t="s">
        <v>707</v>
      </c>
      <c r="D607" s="214" t="s">
        <v>142</v>
      </c>
      <c r="E607" s="215" t="s">
        <v>708</v>
      </c>
      <c r="F607" s="216" t="s">
        <v>709</v>
      </c>
      <c r="G607" s="217" t="s">
        <v>145</v>
      </c>
      <c r="H607" s="218">
        <v>68.16</v>
      </c>
      <c r="I607" s="219"/>
      <c r="J607" s="220">
        <f>ROUND(I607*H607,2)</f>
        <v>0</v>
      </c>
      <c r="K607" s="216" t="s">
        <v>146</v>
      </c>
      <c r="L607" s="46"/>
      <c r="M607" s="221" t="s">
        <v>19</v>
      </c>
      <c r="N607" s="222" t="s">
        <v>47</v>
      </c>
      <c r="O607" s="86"/>
      <c r="P607" s="223">
        <f>O607*H607</f>
        <v>0</v>
      </c>
      <c r="Q607" s="223">
        <v>0.00546</v>
      </c>
      <c r="R607" s="223">
        <f>Q607*H607</f>
        <v>0.3721536</v>
      </c>
      <c r="S607" s="223">
        <v>0</v>
      </c>
      <c r="T607" s="224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5" t="s">
        <v>147</v>
      </c>
      <c r="AT607" s="225" t="s">
        <v>142</v>
      </c>
      <c r="AU607" s="225" t="s">
        <v>86</v>
      </c>
      <c r="AY607" s="19" t="s">
        <v>140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9" t="s">
        <v>84</v>
      </c>
      <c r="BK607" s="226">
        <f>ROUND(I607*H607,2)</f>
        <v>0</v>
      </c>
      <c r="BL607" s="19" t="s">
        <v>147</v>
      </c>
      <c r="BM607" s="225" t="s">
        <v>710</v>
      </c>
    </row>
    <row r="608" spans="1:47" s="2" customFormat="1" ht="12">
      <c r="A608" s="40"/>
      <c r="B608" s="41"/>
      <c r="C608" s="42"/>
      <c r="D608" s="227" t="s">
        <v>149</v>
      </c>
      <c r="E608" s="42"/>
      <c r="F608" s="228" t="s">
        <v>711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149</v>
      </c>
      <c r="AU608" s="19" t="s">
        <v>86</v>
      </c>
    </row>
    <row r="609" spans="1:51" s="13" customFormat="1" ht="12">
      <c r="A609" s="13"/>
      <c r="B609" s="232"/>
      <c r="C609" s="233"/>
      <c r="D609" s="234" t="s">
        <v>151</v>
      </c>
      <c r="E609" s="235" t="s">
        <v>19</v>
      </c>
      <c r="F609" s="236" t="s">
        <v>712</v>
      </c>
      <c r="G609" s="233"/>
      <c r="H609" s="235" t="s">
        <v>19</v>
      </c>
      <c r="I609" s="237"/>
      <c r="J609" s="233"/>
      <c r="K609" s="233"/>
      <c r="L609" s="238"/>
      <c r="M609" s="239"/>
      <c r="N609" s="240"/>
      <c r="O609" s="240"/>
      <c r="P609" s="240"/>
      <c r="Q609" s="240"/>
      <c r="R609" s="240"/>
      <c r="S609" s="240"/>
      <c r="T609" s="24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2" t="s">
        <v>151</v>
      </c>
      <c r="AU609" s="242" t="s">
        <v>86</v>
      </c>
      <c r="AV609" s="13" t="s">
        <v>84</v>
      </c>
      <c r="AW609" s="13" t="s">
        <v>35</v>
      </c>
      <c r="AX609" s="13" t="s">
        <v>76</v>
      </c>
      <c r="AY609" s="242" t="s">
        <v>140</v>
      </c>
    </row>
    <row r="610" spans="1:51" s="14" customFormat="1" ht="12">
      <c r="A610" s="14"/>
      <c r="B610" s="243"/>
      <c r="C610" s="244"/>
      <c r="D610" s="234" t="s">
        <v>151</v>
      </c>
      <c r="E610" s="245" t="s">
        <v>19</v>
      </c>
      <c r="F610" s="246" t="s">
        <v>713</v>
      </c>
      <c r="G610" s="244"/>
      <c r="H610" s="247">
        <v>68.16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151</v>
      </c>
      <c r="AU610" s="253" t="s">
        <v>86</v>
      </c>
      <c r="AV610" s="14" t="s">
        <v>86</v>
      </c>
      <c r="AW610" s="14" t="s">
        <v>35</v>
      </c>
      <c r="AX610" s="14" t="s">
        <v>76</v>
      </c>
      <c r="AY610" s="253" t="s">
        <v>140</v>
      </c>
    </row>
    <row r="611" spans="1:51" s="15" customFormat="1" ht="12">
      <c r="A611" s="15"/>
      <c r="B611" s="254"/>
      <c r="C611" s="255"/>
      <c r="D611" s="234" t="s">
        <v>151</v>
      </c>
      <c r="E611" s="256" t="s">
        <v>19</v>
      </c>
      <c r="F611" s="257" t="s">
        <v>154</v>
      </c>
      <c r="G611" s="255"/>
      <c r="H611" s="258">
        <v>68.16</v>
      </c>
      <c r="I611" s="259"/>
      <c r="J611" s="255"/>
      <c r="K611" s="255"/>
      <c r="L611" s="260"/>
      <c r="M611" s="261"/>
      <c r="N611" s="262"/>
      <c r="O611" s="262"/>
      <c r="P611" s="262"/>
      <c r="Q611" s="262"/>
      <c r="R611" s="262"/>
      <c r="S611" s="262"/>
      <c r="T611" s="263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4" t="s">
        <v>151</v>
      </c>
      <c r="AU611" s="264" t="s">
        <v>86</v>
      </c>
      <c r="AV611" s="15" t="s">
        <v>147</v>
      </c>
      <c r="AW611" s="15" t="s">
        <v>35</v>
      </c>
      <c r="AX611" s="15" t="s">
        <v>84</v>
      </c>
      <c r="AY611" s="264" t="s">
        <v>140</v>
      </c>
    </row>
    <row r="612" spans="1:65" s="2" customFormat="1" ht="21.75" customHeight="1">
      <c r="A612" s="40"/>
      <c r="B612" s="41"/>
      <c r="C612" s="214" t="s">
        <v>714</v>
      </c>
      <c r="D612" s="214" t="s">
        <v>142</v>
      </c>
      <c r="E612" s="215" t="s">
        <v>715</v>
      </c>
      <c r="F612" s="216" t="s">
        <v>716</v>
      </c>
      <c r="G612" s="217" t="s">
        <v>250</v>
      </c>
      <c r="H612" s="218">
        <v>2.147</v>
      </c>
      <c r="I612" s="219"/>
      <c r="J612" s="220">
        <f>ROUND(I612*H612,2)</f>
        <v>0</v>
      </c>
      <c r="K612" s="216" t="s">
        <v>146</v>
      </c>
      <c r="L612" s="46"/>
      <c r="M612" s="221" t="s">
        <v>19</v>
      </c>
      <c r="N612" s="222" t="s">
        <v>47</v>
      </c>
      <c r="O612" s="86"/>
      <c r="P612" s="223">
        <f>O612*H612</f>
        <v>0</v>
      </c>
      <c r="Q612" s="223">
        <v>2.30102</v>
      </c>
      <c r="R612" s="223">
        <f>Q612*H612</f>
        <v>4.9402899399999995</v>
      </c>
      <c r="S612" s="223">
        <v>0</v>
      </c>
      <c r="T612" s="224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5" t="s">
        <v>147</v>
      </c>
      <c r="AT612" s="225" t="s">
        <v>142</v>
      </c>
      <c r="AU612" s="225" t="s">
        <v>86</v>
      </c>
      <c r="AY612" s="19" t="s">
        <v>140</v>
      </c>
      <c r="BE612" s="226">
        <f>IF(N612="základní",J612,0)</f>
        <v>0</v>
      </c>
      <c r="BF612" s="226">
        <f>IF(N612="snížená",J612,0)</f>
        <v>0</v>
      </c>
      <c r="BG612" s="226">
        <f>IF(N612="zákl. přenesená",J612,0)</f>
        <v>0</v>
      </c>
      <c r="BH612" s="226">
        <f>IF(N612="sníž. přenesená",J612,0)</f>
        <v>0</v>
      </c>
      <c r="BI612" s="226">
        <f>IF(N612="nulová",J612,0)</f>
        <v>0</v>
      </c>
      <c r="BJ612" s="19" t="s">
        <v>84</v>
      </c>
      <c r="BK612" s="226">
        <f>ROUND(I612*H612,2)</f>
        <v>0</v>
      </c>
      <c r="BL612" s="19" t="s">
        <v>147</v>
      </c>
      <c r="BM612" s="225" t="s">
        <v>717</v>
      </c>
    </row>
    <row r="613" spans="1:47" s="2" customFormat="1" ht="12">
      <c r="A613" s="40"/>
      <c r="B613" s="41"/>
      <c r="C613" s="42"/>
      <c r="D613" s="227" t="s">
        <v>149</v>
      </c>
      <c r="E613" s="42"/>
      <c r="F613" s="228" t="s">
        <v>718</v>
      </c>
      <c r="G613" s="42"/>
      <c r="H613" s="42"/>
      <c r="I613" s="229"/>
      <c r="J613" s="42"/>
      <c r="K613" s="42"/>
      <c r="L613" s="46"/>
      <c r="M613" s="230"/>
      <c r="N613" s="231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149</v>
      </c>
      <c r="AU613" s="19" t="s">
        <v>86</v>
      </c>
    </row>
    <row r="614" spans="1:51" s="13" customFormat="1" ht="12">
      <c r="A614" s="13"/>
      <c r="B614" s="232"/>
      <c r="C614" s="233"/>
      <c r="D614" s="234" t="s">
        <v>151</v>
      </c>
      <c r="E614" s="235" t="s">
        <v>19</v>
      </c>
      <c r="F614" s="236" t="s">
        <v>719</v>
      </c>
      <c r="G614" s="233"/>
      <c r="H614" s="235" t="s">
        <v>19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151</v>
      </c>
      <c r="AU614" s="242" t="s">
        <v>86</v>
      </c>
      <c r="AV614" s="13" t="s">
        <v>84</v>
      </c>
      <c r="AW614" s="13" t="s">
        <v>35</v>
      </c>
      <c r="AX614" s="13" t="s">
        <v>76</v>
      </c>
      <c r="AY614" s="242" t="s">
        <v>140</v>
      </c>
    </row>
    <row r="615" spans="1:51" s="14" customFormat="1" ht="12">
      <c r="A615" s="14"/>
      <c r="B615" s="243"/>
      <c r="C615" s="244"/>
      <c r="D615" s="234" t="s">
        <v>151</v>
      </c>
      <c r="E615" s="245" t="s">
        <v>19</v>
      </c>
      <c r="F615" s="246" t="s">
        <v>720</v>
      </c>
      <c r="G615" s="244"/>
      <c r="H615" s="247">
        <v>2.147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151</v>
      </c>
      <c r="AU615" s="253" t="s">
        <v>86</v>
      </c>
      <c r="AV615" s="14" t="s">
        <v>86</v>
      </c>
      <c r="AW615" s="14" t="s">
        <v>35</v>
      </c>
      <c r="AX615" s="14" t="s">
        <v>76</v>
      </c>
      <c r="AY615" s="253" t="s">
        <v>140</v>
      </c>
    </row>
    <row r="616" spans="1:51" s="15" customFormat="1" ht="12">
      <c r="A616" s="15"/>
      <c r="B616" s="254"/>
      <c r="C616" s="255"/>
      <c r="D616" s="234" t="s">
        <v>151</v>
      </c>
      <c r="E616" s="256" t="s">
        <v>19</v>
      </c>
      <c r="F616" s="257" t="s">
        <v>154</v>
      </c>
      <c r="G616" s="255"/>
      <c r="H616" s="258">
        <v>2.147</v>
      </c>
      <c r="I616" s="259"/>
      <c r="J616" s="255"/>
      <c r="K616" s="255"/>
      <c r="L616" s="260"/>
      <c r="M616" s="261"/>
      <c r="N616" s="262"/>
      <c r="O616" s="262"/>
      <c r="P616" s="262"/>
      <c r="Q616" s="262"/>
      <c r="R616" s="262"/>
      <c r="S616" s="262"/>
      <c r="T616" s="263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4" t="s">
        <v>151</v>
      </c>
      <c r="AU616" s="264" t="s">
        <v>86</v>
      </c>
      <c r="AV616" s="15" t="s">
        <v>147</v>
      </c>
      <c r="AW616" s="15" t="s">
        <v>35</v>
      </c>
      <c r="AX616" s="15" t="s">
        <v>84</v>
      </c>
      <c r="AY616" s="264" t="s">
        <v>140</v>
      </c>
    </row>
    <row r="617" spans="1:65" s="2" customFormat="1" ht="21.75" customHeight="1">
      <c r="A617" s="40"/>
      <c r="B617" s="41"/>
      <c r="C617" s="214" t="s">
        <v>721</v>
      </c>
      <c r="D617" s="214" t="s">
        <v>142</v>
      </c>
      <c r="E617" s="215" t="s">
        <v>722</v>
      </c>
      <c r="F617" s="216" t="s">
        <v>723</v>
      </c>
      <c r="G617" s="217" t="s">
        <v>250</v>
      </c>
      <c r="H617" s="218">
        <v>2.147</v>
      </c>
      <c r="I617" s="219"/>
      <c r="J617" s="220">
        <f>ROUND(I617*H617,2)</f>
        <v>0</v>
      </c>
      <c r="K617" s="216" t="s">
        <v>146</v>
      </c>
      <c r="L617" s="46"/>
      <c r="M617" s="221" t="s">
        <v>19</v>
      </c>
      <c r="N617" s="222" t="s">
        <v>47</v>
      </c>
      <c r="O617" s="86"/>
      <c r="P617" s="223">
        <f>O617*H617</f>
        <v>0</v>
      </c>
      <c r="Q617" s="223">
        <v>0</v>
      </c>
      <c r="R617" s="223">
        <f>Q617*H617</f>
        <v>0</v>
      </c>
      <c r="S617" s="223">
        <v>0</v>
      </c>
      <c r="T617" s="224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5" t="s">
        <v>147</v>
      </c>
      <c r="AT617" s="225" t="s">
        <v>142</v>
      </c>
      <c r="AU617" s="225" t="s">
        <v>86</v>
      </c>
      <c r="AY617" s="19" t="s">
        <v>140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9" t="s">
        <v>84</v>
      </c>
      <c r="BK617" s="226">
        <f>ROUND(I617*H617,2)</f>
        <v>0</v>
      </c>
      <c r="BL617" s="19" t="s">
        <v>147</v>
      </c>
      <c r="BM617" s="225" t="s">
        <v>724</v>
      </c>
    </row>
    <row r="618" spans="1:47" s="2" customFormat="1" ht="12">
      <c r="A618" s="40"/>
      <c r="B618" s="41"/>
      <c r="C618" s="42"/>
      <c r="D618" s="227" t="s">
        <v>149</v>
      </c>
      <c r="E618" s="42"/>
      <c r="F618" s="228" t="s">
        <v>725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149</v>
      </c>
      <c r="AU618" s="19" t="s">
        <v>86</v>
      </c>
    </row>
    <row r="619" spans="1:51" s="13" customFormat="1" ht="12">
      <c r="A619" s="13"/>
      <c r="B619" s="232"/>
      <c r="C619" s="233"/>
      <c r="D619" s="234" t="s">
        <v>151</v>
      </c>
      <c r="E619" s="235" t="s">
        <v>19</v>
      </c>
      <c r="F619" s="236" t="s">
        <v>719</v>
      </c>
      <c r="G619" s="233"/>
      <c r="H619" s="235" t="s">
        <v>19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2" t="s">
        <v>151</v>
      </c>
      <c r="AU619" s="242" t="s">
        <v>86</v>
      </c>
      <c r="AV619" s="13" t="s">
        <v>84</v>
      </c>
      <c r="AW619" s="13" t="s">
        <v>35</v>
      </c>
      <c r="AX619" s="13" t="s">
        <v>76</v>
      </c>
      <c r="AY619" s="242" t="s">
        <v>140</v>
      </c>
    </row>
    <row r="620" spans="1:51" s="14" customFormat="1" ht="12">
      <c r="A620" s="14"/>
      <c r="B620" s="243"/>
      <c r="C620" s="244"/>
      <c r="D620" s="234" t="s">
        <v>151</v>
      </c>
      <c r="E620" s="245" t="s">
        <v>19</v>
      </c>
      <c r="F620" s="246" t="s">
        <v>720</v>
      </c>
      <c r="G620" s="244"/>
      <c r="H620" s="247">
        <v>2.147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151</v>
      </c>
      <c r="AU620" s="253" t="s">
        <v>86</v>
      </c>
      <c r="AV620" s="14" t="s">
        <v>86</v>
      </c>
      <c r="AW620" s="14" t="s">
        <v>35</v>
      </c>
      <c r="AX620" s="14" t="s">
        <v>76</v>
      </c>
      <c r="AY620" s="253" t="s">
        <v>140</v>
      </c>
    </row>
    <row r="621" spans="1:51" s="15" customFormat="1" ht="12">
      <c r="A621" s="15"/>
      <c r="B621" s="254"/>
      <c r="C621" s="255"/>
      <c r="D621" s="234" t="s">
        <v>151</v>
      </c>
      <c r="E621" s="256" t="s">
        <v>19</v>
      </c>
      <c r="F621" s="257" t="s">
        <v>154</v>
      </c>
      <c r="G621" s="255"/>
      <c r="H621" s="258">
        <v>2.147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4" t="s">
        <v>151</v>
      </c>
      <c r="AU621" s="264" t="s">
        <v>86</v>
      </c>
      <c r="AV621" s="15" t="s">
        <v>147</v>
      </c>
      <c r="AW621" s="15" t="s">
        <v>35</v>
      </c>
      <c r="AX621" s="15" t="s">
        <v>84</v>
      </c>
      <c r="AY621" s="264" t="s">
        <v>140</v>
      </c>
    </row>
    <row r="622" spans="1:63" s="12" customFormat="1" ht="22.8" customHeight="1">
      <c r="A622" s="12"/>
      <c r="B622" s="198"/>
      <c r="C622" s="199"/>
      <c r="D622" s="200" t="s">
        <v>75</v>
      </c>
      <c r="E622" s="212" t="s">
        <v>209</v>
      </c>
      <c r="F622" s="212" t="s">
        <v>255</v>
      </c>
      <c r="G622" s="199"/>
      <c r="H622" s="199"/>
      <c r="I622" s="202"/>
      <c r="J622" s="213">
        <f>BK622</f>
        <v>0</v>
      </c>
      <c r="K622" s="199"/>
      <c r="L622" s="204"/>
      <c r="M622" s="205"/>
      <c r="N622" s="206"/>
      <c r="O622" s="206"/>
      <c r="P622" s="207">
        <f>SUM(P623:P786)</f>
        <v>0</v>
      </c>
      <c r="Q622" s="206"/>
      <c r="R622" s="207">
        <f>SUM(R623:R786)</f>
        <v>87.05944706</v>
      </c>
      <c r="S622" s="206"/>
      <c r="T622" s="208">
        <f>SUM(T623:T786)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09" t="s">
        <v>84</v>
      </c>
      <c r="AT622" s="210" t="s">
        <v>75</v>
      </c>
      <c r="AU622" s="210" t="s">
        <v>84</v>
      </c>
      <c r="AY622" s="209" t="s">
        <v>140</v>
      </c>
      <c r="BK622" s="211">
        <f>SUM(BK623:BK786)</f>
        <v>0</v>
      </c>
    </row>
    <row r="623" spans="1:65" s="2" customFormat="1" ht="24.15" customHeight="1">
      <c r="A623" s="40"/>
      <c r="B623" s="41"/>
      <c r="C623" s="214" t="s">
        <v>726</v>
      </c>
      <c r="D623" s="214" t="s">
        <v>142</v>
      </c>
      <c r="E623" s="215" t="s">
        <v>727</v>
      </c>
      <c r="F623" s="216" t="s">
        <v>728</v>
      </c>
      <c r="G623" s="217" t="s">
        <v>457</v>
      </c>
      <c r="H623" s="218">
        <v>364.02</v>
      </c>
      <c r="I623" s="219"/>
      <c r="J623" s="220">
        <f>ROUND(I623*H623,2)</f>
        <v>0</v>
      </c>
      <c r="K623" s="216" t="s">
        <v>146</v>
      </c>
      <c r="L623" s="46"/>
      <c r="M623" s="221" t="s">
        <v>19</v>
      </c>
      <c r="N623" s="222" t="s">
        <v>47</v>
      </c>
      <c r="O623" s="86"/>
      <c r="P623" s="223">
        <f>O623*H623</f>
        <v>0</v>
      </c>
      <c r="Q623" s="223">
        <v>0.1295</v>
      </c>
      <c r="R623" s="223">
        <f>Q623*H623</f>
        <v>47.140589999999996</v>
      </c>
      <c r="S623" s="223">
        <v>0</v>
      </c>
      <c r="T623" s="224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5" t="s">
        <v>147</v>
      </c>
      <c r="AT623" s="225" t="s">
        <v>142</v>
      </c>
      <c r="AU623" s="225" t="s">
        <v>86</v>
      </c>
      <c r="AY623" s="19" t="s">
        <v>140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9" t="s">
        <v>84</v>
      </c>
      <c r="BK623" s="226">
        <f>ROUND(I623*H623,2)</f>
        <v>0</v>
      </c>
      <c r="BL623" s="19" t="s">
        <v>147</v>
      </c>
      <c r="BM623" s="225" t="s">
        <v>729</v>
      </c>
    </row>
    <row r="624" spans="1:47" s="2" customFormat="1" ht="12">
      <c r="A624" s="40"/>
      <c r="B624" s="41"/>
      <c r="C624" s="42"/>
      <c r="D624" s="227" t="s">
        <v>149</v>
      </c>
      <c r="E624" s="42"/>
      <c r="F624" s="228" t="s">
        <v>730</v>
      </c>
      <c r="G624" s="42"/>
      <c r="H624" s="42"/>
      <c r="I624" s="229"/>
      <c r="J624" s="42"/>
      <c r="K624" s="42"/>
      <c r="L624" s="46"/>
      <c r="M624" s="230"/>
      <c r="N624" s="231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149</v>
      </c>
      <c r="AU624" s="19" t="s">
        <v>86</v>
      </c>
    </row>
    <row r="625" spans="1:51" s="13" customFormat="1" ht="12">
      <c r="A625" s="13"/>
      <c r="B625" s="232"/>
      <c r="C625" s="233"/>
      <c r="D625" s="234" t="s">
        <v>151</v>
      </c>
      <c r="E625" s="235" t="s">
        <v>19</v>
      </c>
      <c r="F625" s="236" t="s">
        <v>731</v>
      </c>
      <c r="G625" s="233"/>
      <c r="H625" s="235" t="s">
        <v>19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151</v>
      </c>
      <c r="AU625" s="242" t="s">
        <v>86</v>
      </c>
      <c r="AV625" s="13" t="s">
        <v>84</v>
      </c>
      <c r="AW625" s="13" t="s">
        <v>35</v>
      </c>
      <c r="AX625" s="13" t="s">
        <v>76</v>
      </c>
      <c r="AY625" s="242" t="s">
        <v>140</v>
      </c>
    </row>
    <row r="626" spans="1:51" s="14" customFormat="1" ht="12">
      <c r="A626" s="14"/>
      <c r="B626" s="243"/>
      <c r="C626" s="244"/>
      <c r="D626" s="234" t="s">
        <v>151</v>
      </c>
      <c r="E626" s="245" t="s">
        <v>19</v>
      </c>
      <c r="F626" s="246" t="s">
        <v>732</v>
      </c>
      <c r="G626" s="244"/>
      <c r="H626" s="247">
        <v>187.86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151</v>
      </c>
      <c r="AU626" s="253" t="s">
        <v>86</v>
      </c>
      <c r="AV626" s="14" t="s">
        <v>86</v>
      </c>
      <c r="AW626" s="14" t="s">
        <v>35</v>
      </c>
      <c r="AX626" s="14" t="s">
        <v>76</v>
      </c>
      <c r="AY626" s="253" t="s">
        <v>140</v>
      </c>
    </row>
    <row r="627" spans="1:51" s="13" customFormat="1" ht="12">
      <c r="A627" s="13"/>
      <c r="B627" s="232"/>
      <c r="C627" s="233"/>
      <c r="D627" s="234" t="s">
        <v>151</v>
      </c>
      <c r="E627" s="235" t="s">
        <v>19</v>
      </c>
      <c r="F627" s="236" t="s">
        <v>733</v>
      </c>
      <c r="G627" s="233"/>
      <c r="H627" s="235" t="s">
        <v>19</v>
      </c>
      <c r="I627" s="237"/>
      <c r="J627" s="233"/>
      <c r="K627" s="233"/>
      <c r="L627" s="238"/>
      <c r="M627" s="239"/>
      <c r="N627" s="240"/>
      <c r="O627" s="240"/>
      <c r="P627" s="240"/>
      <c r="Q627" s="240"/>
      <c r="R627" s="240"/>
      <c r="S627" s="240"/>
      <c r="T627" s="24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2" t="s">
        <v>151</v>
      </c>
      <c r="AU627" s="242" t="s">
        <v>86</v>
      </c>
      <c r="AV627" s="13" t="s">
        <v>84</v>
      </c>
      <c r="AW627" s="13" t="s">
        <v>35</v>
      </c>
      <c r="AX627" s="13" t="s">
        <v>76</v>
      </c>
      <c r="AY627" s="242" t="s">
        <v>140</v>
      </c>
    </row>
    <row r="628" spans="1:51" s="14" customFormat="1" ht="12">
      <c r="A628" s="14"/>
      <c r="B628" s="243"/>
      <c r="C628" s="244"/>
      <c r="D628" s="234" t="s">
        <v>151</v>
      </c>
      <c r="E628" s="245" t="s">
        <v>19</v>
      </c>
      <c r="F628" s="246" t="s">
        <v>734</v>
      </c>
      <c r="G628" s="244"/>
      <c r="H628" s="247">
        <v>176.16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151</v>
      </c>
      <c r="AU628" s="253" t="s">
        <v>86</v>
      </c>
      <c r="AV628" s="14" t="s">
        <v>86</v>
      </c>
      <c r="AW628" s="14" t="s">
        <v>35</v>
      </c>
      <c r="AX628" s="14" t="s">
        <v>76</v>
      </c>
      <c r="AY628" s="253" t="s">
        <v>140</v>
      </c>
    </row>
    <row r="629" spans="1:51" s="15" customFormat="1" ht="12">
      <c r="A629" s="15"/>
      <c r="B629" s="254"/>
      <c r="C629" s="255"/>
      <c r="D629" s="234" t="s">
        <v>151</v>
      </c>
      <c r="E629" s="256" t="s">
        <v>19</v>
      </c>
      <c r="F629" s="257" t="s">
        <v>154</v>
      </c>
      <c r="G629" s="255"/>
      <c r="H629" s="258">
        <v>364.02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4" t="s">
        <v>151</v>
      </c>
      <c r="AU629" s="264" t="s">
        <v>86</v>
      </c>
      <c r="AV629" s="15" t="s">
        <v>147</v>
      </c>
      <c r="AW629" s="15" t="s">
        <v>35</v>
      </c>
      <c r="AX629" s="15" t="s">
        <v>84</v>
      </c>
      <c r="AY629" s="264" t="s">
        <v>140</v>
      </c>
    </row>
    <row r="630" spans="1:65" s="2" customFormat="1" ht="16.5" customHeight="1">
      <c r="A630" s="40"/>
      <c r="B630" s="41"/>
      <c r="C630" s="268" t="s">
        <v>735</v>
      </c>
      <c r="D630" s="268" t="s">
        <v>323</v>
      </c>
      <c r="E630" s="269" t="s">
        <v>736</v>
      </c>
      <c r="F630" s="270" t="s">
        <v>737</v>
      </c>
      <c r="G630" s="271" t="s">
        <v>457</v>
      </c>
      <c r="H630" s="272">
        <v>191.617</v>
      </c>
      <c r="I630" s="273"/>
      <c r="J630" s="274">
        <f>ROUND(I630*H630,2)</f>
        <v>0</v>
      </c>
      <c r="K630" s="270" t="s">
        <v>146</v>
      </c>
      <c r="L630" s="275"/>
      <c r="M630" s="276" t="s">
        <v>19</v>
      </c>
      <c r="N630" s="277" t="s">
        <v>47</v>
      </c>
      <c r="O630" s="86"/>
      <c r="P630" s="223">
        <f>O630*H630</f>
        <v>0</v>
      </c>
      <c r="Q630" s="223">
        <v>0.045</v>
      </c>
      <c r="R630" s="223">
        <f>Q630*H630</f>
        <v>8.622765</v>
      </c>
      <c r="S630" s="223">
        <v>0</v>
      </c>
      <c r="T630" s="224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5" t="s">
        <v>203</v>
      </c>
      <c r="AT630" s="225" t="s">
        <v>323</v>
      </c>
      <c r="AU630" s="225" t="s">
        <v>86</v>
      </c>
      <c r="AY630" s="19" t="s">
        <v>140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9" t="s">
        <v>84</v>
      </c>
      <c r="BK630" s="226">
        <f>ROUND(I630*H630,2)</f>
        <v>0</v>
      </c>
      <c r="BL630" s="19" t="s">
        <v>147</v>
      </c>
      <c r="BM630" s="225" t="s">
        <v>738</v>
      </c>
    </row>
    <row r="631" spans="1:51" s="13" customFormat="1" ht="12">
      <c r="A631" s="13"/>
      <c r="B631" s="232"/>
      <c r="C631" s="233"/>
      <c r="D631" s="234" t="s">
        <v>151</v>
      </c>
      <c r="E631" s="235" t="s">
        <v>19</v>
      </c>
      <c r="F631" s="236" t="s">
        <v>731</v>
      </c>
      <c r="G631" s="233"/>
      <c r="H631" s="235" t="s">
        <v>19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151</v>
      </c>
      <c r="AU631" s="242" t="s">
        <v>86</v>
      </c>
      <c r="AV631" s="13" t="s">
        <v>84</v>
      </c>
      <c r="AW631" s="13" t="s">
        <v>35</v>
      </c>
      <c r="AX631" s="13" t="s">
        <v>76</v>
      </c>
      <c r="AY631" s="242" t="s">
        <v>140</v>
      </c>
    </row>
    <row r="632" spans="1:51" s="14" customFormat="1" ht="12">
      <c r="A632" s="14"/>
      <c r="B632" s="243"/>
      <c r="C632" s="244"/>
      <c r="D632" s="234" t="s">
        <v>151</v>
      </c>
      <c r="E632" s="245" t="s">
        <v>19</v>
      </c>
      <c r="F632" s="246" t="s">
        <v>732</v>
      </c>
      <c r="G632" s="244"/>
      <c r="H632" s="247">
        <v>187.86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151</v>
      </c>
      <c r="AU632" s="253" t="s">
        <v>86</v>
      </c>
      <c r="AV632" s="14" t="s">
        <v>86</v>
      </c>
      <c r="AW632" s="14" t="s">
        <v>35</v>
      </c>
      <c r="AX632" s="14" t="s">
        <v>76</v>
      </c>
      <c r="AY632" s="253" t="s">
        <v>140</v>
      </c>
    </row>
    <row r="633" spans="1:51" s="15" customFormat="1" ht="12">
      <c r="A633" s="15"/>
      <c r="B633" s="254"/>
      <c r="C633" s="255"/>
      <c r="D633" s="234" t="s">
        <v>151</v>
      </c>
      <c r="E633" s="256" t="s">
        <v>19</v>
      </c>
      <c r="F633" s="257" t="s">
        <v>154</v>
      </c>
      <c r="G633" s="255"/>
      <c r="H633" s="258">
        <v>187.86</v>
      </c>
      <c r="I633" s="259"/>
      <c r="J633" s="255"/>
      <c r="K633" s="255"/>
      <c r="L633" s="260"/>
      <c r="M633" s="261"/>
      <c r="N633" s="262"/>
      <c r="O633" s="262"/>
      <c r="P633" s="262"/>
      <c r="Q633" s="262"/>
      <c r="R633" s="262"/>
      <c r="S633" s="262"/>
      <c r="T633" s="263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4" t="s">
        <v>151</v>
      </c>
      <c r="AU633" s="264" t="s">
        <v>86</v>
      </c>
      <c r="AV633" s="15" t="s">
        <v>147</v>
      </c>
      <c r="AW633" s="15" t="s">
        <v>35</v>
      </c>
      <c r="AX633" s="15" t="s">
        <v>84</v>
      </c>
      <c r="AY633" s="264" t="s">
        <v>140</v>
      </c>
    </row>
    <row r="634" spans="1:51" s="14" customFormat="1" ht="12">
      <c r="A634" s="14"/>
      <c r="B634" s="243"/>
      <c r="C634" s="244"/>
      <c r="D634" s="234" t="s">
        <v>151</v>
      </c>
      <c r="E634" s="244"/>
      <c r="F634" s="246" t="s">
        <v>739</v>
      </c>
      <c r="G634" s="244"/>
      <c r="H634" s="247">
        <v>191.617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3" t="s">
        <v>151</v>
      </c>
      <c r="AU634" s="253" t="s">
        <v>86</v>
      </c>
      <c r="AV634" s="14" t="s">
        <v>86</v>
      </c>
      <c r="AW634" s="14" t="s">
        <v>4</v>
      </c>
      <c r="AX634" s="14" t="s">
        <v>84</v>
      </c>
      <c r="AY634" s="253" t="s">
        <v>140</v>
      </c>
    </row>
    <row r="635" spans="1:65" s="2" customFormat="1" ht="16.5" customHeight="1">
      <c r="A635" s="40"/>
      <c r="B635" s="41"/>
      <c r="C635" s="268" t="s">
        <v>740</v>
      </c>
      <c r="D635" s="268" t="s">
        <v>323</v>
      </c>
      <c r="E635" s="269" t="s">
        <v>741</v>
      </c>
      <c r="F635" s="270" t="s">
        <v>742</v>
      </c>
      <c r="G635" s="271" t="s">
        <v>457</v>
      </c>
      <c r="H635" s="272">
        <v>179.683</v>
      </c>
      <c r="I635" s="273"/>
      <c r="J635" s="274">
        <f>ROUND(I635*H635,2)</f>
        <v>0</v>
      </c>
      <c r="K635" s="270" t="s">
        <v>146</v>
      </c>
      <c r="L635" s="275"/>
      <c r="M635" s="276" t="s">
        <v>19</v>
      </c>
      <c r="N635" s="277" t="s">
        <v>47</v>
      </c>
      <c r="O635" s="86"/>
      <c r="P635" s="223">
        <f>O635*H635</f>
        <v>0</v>
      </c>
      <c r="Q635" s="223">
        <v>0.024</v>
      </c>
      <c r="R635" s="223">
        <f>Q635*H635</f>
        <v>4.312392</v>
      </c>
      <c r="S635" s="223">
        <v>0</v>
      </c>
      <c r="T635" s="224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5" t="s">
        <v>203</v>
      </c>
      <c r="AT635" s="225" t="s">
        <v>323</v>
      </c>
      <c r="AU635" s="225" t="s">
        <v>86</v>
      </c>
      <c r="AY635" s="19" t="s">
        <v>140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9" t="s">
        <v>84</v>
      </c>
      <c r="BK635" s="226">
        <f>ROUND(I635*H635,2)</f>
        <v>0</v>
      </c>
      <c r="BL635" s="19" t="s">
        <v>147</v>
      </c>
      <c r="BM635" s="225" t="s">
        <v>743</v>
      </c>
    </row>
    <row r="636" spans="1:51" s="13" customFormat="1" ht="12">
      <c r="A636" s="13"/>
      <c r="B636" s="232"/>
      <c r="C636" s="233"/>
      <c r="D636" s="234" t="s">
        <v>151</v>
      </c>
      <c r="E636" s="235" t="s">
        <v>19</v>
      </c>
      <c r="F636" s="236" t="s">
        <v>733</v>
      </c>
      <c r="G636" s="233"/>
      <c r="H636" s="235" t="s">
        <v>19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151</v>
      </c>
      <c r="AU636" s="242" t="s">
        <v>86</v>
      </c>
      <c r="AV636" s="13" t="s">
        <v>84</v>
      </c>
      <c r="AW636" s="13" t="s">
        <v>35</v>
      </c>
      <c r="AX636" s="13" t="s">
        <v>76</v>
      </c>
      <c r="AY636" s="242" t="s">
        <v>140</v>
      </c>
    </row>
    <row r="637" spans="1:51" s="14" customFormat="1" ht="12">
      <c r="A637" s="14"/>
      <c r="B637" s="243"/>
      <c r="C637" s="244"/>
      <c r="D637" s="234" t="s">
        <v>151</v>
      </c>
      <c r="E637" s="245" t="s">
        <v>19</v>
      </c>
      <c r="F637" s="246" t="s">
        <v>734</v>
      </c>
      <c r="G637" s="244"/>
      <c r="H637" s="247">
        <v>176.16</v>
      </c>
      <c r="I637" s="248"/>
      <c r="J637" s="244"/>
      <c r="K637" s="244"/>
      <c r="L637" s="249"/>
      <c r="M637" s="250"/>
      <c r="N637" s="251"/>
      <c r="O637" s="251"/>
      <c r="P637" s="251"/>
      <c r="Q637" s="251"/>
      <c r="R637" s="251"/>
      <c r="S637" s="251"/>
      <c r="T637" s="25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3" t="s">
        <v>151</v>
      </c>
      <c r="AU637" s="253" t="s">
        <v>86</v>
      </c>
      <c r="AV637" s="14" t="s">
        <v>86</v>
      </c>
      <c r="AW637" s="14" t="s">
        <v>35</v>
      </c>
      <c r="AX637" s="14" t="s">
        <v>76</v>
      </c>
      <c r="AY637" s="253" t="s">
        <v>140</v>
      </c>
    </row>
    <row r="638" spans="1:51" s="15" customFormat="1" ht="12">
      <c r="A638" s="15"/>
      <c r="B638" s="254"/>
      <c r="C638" s="255"/>
      <c r="D638" s="234" t="s">
        <v>151</v>
      </c>
      <c r="E638" s="256" t="s">
        <v>19</v>
      </c>
      <c r="F638" s="257" t="s">
        <v>154</v>
      </c>
      <c r="G638" s="255"/>
      <c r="H638" s="258">
        <v>176.16</v>
      </c>
      <c r="I638" s="259"/>
      <c r="J638" s="255"/>
      <c r="K638" s="255"/>
      <c r="L638" s="260"/>
      <c r="M638" s="261"/>
      <c r="N638" s="262"/>
      <c r="O638" s="262"/>
      <c r="P638" s="262"/>
      <c r="Q638" s="262"/>
      <c r="R638" s="262"/>
      <c r="S638" s="262"/>
      <c r="T638" s="263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64" t="s">
        <v>151</v>
      </c>
      <c r="AU638" s="264" t="s">
        <v>86</v>
      </c>
      <c r="AV638" s="15" t="s">
        <v>147</v>
      </c>
      <c r="AW638" s="15" t="s">
        <v>35</v>
      </c>
      <c r="AX638" s="15" t="s">
        <v>84</v>
      </c>
      <c r="AY638" s="264" t="s">
        <v>140</v>
      </c>
    </row>
    <row r="639" spans="1:51" s="14" customFormat="1" ht="12">
      <c r="A639" s="14"/>
      <c r="B639" s="243"/>
      <c r="C639" s="244"/>
      <c r="D639" s="234" t="s">
        <v>151</v>
      </c>
      <c r="E639" s="244"/>
      <c r="F639" s="246" t="s">
        <v>744</v>
      </c>
      <c r="G639" s="244"/>
      <c r="H639" s="247">
        <v>179.683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151</v>
      </c>
      <c r="AU639" s="253" t="s">
        <v>86</v>
      </c>
      <c r="AV639" s="14" t="s">
        <v>86</v>
      </c>
      <c r="AW639" s="14" t="s">
        <v>4</v>
      </c>
      <c r="AX639" s="14" t="s">
        <v>84</v>
      </c>
      <c r="AY639" s="253" t="s">
        <v>140</v>
      </c>
    </row>
    <row r="640" spans="1:65" s="2" customFormat="1" ht="16.5" customHeight="1">
      <c r="A640" s="40"/>
      <c r="B640" s="41"/>
      <c r="C640" s="214" t="s">
        <v>745</v>
      </c>
      <c r="D640" s="214" t="s">
        <v>142</v>
      </c>
      <c r="E640" s="215" t="s">
        <v>746</v>
      </c>
      <c r="F640" s="216" t="s">
        <v>747</v>
      </c>
      <c r="G640" s="217" t="s">
        <v>250</v>
      </c>
      <c r="H640" s="218">
        <v>6.459</v>
      </c>
      <c r="I640" s="219"/>
      <c r="J640" s="220">
        <f>ROUND(I640*H640,2)</f>
        <v>0</v>
      </c>
      <c r="K640" s="216" t="s">
        <v>146</v>
      </c>
      <c r="L640" s="46"/>
      <c r="M640" s="221" t="s">
        <v>19</v>
      </c>
      <c r="N640" s="222" t="s">
        <v>47</v>
      </c>
      <c r="O640" s="86"/>
      <c r="P640" s="223">
        <f>O640*H640</f>
        <v>0</v>
      </c>
      <c r="Q640" s="223">
        <v>2.25634</v>
      </c>
      <c r="R640" s="223">
        <f>Q640*H640</f>
        <v>14.573700059999998</v>
      </c>
      <c r="S640" s="223">
        <v>0</v>
      </c>
      <c r="T640" s="224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5" t="s">
        <v>147</v>
      </c>
      <c r="AT640" s="225" t="s">
        <v>142</v>
      </c>
      <c r="AU640" s="225" t="s">
        <v>86</v>
      </c>
      <c r="AY640" s="19" t="s">
        <v>140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9" t="s">
        <v>84</v>
      </c>
      <c r="BK640" s="226">
        <f>ROUND(I640*H640,2)</f>
        <v>0</v>
      </c>
      <c r="BL640" s="19" t="s">
        <v>147</v>
      </c>
      <c r="BM640" s="225" t="s">
        <v>748</v>
      </c>
    </row>
    <row r="641" spans="1:47" s="2" customFormat="1" ht="12">
      <c r="A641" s="40"/>
      <c r="B641" s="41"/>
      <c r="C641" s="42"/>
      <c r="D641" s="227" t="s">
        <v>149</v>
      </c>
      <c r="E641" s="42"/>
      <c r="F641" s="228" t="s">
        <v>749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149</v>
      </c>
      <c r="AU641" s="19" t="s">
        <v>86</v>
      </c>
    </row>
    <row r="642" spans="1:51" s="13" customFormat="1" ht="12">
      <c r="A642" s="13"/>
      <c r="B642" s="232"/>
      <c r="C642" s="233"/>
      <c r="D642" s="234" t="s">
        <v>151</v>
      </c>
      <c r="E642" s="235" t="s">
        <v>19</v>
      </c>
      <c r="F642" s="236" t="s">
        <v>731</v>
      </c>
      <c r="G642" s="233"/>
      <c r="H642" s="235" t="s">
        <v>19</v>
      </c>
      <c r="I642" s="237"/>
      <c r="J642" s="233"/>
      <c r="K642" s="233"/>
      <c r="L642" s="238"/>
      <c r="M642" s="239"/>
      <c r="N642" s="240"/>
      <c r="O642" s="240"/>
      <c r="P642" s="240"/>
      <c r="Q642" s="240"/>
      <c r="R642" s="240"/>
      <c r="S642" s="240"/>
      <c r="T642" s="24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2" t="s">
        <v>151</v>
      </c>
      <c r="AU642" s="242" t="s">
        <v>86</v>
      </c>
      <c r="AV642" s="13" t="s">
        <v>84</v>
      </c>
      <c r="AW642" s="13" t="s">
        <v>35</v>
      </c>
      <c r="AX642" s="13" t="s">
        <v>76</v>
      </c>
      <c r="AY642" s="242" t="s">
        <v>140</v>
      </c>
    </row>
    <row r="643" spans="1:51" s="14" customFormat="1" ht="12">
      <c r="A643" s="14"/>
      <c r="B643" s="243"/>
      <c r="C643" s="244"/>
      <c r="D643" s="234" t="s">
        <v>151</v>
      </c>
      <c r="E643" s="245" t="s">
        <v>19</v>
      </c>
      <c r="F643" s="246" t="s">
        <v>750</v>
      </c>
      <c r="G643" s="244"/>
      <c r="H643" s="247">
        <v>4.697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3" t="s">
        <v>151</v>
      </c>
      <c r="AU643" s="253" t="s">
        <v>86</v>
      </c>
      <c r="AV643" s="14" t="s">
        <v>86</v>
      </c>
      <c r="AW643" s="14" t="s">
        <v>35</v>
      </c>
      <c r="AX643" s="14" t="s">
        <v>76</v>
      </c>
      <c r="AY643" s="253" t="s">
        <v>140</v>
      </c>
    </row>
    <row r="644" spans="1:51" s="13" customFormat="1" ht="12">
      <c r="A644" s="13"/>
      <c r="B644" s="232"/>
      <c r="C644" s="233"/>
      <c r="D644" s="234" t="s">
        <v>151</v>
      </c>
      <c r="E644" s="235" t="s">
        <v>19</v>
      </c>
      <c r="F644" s="236" t="s">
        <v>733</v>
      </c>
      <c r="G644" s="233"/>
      <c r="H644" s="235" t="s">
        <v>19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151</v>
      </c>
      <c r="AU644" s="242" t="s">
        <v>86</v>
      </c>
      <c r="AV644" s="13" t="s">
        <v>84</v>
      </c>
      <c r="AW644" s="13" t="s">
        <v>35</v>
      </c>
      <c r="AX644" s="13" t="s">
        <v>76</v>
      </c>
      <c r="AY644" s="242" t="s">
        <v>140</v>
      </c>
    </row>
    <row r="645" spans="1:51" s="14" customFormat="1" ht="12">
      <c r="A645" s="14"/>
      <c r="B645" s="243"/>
      <c r="C645" s="244"/>
      <c r="D645" s="234" t="s">
        <v>151</v>
      </c>
      <c r="E645" s="245" t="s">
        <v>19</v>
      </c>
      <c r="F645" s="246" t="s">
        <v>751</v>
      </c>
      <c r="G645" s="244"/>
      <c r="H645" s="247">
        <v>1.762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151</v>
      </c>
      <c r="AU645" s="253" t="s">
        <v>86</v>
      </c>
      <c r="AV645" s="14" t="s">
        <v>86</v>
      </c>
      <c r="AW645" s="14" t="s">
        <v>35</v>
      </c>
      <c r="AX645" s="14" t="s">
        <v>76</v>
      </c>
      <c r="AY645" s="253" t="s">
        <v>140</v>
      </c>
    </row>
    <row r="646" spans="1:51" s="15" customFormat="1" ht="12">
      <c r="A646" s="15"/>
      <c r="B646" s="254"/>
      <c r="C646" s="255"/>
      <c r="D646" s="234" t="s">
        <v>151</v>
      </c>
      <c r="E646" s="256" t="s">
        <v>19</v>
      </c>
      <c r="F646" s="257" t="s">
        <v>154</v>
      </c>
      <c r="G646" s="255"/>
      <c r="H646" s="258">
        <v>6.459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4" t="s">
        <v>151</v>
      </c>
      <c r="AU646" s="264" t="s">
        <v>86</v>
      </c>
      <c r="AV646" s="15" t="s">
        <v>147</v>
      </c>
      <c r="AW646" s="15" t="s">
        <v>35</v>
      </c>
      <c r="AX646" s="15" t="s">
        <v>84</v>
      </c>
      <c r="AY646" s="264" t="s">
        <v>140</v>
      </c>
    </row>
    <row r="647" spans="1:65" s="2" customFormat="1" ht="24.15" customHeight="1">
      <c r="A647" s="40"/>
      <c r="B647" s="41"/>
      <c r="C647" s="214" t="s">
        <v>752</v>
      </c>
      <c r="D647" s="214" t="s">
        <v>142</v>
      </c>
      <c r="E647" s="215" t="s">
        <v>753</v>
      </c>
      <c r="F647" s="216" t="s">
        <v>754</v>
      </c>
      <c r="G647" s="217" t="s">
        <v>145</v>
      </c>
      <c r="H647" s="218">
        <v>662</v>
      </c>
      <c r="I647" s="219"/>
      <c r="J647" s="220">
        <f>ROUND(I647*H647,2)</f>
        <v>0</v>
      </c>
      <c r="K647" s="216" t="s">
        <v>146</v>
      </c>
      <c r="L647" s="46"/>
      <c r="M647" s="221" t="s">
        <v>19</v>
      </c>
      <c r="N647" s="222" t="s">
        <v>47</v>
      </c>
      <c r="O647" s="86"/>
      <c r="P647" s="223">
        <f>O647*H647</f>
        <v>0</v>
      </c>
      <c r="Q647" s="223">
        <v>0</v>
      </c>
      <c r="R647" s="223">
        <f>Q647*H647</f>
        <v>0</v>
      </c>
      <c r="S647" s="223">
        <v>0</v>
      </c>
      <c r="T647" s="224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5" t="s">
        <v>147</v>
      </c>
      <c r="AT647" s="225" t="s">
        <v>142</v>
      </c>
      <c r="AU647" s="225" t="s">
        <v>86</v>
      </c>
      <c r="AY647" s="19" t="s">
        <v>140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9" t="s">
        <v>84</v>
      </c>
      <c r="BK647" s="226">
        <f>ROUND(I647*H647,2)</f>
        <v>0</v>
      </c>
      <c r="BL647" s="19" t="s">
        <v>147</v>
      </c>
      <c r="BM647" s="225" t="s">
        <v>755</v>
      </c>
    </row>
    <row r="648" spans="1:47" s="2" customFormat="1" ht="12">
      <c r="A648" s="40"/>
      <c r="B648" s="41"/>
      <c r="C648" s="42"/>
      <c r="D648" s="227" t="s">
        <v>149</v>
      </c>
      <c r="E648" s="42"/>
      <c r="F648" s="228" t="s">
        <v>756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149</v>
      </c>
      <c r="AU648" s="19" t="s">
        <v>86</v>
      </c>
    </row>
    <row r="649" spans="1:51" s="13" customFormat="1" ht="12">
      <c r="A649" s="13"/>
      <c r="B649" s="232"/>
      <c r="C649" s="233"/>
      <c r="D649" s="234" t="s">
        <v>151</v>
      </c>
      <c r="E649" s="235" t="s">
        <v>19</v>
      </c>
      <c r="F649" s="236" t="s">
        <v>599</v>
      </c>
      <c r="G649" s="233"/>
      <c r="H649" s="235" t="s">
        <v>19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151</v>
      </c>
      <c r="AU649" s="242" t="s">
        <v>86</v>
      </c>
      <c r="AV649" s="13" t="s">
        <v>84</v>
      </c>
      <c r="AW649" s="13" t="s">
        <v>35</v>
      </c>
      <c r="AX649" s="13" t="s">
        <v>76</v>
      </c>
      <c r="AY649" s="242" t="s">
        <v>140</v>
      </c>
    </row>
    <row r="650" spans="1:51" s="14" customFormat="1" ht="12">
      <c r="A650" s="14"/>
      <c r="B650" s="243"/>
      <c r="C650" s="244"/>
      <c r="D650" s="234" t="s">
        <v>151</v>
      </c>
      <c r="E650" s="245" t="s">
        <v>19</v>
      </c>
      <c r="F650" s="246" t="s">
        <v>757</v>
      </c>
      <c r="G650" s="244"/>
      <c r="H650" s="247">
        <v>99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3" t="s">
        <v>151</v>
      </c>
      <c r="AU650" s="253" t="s">
        <v>86</v>
      </c>
      <c r="AV650" s="14" t="s">
        <v>86</v>
      </c>
      <c r="AW650" s="14" t="s">
        <v>35</v>
      </c>
      <c r="AX650" s="14" t="s">
        <v>76</v>
      </c>
      <c r="AY650" s="253" t="s">
        <v>140</v>
      </c>
    </row>
    <row r="651" spans="1:51" s="13" customFormat="1" ht="12">
      <c r="A651" s="13"/>
      <c r="B651" s="232"/>
      <c r="C651" s="233"/>
      <c r="D651" s="234" t="s">
        <v>151</v>
      </c>
      <c r="E651" s="235" t="s">
        <v>19</v>
      </c>
      <c r="F651" s="236" t="s">
        <v>601</v>
      </c>
      <c r="G651" s="233"/>
      <c r="H651" s="235" t="s">
        <v>19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2" t="s">
        <v>151</v>
      </c>
      <c r="AU651" s="242" t="s">
        <v>86</v>
      </c>
      <c r="AV651" s="13" t="s">
        <v>84</v>
      </c>
      <c r="AW651" s="13" t="s">
        <v>35</v>
      </c>
      <c r="AX651" s="13" t="s">
        <v>76</v>
      </c>
      <c r="AY651" s="242" t="s">
        <v>140</v>
      </c>
    </row>
    <row r="652" spans="1:51" s="14" customFormat="1" ht="12">
      <c r="A652" s="14"/>
      <c r="B652" s="243"/>
      <c r="C652" s="244"/>
      <c r="D652" s="234" t="s">
        <v>151</v>
      </c>
      <c r="E652" s="245" t="s">
        <v>19</v>
      </c>
      <c r="F652" s="246" t="s">
        <v>757</v>
      </c>
      <c r="G652" s="244"/>
      <c r="H652" s="247">
        <v>99</v>
      </c>
      <c r="I652" s="248"/>
      <c r="J652" s="244"/>
      <c r="K652" s="244"/>
      <c r="L652" s="249"/>
      <c r="M652" s="250"/>
      <c r="N652" s="251"/>
      <c r="O652" s="251"/>
      <c r="P652" s="251"/>
      <c r="Q652" s="251"/>
      <c r="R652" s="251"/>
      <c r="S652" s="251"/>
      <c r="T652" s="25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3" t="s">
        <v>151</v>
      </c>
      <c r="AU652" s="253" t="s">
        <v>86</v>
      </c>
      <c r="AV652" s="14" t="s">
        <v>86</v>
      </c>
      <c r="AW652" s="14" t="s">
        <v>35</v>
      </c>
      <c r="AX652" s="14" t="s">
        <v>76</v>
      </c>
      <c r="AY652" s="253" t="s">
        <v>140</v>
      </c>
    </row>
    <row r="653" spans="1:51" s="13" customFormat="1" ht="12">
      <c r="A653" s="13"/>
      <c r="B653" s="232"/>
      <c r="C653" s="233"/>
      <c r="D653" s="234" t="s">
        <v>151</v>
      </c>
      <c r="E653" s="235" t="s">
        <v>19</v>
      </c>
      <c r="F653" s="236" t="s">
        <v>602</v>
      </c>
      <c r="G653" s="233"/>
      <c r="H653" s="235" t="s">
        <v>19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2" t="s">
        <v>151</v>
      </c>
      <c r="AU653" s="242" t="s">
        <v>86</v>
      </c>
      <c r="AV653" s="13" t="s">
        <v>84</v>
      </c>
      <c r="AW653" s="13" t="s">
        <v>35</v>
      </c>
      <c r="AX653" s="13" t="s">
        <v>76</v>
      </c>
      <c r="AY653" s="242" t="s">
        <v>140</v>
      </c>
    </row>
    <row r="654" spans="1:51" s="14" customFormat="1" ht="12">
      <c r="A654" s="14"/>
      <c r="B654" s="243"/>
      <c r="C654" s="244"/>
      <c r="D654" s="234" t="s">
        <v>151</v>
      </c>
      <c r="E654" s="245" t="s">
        <v>19</v>
      </c>
      <c r="F654" s="246" t="s">
        <v>758</v>
      </c>
      <c r="G654" s="244"/>
      <c r="H654" s="247">
        <v>174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3" t="s">
        <v>151</v>
      </c>
      <c r="AU654" s="253" t="s">
        <v>86</v>
      </c>
      <c r="AV654" s="14" t="s">
        <v>86</v>
      </c>
      <c r="AW654" s="14" t="s">
        <v>35</v>
      </c>
      <c r="AX654" s="14" t="s">
        <v>76</v>
      </c>
      <c r="AY654" s="253" t="s">
        <v>140</v>
      </c>
    </row>
    <row r="655" spans="1:51" s="13" customFormat="1" ht="12">
      <c r="A655" s="13"/>
      <c r="B655" s="232"/>
      <c r="C655" s="233"/>
      <c r="D655" s="234" t="s">
        <v>151</v>
      </c>
      <c r="E655" s="235" t="s">
        <v>19</v>
      </c>
      <c r="F655" s="236" t="s">
        <v>604</v>
      </c>
      <c r="G655" s="233"/>
      <c r="H655" s="235" t="s">
        <v>19</v>
      </c>
      <c r="I655" s="237"/>
      <c r="J655" s="233"/>
      <c r="K655" s="233"/>
      <c r="L655" s="238"/>
      <c r="M655" s="239"/>
      <c r="N655" s="240"/>
      <c r="O655" s="240"/>
      <c r="P655" s="240"/>
      <c r="Q655" s="240"/>
      <c r="R655" s="240"/>
      <c r="S655" s="240"/>
      <c r="T655" s="24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2" t="s">
        <v>151</v>
      </c>
      <c r="AU655" s="242" t="s">
        <v>86</v>
      </c>
      <c r="AV655" s="13" t="s">
        <v>84</v>
      </c>
      <c r="AW655" s="13" t="s">
        <v>35</v>
      </c>
      <c r="AX655" s="13" t="s">
        <v>76</v>
      </c>
      <c r="AY655" s="242" t="s">
        <v>140</v>
      </c>
    </row>
    <row r="656" spans="1:51" s="14" customFormat="1" ht="12">
      <c r="A656" s="14"/>
      <c r="B656" s="243"/>
      <c r="C656" s="244"/>
      <c r="D656" s="234" t="s">
        <v>151</v>
      </c>
      <c r="E656" s="245" t="s">
        <v>19</v>
      </c>
      <c r="F656" s="246" t="s">
        <v>759</v>
      </c>
      <c r="G656" s="244"/>
      <c r="H656" s="247">
        <v>290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151</v>
      </c>
      <c r="AU656" s="253" t="s">
        <v>86</v>
      </c>
      <c r="AV656" s="14" t="s">
        <v>86</v>
      </c>
      <c r="AW656" s="14" t="s">
        <v>35</v>
      </c>
      <c r="AX656" s="14" t="s">
        <v>76</v>
      </c>
      <c r="AY656" s="253" t="s">
        <v>140</v>
      </c>
    </row>
    <row r="657" spans="1:51" s="15" customFormat="1" ht="12">
      <c r="A657" s="15"/>
      <c r="B657" s="254"/>
      <c r="C657" s="255"/>
      <c r="D657" s="234" t="s">
        <v>151</v>
      </c>
      <c r="E657" s="256" t="s">
        <v>19</v>
      </c>
      <c r="F657" s="257" t="s">
        <v>154</v>
      </c>
      <c r="G657" s="255"/>
      <c r="H657" s="258">
        <v>662</v>
      </c>
      <c r="I657" s="259"/>
      <c r="J657" s="255"/>
      <c r="K657" s="255"/>
      <c r="L657" s="260"/>
      <c r="M657" s="261"/>
      <c r="N657" s="262"/>
      <c r="O657" s="262"/>
      <c r="P657" s="262"/>
      <c r="Q657" s="262"/>
      <c r="R657" s="262"/>
      <c r="S657" s="262"/>
      <c r="T657" s="263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64" t="s">
        <v>151</v>
      </c>
      <c r="AU657" s="264" t="s">
        <v>86</v>
      </c>
      <c r="AV657" s="15" t="s">
        <v>147</v>
      </c>
      <c r="AW657" s="15" t="s">
        <v>35</v>
      </c>
      <c r="AX657" s="15" t="s">
        <v>84</v>
      </c>
      <c r="AY657" s="264" t="s">
        <v>140</v>
      </c>
    </row>
    <row r="658" spans="1:65" s="2" customFormat="1" ht="24.15" customHeight="1">
      <c r="A658" s="40"/>
      <c r="B658" s="41"/>
      <c r="C658" s="214" t="s">
        <v>760</v>
      </c>
      <c r="D658" s="214" t="s">
        <v>142</v>
      </c>
      <c r="E658" s="215" t="s">
        <v>761</v>
      </c>
      <c r="F658" s="216" t="s">
        <v>762</v>
      </c>
      <c r="G658" s="217" t="s">
        <v>145</v>
      </c>
      <c r="H658" s="218">
        <v>39720</v>
      </c>
      <c r="I658" s="219"/>
      <c r="J658" s="220">
        <f>ROUND(I658*H658,2)</f>
        <v>0</v>
      </c>
      <c r="K658" s="216" t="s">
        <v>146</v>
      </c>
      <c r="L658" s="46"/>
      <c r="M658" s="221" t="s">
        <v>19</v>
      </c>
      <c r="N658" s="222" t="s">
        <v>47</v>
      </c>
      <c r="O658" s="86"/>
      <c r="P658" s="223">
        <f>O658*H658</f>
        <v>0</v>
      </c>
      <c r="Q658" s="223">
        <v>0</v>
      </c>
      <c r="R658" s="223">
        <f>Q658*H658</f>
        <v>0</v>
      </c>
      <c r="S658" s="223">
        <v>0</v>
      </c>
      <c r="T658" s="224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5" t="s">
        <v>147</v>
      </c>
      <c r="AT658" s="225" t="s">
        <v>142</v>
      </c>
      <c r="AU658" s="225" t="s">
        <v>86</v>
      </c>
      <c r="AY658" s="19" t="s">
        <v>140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9" t="s">
        <v>84</v>
      </c>
      <c r="BK658" s="226">
        <f>ROUND(I658*H658,2)</f>
        <v>0</v>
      </c>
      <c r="BL658" s="19" t="s">
        <v>147</v>
      </c>
      <c r="BM658" s="225" t="s">
        <v>763</v>
      </c>
    </row>
    <row r="659" spans="1:47" s="2" customFormat="1" ht="12">
      <c r="A659" s="40"/>
      <c r="B659" s="41"/>
      <c r="C659" s="42"/>
      <c r="D659" s="227" t="s">
        <v>149</v>
      </c>
      <c r="E659" s="42"/>
      <c r="F659" s="228" t="s">
        <v>764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149</v>
      </c>
      <c r="AU659" s="19" t="s">
        <v>86</v>
      </c>
    </row>
    <row r="660" spans="1:51" s="13" customFormat="1" ht="12">
      <c r="A660" s="13"/>
      <c r="B660" s="232"/>
      <c r="C660" s="233"/>
      <c r="D660" s="234" t="s">
        <v>151</v>
      </c>
      <c r="E660" s="235" t="s">
        <v>19</v>
      </c>
      <c r="F660" s="236" t="s">
        <v>599</v>
      </c>
      <c r="G660" s="233"/>
      <c r="H660" s="235" t="s">
        <v>19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151</v>
      </c>
      <c r="AU660" s="242" t="s">
        <v>86</v>
      </c>
      <c r="AV660" s="13" t="s">
        <v>84</v>
      </c>
      <c r="AW660" s="13" t="s">
        <v>35</v>
      </c>
      <c r="AX660" s="13" t="s">
        <v>76</v>
      </c>
      <c r="AY660" s="242" t="s">
        <v>140</v>
      </c>
    </row>
    <row r="661" spans="1:51" s="14" customFormat="1" ht="12">
      <c r="A661" s="14"/>
      <c r="B661" s="243"/>
      <c r="C661" s="244"/>
      <c r="D661" s="234" t="s">
        <v>151</v>
      </c>
      <c r="E661" s="245" t="s">
        <v>19</v>
      </c>
      <c r="F661" s="246" t="s">
        <v>757</v>
      </c>
      <c r="G661" s="244"/>
      <c r="H661" s="247">
        <v>99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151</v>
      </c>
      <c r="AU661" s="253" t="s">
        <v>86</v>
      </c>
      <c r="AV661" s="14" t="s">
        <v>86</v>
      </c>
      <c r="AW661" s="14" t="s">
        <v>35</v>
      </c>
      <c r="AX661" s="14" t="s">
        <v>76</v>
      </c>
      <c r="AY661" s="253" t="s">
        <v>140</v>
      </c>
    </row>
    <row r="662" spans="1:51" s="13" customFormat="1" ht="12">
      <c r="A662" s="13"/>
      <c r="B662" s="232"/>
      <c r="C662" s="233"/>
      <c r="D662" s="234" t="s">
        <v>151</v>
      </c>
      <c r="E662" s="235" t="s">
        <v>19</v>
      </c>
      <c r="F662" s="236" t="s">
        <v>601</v>
      </c>
      <c r="G662" s="233"/>
      <c r="H662" s="235" t="s">
        <v>19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2" t="s">
        <v>151</v>
      </c>
      <c r="AU662" s="242" t="s">
        <v>86</v>
      </c>
      <c r="AV662" s="13" t="s">
        <v>84</v>
      </c>
      <c r="AW662" s="13" t="s">
        <v>35</v>
      </c>
      <c r="AX662" s="13" t="s">
        <v>76</v>
      </c>
      <c r="AY662" s="242" t="s">
        <v>140</v>
      </c>
    </row>
    <row r="663" spans="1:51" s="14" customFormat="1" ht="12">
      <c r="A663" s="14"/>
      <c r="B663" s="243"/>
      <c r="C663" s="244"/>
      <c r="D663" s="234" t="s">
        <v>151</v>
      </c>
      <c r="E663" s="245" t="s">
        <v>19</v>
      </c>
      <c r="F663" s="246" t="s">
        <v>757</v>
      </c>
      <c r="G663" s="244"/>
      <c r="H663" s="247">
        <v>99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3" t="s">
        <v>151</v>
      </c>
      <c r="AU663" s="253" t="s">
        <v>86</v>
      </c>
      <c r="AV663" s="14" t="s">
        <v>86</v>
      </c>
      <c r="AW663" s="14" t="s">
        <v>35</v>
      </c>
      <c r="AX663" s="14" t="s">
        <v>76</v>
      </c>
      <c r="AY663" s="253" t="s">
        <v>140</v>
      </c>
    </row>
    <row r="664" spans="1:51" s="13" customFormat="1" ht="12">
      <c r="A664" s="13"/>
      <c r="B664" s="232"/>
      <c r="C664" s="233"/>
      <c r="D664" s="234" t="s">
        <v>151</v>
      </c>
      <c r="E664" s="235" t="s">
        <v>19</v>
      </c>
      <c r="F664" s="236" t="s">
        <v>602</v>
      </c>
      <c r="G664" s="233"/>
      <c r="H664" s="235" t="s">
        <v>19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151</v>
      </c>
      <c r="AU664" s="242" t="s">
        <v>86</v>
      </c>
      <c r="AV664" s="13" t="s">
        <v>84</v>
      </c>
      <c r="AW664" s="13" t="s">
        <v>35</v>
      </c>
      <c r="AX664" s="13" t="s">
        <v>76</v>
      </c>
      <c r="AY664" s="242" t="s">
        <v>140</v>
      </c>
    </row>
    <row r="665" spans="1:51" s="14" customFormat="1" ht="12">
      <c r="A665" s="14"/>
      <c r="B665" s="243"/>
      <c r="C665" s="244"/>
      <c r="D665" s="234" t="s">
        <v>151</v>
      </c>
      <c r="E665" s="245" t="s">
        <v>19</v>
      </c>
      <c r="F665" s="246" t="s">
        <v>758</v>
      </c>
      <c r="G665" s="244"/>
      <c r="H665" s="247">
        <v>174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151</v>
      </c>
      <c r="AU665" s="253" t="s">
        <v>86</v>
      </c>
      <c r="AV665" s="14" t="s">
        <v>86</v>
      </c>
      <c r="AW665" s="14" t="s">
        <v>35</v>
      </c>
      <c r="AX665" s="14" t="s">
        <v>76</v>
      </c>
      <c r="AY665" s="253" t="s">
        <v>140</v>
      </c>
    </row>
    <row r="666" spans="1:51" s="13" customFormat="1" ht="12">
      <c r="A666" s="13"/>
      <c r="B666" s="232"/>
      <c r="C666" s="233"/>
      <c r="D666" s="234" t="s">
        <v>151</v>
      </c>
      <c r="E666" s="235" t="s">
        <v>19</v>
      </c>
      <c r="F666" s="236" t="s">
        <v>604</v>
      </c>
      <c r="G666" s="233"/>
      <c r="H666" s="235" t="s">
        <v>19</v>
      </c>
      <c r="I666" s="237"/>
      <c r="J666" s="233"/>
      <c r="K666" s="233"/>
      <c r="L666" s="238"/>
      <c r="M666" s="239"/>
      <c r="N666" s="240"/>
      <c r="O666" s="240"/>
      <c r="P666" s="240"/>
      <c r="Q666" s="240"/>
      <c r="R666" s="240"/>
      <c r="S666" s="240"/>
      <c r="T666" s="24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2" t="s">
        <v>151</v>
      </c>
      <c r="AU666" s="242" t="s">
        <v>86</v>
      </c>
      <c r="AV666" s="13" t="s">
        <v>84</v>
      </c>
      <c r="AW666" s="13" t="s">
        <v>35</v>
      </c>
      <c r="AX666" s="13" t="s">
        <v>76</v>
      </c>
      <c r="AY666" s="242" t="s">
        <v>140</v>
      </c>
    </row>
    <row r="667" spans="1:51" s="14" customFormat="1" ht="12">
      <c r="A667" s="14"/>
      <c r="B667" s="243"/>
      <c r="C667" s="244"/>
      <c r="D667" s="234" t="s">
        <v>151</v>
      </c>
      <c r="E667" s="245" t="s">
        <v>19</v>
      </c>
      <c r="F667" s="246" t="s">
        <v>759</v>
      </c>
      <c r="G667" s="244"/>
      <c r="H667" s="247">
        <v>290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3" t="s">
        <v>151</v>
      </c>
      <c r="AU667" s="253" t="s">
        <v>86</v>
      </c>
      <c r="AV667" s="14" t="s">
        <v>86</v>
      </c>
      <c r="AW667" s="14" t="s">
        <v>35</v>
      </c>
      <c r="AX667" s="14" t="s">
        <v>76</v>
      </c>
      <c r="AY667" s="253" t="s">
        <v>140</v>
      </c>
    </row>
    <row r="668" spans="1:51" s="15" customFormat="1" ht="12">
      <c r="A668" s="15"/>
      <c r="B668" s="254"/>
      <c r="C668" s="255"/>
      <c r="D668" s="234" t="s">
        <v>151</v>
      </c>
      <c r="E668" s="256" t="s">
        <v>19</v>
      </c>
      <c r="F668" s="257" t="s">
        <v>154</v>
      </c>
      <c r="G668" s="255"/>
      <c r="H668" s="258">
        <v>662</v>
      </c>
      <c r="I668" s="259"/>
      <c r="J668" s="255"/>
      <c r="K668" s="255"/>
      <c r="L668" s="260"/>
      <c r="M668" s="261"/>
      <c r="N668" s="262"/>
      <c r="O668" s="262"/>
      <c r="P668" s="262"/>
      <c r="Q668" s="262"/>
      <c r="R668" s="262"/>
      <c r="S668" s="262"/>
      <c r="T668" s="263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64" t="s">
        <v>151</v>
      </c>
      <c r="AU668" s="264" t="s">
        <v>86</v>
      </c>
      <c r="AV668" s="15" t="s">
        <v>147</v>
      </c>
      <c r="AW668" s="15" t="s">
        <v>35</v>
      </c>
      <c r="AX668" s="15" t="s">
        <v>84</v>
      </c>
      <c r="AY668" s="264" t="s">
        <v>140</v>
      </c>
    </row>
    <row r="669" spans="1:51" s="14" customFormat="1" ht="12">
      <c r="A669" s="14"/>
      <c r="B669" s="243"/>
      <c r="C669" s="244"/>
      <c r="D669" s="234" t="s">
        <v>151</v>
      </c>
      <c r="E669" s="244"/>
      <c r="F669" s="246" t="s">
        <v>765</v>
      </c>
      <c r="G669" s="244"/>
      <c r="H669" s="247">
        <v>39720</v>
      </c>
      <c r="I669" s="248"/>
      <c r="J669" s="244"/>
      <c r="K669" s="244"/>
      <c r="L669" s="249"/>
      <c r="M669" s="250"/>
      <c r="N669" s="251"/>
      <c r="O669" s="251"/>
      <c r="P669" s="251"/>
      <c r="Q669" s="251"/>
      <c r="R669" s="251"/>
      <c r="S669" s="251"/>
      <c r="T669" s="25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3" t="s">
        <v>151</v>
      </c>
      <c r="AU669" s="253" t="s">
        <v>86</v>
      </c>
      <c r="AV669" s="14" t="s">
        <v>86</v>
      </c>
      <c r="AW669" s="14" t="s">
        <v>4</v>
      </c>
      <c r="AX669" s="14" t="s">
        <v>84</v>
      </c>
      <c r="AY669" s="253" t="s">
        <v>140</v>
      </c>
    </row>
    <row r="670" spans="1:65" s="2" customFormat="1" ht="24.15" customHeight="1">
      <c r="A670" s="40"/>
      <c r="B670" s="41"/>
      <c r="C670" s="214" t="s">
        <v>766</v>
      </c>
      <c r="D670" s="214" t="s">
        <v>142</v>
      </c>
      <c r="E670" s="215" t="s">
        <v>767</v>
      </c>
      <c r="F670" s="216" t="s">
        <v>768</v>
      </c>
      <c r="G670" s="217" t="s">
        <v>145</v>
      </c>
      <c r="H670" s="218">
        <v>662</v>
      </c>
      <c r="I670" s="219"/>
      <c r="J670" s="220">
        <f>ROUND(I670*H670,2)</f>
        <v>0</v>
      </c>
      <c r="K670" s="216" t="s">
        <v>146</v>
      </c>
      <c r="L670" s="46"/>
      <c r="M670" s="221" t="s">
        <v>19</v>
      </c>
      <c r="N670" s="222" t="s">
        <v>47</v>
      </c>
      <c r="O670" s="86"/>
      <c r="P670" s="223">
        <f>O670*H670</f>
        <v>0</v>
      </c>
      <c r="Q670" s="223">
        <v>0</v>
      </c>
      <c r="R670" s="223">
        <f>Q670*H670</f>
        <v>0</v>
      </c>
      <c r="S670" s="223">
        <v>0</v>
      </c>
      <c r="T670" s="224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5" t="s">
        <v>147</v>
      </c>
      <c r="AT670" s="225" t="s">
        <v>142</v>
      </c>
      <c r="AU670" s="225" t="s">
        <v>86</v>
      </c>
      <c r="AY670" s="19" t="s">
        <v>140</v>
      </c>
      <c r="BE670" s="226">
        <f>IF(N670="základní",J670,0)</f>
        <v>0</v>
      </c>
      <c r="BF670" s="226">
        <f>IF(N670="snížená",J670,0)</f>
        <v>0</v>
      </c>
      <c r="BG670" s="226">
        <f>IF(N670="zákl. přenesená",J670,0)</f>
        <v>0</v>
      </c>
      <c r="BH670" s="226">
        <f>IF(N670="sníž. přenesená",J670,0)</f>
        <v>0</v>
      </c>
      <c r="BI670" s="226">
        <f>IF(N670="nulová",J670,0)</f>
        <v>0</v>
      </c>
      <c r="BJ670" s="19" t="s">
        <v>84</v>
      </c>
      <c r="BK670" s="226">
        <f>ROUND(I670*H670,2)</f>
        <v>0</v>
      </c>
      <c r="BL670" s="19" t="s">
        <v>147</v>
      </c>
      <c r="BM670" s="225" t="s">
        <v>769</v>
      </c>
    </row>
    <row r="671" spans="1:47" s="2" customFormat="1" ht="12">
      <c r="A671" s="40"/>
      <c r="B671" s="41"/>
      <c r="C671" s="42"/>
      <c r="D671" s="227" t="s">
        <v>149</v>
      </c>
      <c r="E671" s="42"/>
      <c r="F671" s="228" t="s">
        <v>770</v>
      </c>
      <c r="G671" s="42"/>
      <c r="H671" s="42"/>
      <c r="I671" s="229"/>
      <c r="J671" s="42"/>
      <c r="K671" s="42"/>
      <c r="L671" s="46"/>
      <c r="M671" s="230"/>
      <c r="N671" s="231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149</v>
      </c>
      <c r="AU671" s="19" t="s">
        <v>86</v>
      </c>
    </row>
    <row r="672" spans="1:51" s="13" customFormat="1" ht="12">
      <c r="A672" s="13"/>
      <c r="B672" s="232"/>
      <c r="C672" s="233"/>
      <c r="D672" s="234" t="s">
        <v>151</v>
      </c>
      <c r="E672" s="235" t="s">
        <v>19</v>
      </c>
      <c r="F672" s="236" t="s">
        <v>599</v>
      </c>
      <c r="G672" s="233"/>
      <c r="H672" s="235" t="s">
        <v>19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151</v>
      </c>
      <c r="AU672" s="242" t="s">
        <v>86</v>
      </c>
      <c r="AV672" s="13" t="s">
        <v>84</v>
      </c>
      <c r="AW672" s="13" t="s">
        <v>35</v>
      </c>
      <c r="AX672" s="13" t="s">
        <v>76</v>
      </c>
      <c r="AY672" s="242" t="s">
        <v>140</v>
      </c>
    </row>
    <row r="673" spans="1:51" s="14" customFormat="1" ht="12">
      <c r="A673" s="14"/>
      <c r="B673" s="243"/>
      <c r="C673" s="244"/>
      <c r="D673" s="234" t="s">
        <v>151</v>
      </c>
      <c r="E673" s="245" t="s">
        <v>19</v>
      </c>
      <c r="F673" s="246" t="s">
        <v>757</v>
      </c>
      <c r="G673" s="244"/>
      <c r="H673" s="247">
        <v>99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151</v>
      </c>
      <c r="AU673" s="253" t="s">
        <v>86</v>
      </c>
      <c r="AV673" s="14" t="s">
        <v>86</v>
      </c>
      <c r="AW673" s="14" t="s">
        <v>35</v>
      </c>
      <c r="AX673" s="14" t="s">
        <v>76</v>
      </c>
      <c r="AY673" s="253" t="s">
        <v>140</v>
      </c>
    </row>
    <row r="674" spans="1:51" s="13" customFormat="1" ht="12">
      <c r="A674" s="13"/>
      <c r="B674" s="232"/>
      <c r="C674" s="233"/>
      <c r="D674" s="234" t="s">
        <v>151</v>
      </c>
      <c r="E674" s="235" t="s">
        <v>19</v>
      </c>
      <c r="F674" s="236" t="s">
        <v>601</v>
      </c>
      <c r="G674" s="233"/>
      <c r="H674" s="235" t="s">
        <v>19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151</v>
      </c>
      <c r="AU674" s="242" t="s">
        <v>86</v>
      </c>
      <c r="AV674" s="13" t="s">
        <v>84</v>
      </c>
      <c r="AW674" s="13" t="s">
        <v>35</v>
      </c>
      <c r="AX674" s="13" t="s">
        <v>76</v>
      </c>
      <c r="AY674" s="242" t="s">
        <v>140</v>
      </c>
    </row>
    <row r="675" spans="1:51" s="14" customFormat="1" ht="12">
      <c r="A675" s="14"/>
      <c r="B675" s="243"/>
      <c r="C675" s="244"/>
      <c r="D675" s="234" t="s">
        <v>151</v>
      </c>
      <c r="E675" s="245" t="s">
        <v>19</v>
      </c>
      <c r="F675" s="246" t="s">
        <v>757</v>
      </c>
      <c r="G675" s="244"/>
      <c r="H675" s="247">
        <v>99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151</v>
      </c>
      <c r="AU675" s="253" t="s">
        <v>86</v>
      </c>
      <c r="AV675" s="14" t="s">
        <v>86</v>
      </c>
      <c r="AW675" s="14" t="s">
        <v>35</v>
      </c>
      <c r="AX675" s="14" t="s">
        <v>76</v>
      </c>
      <c r="AY675" s="253" t="s">
        <v>140</v>
      </c>
    </row>
    <row r="676" spans="1:51" s="13" customFormat="1" ht="12">
      <c r="A676" s="13"/>
      <c r="B676" s="232"/>
      <c r="C676" s="233"/>
      <c r="D676" s="234" t="s">
        <v>151</v>
      </c>
      <c r="E676" s="235" t="s">
        <v>19</v>
      </c>
      <c r="F676" s="236" t="s">
        <v>602</v>
      </c>
      <c r="G676" s="233"/>
      <c r="H676" s="235" t="s">
        <v>19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2" t="s">
        <v>151</v>
      </c>
      <c r="AU676" s="242" t="s">
        <v>86</v>
      </c>
      <c r="AV676" s="13" t="s">
        <v>84</v>
      </c>
      <c r="AW676" s="13" t="s">
        <v>35</v>
      </c>
      <c r="AX676" s="13" t="s">
        <v>76</v>
      </c>
      <c r="AY676" s="242" t="s">
        <v>140</v>
      </c>
    </row>
    <row r="677" spans="1:51" s="14" customFormat="1" ht="12">
      <c r="A677" s="14"/>
      <c r="B677" s="243"/>
      <c r="C677" s="244"/>
      <c r="D677" s="234" t="s">
        <v>151</v>
      </c>
      <c r="E677" s="245" t="s">
        <v>19</v>
      </c>
      <c r="F677" s="246" t="s">
        <v>758</v>
      </c>
      <c r="G677" s="244"/>
      <c r="H677" s="247">
        <v>174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151</v>
      </c>
      <c r="AU677" s="253" t="s">
        <v>86</v>
      </c>
      <c r="AV677" s="14" t="s">
        <v>86</v>
      </c>
      <c r="AW677" s="14" t="s">
        <v>35</v>
      </c>
      <c r="AX677" s="14" t="s">
        <v>76</v>
      </c>
      <c r="AY677" s="253" t="s">
        <v>140</v>
      </c>
    </row>
    <row r="678" spans="1:51" s="13" customFormat="1" ht="12">
      <c r="A678" s="13"/>
      <c r="B678" s="232"/>
      <c r="C678" s="233"/>
      <c r="D678" s="234" t="s">
        <v>151</v>
      </c>
      <c r="E678" s="235" t="s">
        <v>19</v>
      </c>
      <c r="F678" s="236" t="s">
        <v>604</v>
      </c>
      <c r="G678" s="233"/>
      <c r="H678" s="235" t="s">
        <v>19</v>
      </c>
      <c r="I678" s="237"/>
      <c r="J678" s="233"/>
      <c r="K678" s="233"/>
      <c r="L678" s="238"/>
      <c r="M678" s="239"/>
      <c r="N678" s="240"/>
      <c r="O678" s="240"/>
      <c r="P678" s="240"/>
      <c r="Q678" s="240"/>
      <c r="R678" s="240"/>
      <c r="S678" s="240"/>
      <c r="T678" s="24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2" t="s">
        <v>151</v>
      </c>
      <c r="AU678" s="242" t="s">
        <v>86</v>
      </c>
      <c r="AV678" s="13" t="s">
        <v>84</v>
      </c>
      <c r="AW678" s="13" t="s">
        <v>35</v>
      </c>
      <c r="AX678" s="13" t="s">
        <v>76</v>
      </c>
      <c r="AY678" s="242" t="s">
        <v>140</v>
      </c>
    </row>
    <row r="679" spans="1:51" s="14" customFormat="1" ht="12">
      <c r="A679" s="14"/>
      <c r="B679" s="243"/>
      <c r="C679" s="244"/>
      <c r="D679" s="234" t="s">
        <v>151</v>
      </c>
      <c r="E679" s="245" t="s">
        <v>19</v>
      </c>
      <c r="F679" s="246" t="s">
        <v>759</v>
      </c>
      <c r="G679" s="244"/>
      <c r="H679" s="247">
        <v>290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151</v>
      </c>
      <c r="AU679" s="253" t="s">
        <v>86</v>
      </c>
      <c r="AV679" s="14" t="s">
        <v>86</v>
      </c>
      <c r="AW679" s="14" t="s">
        <v>35</v>
      </c>
      <c r="AX679" s="14" t="s">
        <v>76</v>
      </c>
      <c r="AY679" s="253" t="s">
        <v>140</v>
      </c>
    </row>
    <row r="680" spans="1:51" s="15" customFormat="1" ht="12">
      <c r="A680" s="15"/>
      <c r="B680" s="254"/>
      <c r="C680" s="255"/>
      <c r="D680" s="234" t="s">
        <v>151</v>
      </c>
      <c r="E680" s="256" t="s">
        <v>19</v>
      </c>
      <c r="F680" s="257" t="s">
        <v>154</v>
      </c>
      <c r="G680" s="255"/>
      <c r="H680" s="258">
        <v>662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4" t="s">
        <v>151</v>
      </c>
      <c r="AU680" s="264" t="s">
        <v>86</v>
      </c>
      <c r="AV680" s="15" t="s">
        <v>147</v>
      </c>
      <c r="AW680" s="15" t="s">
        <v>35</v>
      </c>
      <c r="AX680" s="15" t="s">
        <v>84</v>
      </c>
      <c r="AY680" s="264" t="s">
        <v>140</v>
      </c>
    </row>
    <row r="681" spans="1:65" s="2" customFormat="1" ht="21.75" customHeight="1">
      <c r="A681" s="40"/>
      <c r="B681" s="41"/>
      <c r="C681" s="214" t="s">
        <v>771</v>
      </c>
      <c r="D681" s="214" t="s">
        <v>142</v>
      </c>
      <c r="E681" s="215" t="s">
        <v>772</v>
      </c>
      <c r="F681" s="216" t="s">
        <v>773</v>
      </c>
      <c r="G681" s="217" t="s">
        <v>274</v>
      </c>
      <c r="H681" s="218">
        <v>1.621</v>
      </c>
      <c r="I681" s="219"/>
      <c r="J681" s="220">
        <f>ROUND(I681*H681,2)</f>
        <v>0</v>
      </c>
      <c r="K681" s="216" t="s">
        <v>146</v>
      </c>
      <c r="L681" s="46"/>
      <c r="M681" s="221" t="s">
        <v>19</v>
      </c>
      <c r="N681" s="222" t="s">
        <v>47</v>
      </c>
      <c r="O681" s="86"/>
      <c r="P681" s="223">
        <f>O681*H681</f>
        <v>0</v>
      </c>
      <c r="Q681" s="223">
        <v>0</v>
      </c>
      <c r="R681" s="223">
        <f>Q681*H681</f>
        <v>0</v>
      </c>
      <c r="S681" s="223">
        <v>0</v>
      </c>
      <c r="T681" s="224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5" t="s">
        <v>147</v>
      </c>
      <c r="AT681" s="225" t="s">
        <v>142</v>
      </c>
      <c r="AU681" s="225" t="s">
        <v>86</v>
      </c>
      <c r="AY681" s="19" t="s">
        <v>140</v>
      </c>
      <c r="BE681" s="226">
        <f>IF(N681="základní",J681,0)</f>
        <v>0</v>
      </c>
      <c r="BF681" s="226">
        <f>IF(N681="snížená",J681,0)</f>
        <v>0</v>
      </c>
      <c r="BG681" s="226">
        <f>IF(N681="zákl. přenesená",J681,0)</f>
        <v>0</v>
      </c>
      <c r="BH681" s="226">
        <f>IF(N681="sníž. přenesená",J681,0)</f>
        <v>0</v>
      </c>
      <c r="BI681" s="226">
        <f>IF(N681="nulová",J681,0)</f>
        <v>0</v>
      </c>
      <c r="BJ681" s="19" t="s">
        <v>84</v>
      </c>
      <c r="BK681" s="226">
        <f>ROUND(I681*H681,2)</f>
        <v>0</v>
      </c>
      <c r="BL681" s="19" t="s">
        <v>147</v>
      </c>
      <c r="BM681" s="225" t="s">
        <v>774</v>
      </c>
    </row>
    <row r="682" spans="1:47" s="2" customFormat="1" ht="12">
      <c r="A682" s="40"/>
      <c r="B682" s="41"/>
      <c r="C682" s="42"/>
      <c r="D682" s="227" t="s">
        <v>149</v>
      </c>
      <c r="E682" s="42"/>
      <c r="F682" s="228" t="s">
        <v>775</v>
      </c>
      <c r="G682" s="42"/>
      <c r="H682" s="42"/>
      <c r="I682" s="229"/>
      <c r="J682" s="42"/>
      <c r="K682" s="42"/>
      <c r="L682" s="46"/>
      <c r="M682" s="230"/>
      <c r="N682" s="231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149</v>
      </c>
      <c r="AU682" s="19" t="s">
        <v>86</v>
      </c>
    </row>
    <row r="683" spans="1:51" s="13" customFormat="1" ht="12">
      <c r="A683" s="13"/>
      <c r="B683" s="232"/>
      <c r="C683" s="233"/>
      <c r="D683" s="234" t="s">
        <v>151</v>
      </c>
      <c r="E683" s="235" t="s">
        <v>19</v>
      </c>
      <c r="F683" s="236" t="s">
        <v>776</v>
      </c>
      <c r="G683" s="233"/>
      <c r="H683" s="235" t="s">
        <v>19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151</v>
      </c>
      <c r="AU683" s="242" t="s">
        <v>86</v>
      </c>
      <c r="AV683" s="13" t="s">
        <v>84</v>
      </c>
      <c r="AW683" s="13" t="s">
        <v>35</v>
      </c>
      <c r="AX683" s="13" t="s">
        <v>76</v>
      </c>
      <c r="AY683" s="242" t="s">
        <v>140</v>
      </c>
    </row>
    <row r="684" spans="1:51" s="14" customFormat="1" ht="12">
      <c r="A684" s="14"/>
      <c r="B684" s="243"/>
      <c r="C684" s="244"/>
      <c r="D684" s="234" t="s">
        <v>151</v>
      </c>
      <c r="E684" s="245" t="s">
        <v>19</v>
      </c>
      <c r="F684" s="246" t="s">
        <v>777</v>
      </c>
      <c r="G684" s="244"/>
      <c r="H684" s="247">
        <v>0.092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151</v>
      </c>
      <c r="AU684" s="253" t="s">
        <v>86</v>
      </c>
      <c r="AV684" s="14" t="s">
        <v>86</v>
      </c>
      <c r="AW684" s="14" t="s">
        <v>35</v>
      </c>
      <c r="AX684" s="14" t="s">
        <v>76</v>
      </c>
      <c r="AY684" s="253" t="s">
        <v>140</v>
      </c>
    </row>
    <row r="685" spans="1:51" s="13" customFormat="1" ht="12">
      <c r="A685" s="13"/>
      <c r="B685" s="232"/>
      <c r="C685" s="233"/>
      <c r="D685" s="234" t="s">
        <v>151</v>
      </c>
      <c r="E685" s="235" t="s">
        <v>19</v>
      </c>
      <c r="F685" s="236" t="s">
        <v>778</v>
      </c>
      <c r="G685" s="233"/>
      <c r="H685" s="235" t="s">
        <v>19</v>
      </c>
      <c r="I685" s="237"/>
      <c r="J685" s="233"/>
      <c r="K685" s="233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151</v>
      </c>
      <c r="AU685" s="242" t="s">
        <v>86</v>
      </c>
      <c r="AV685" s="13" t="s">
        <v>84</v>
      </c>
      <c r="AW685" s="13" t="s">
        <v>35</v>
      </c>
      <c r="AX685" s="13" t="s">
        <v>76</v>
      </c>
      <c r="AY685" s="242" t="s">
        <v>140</v>
      </c>
    </row>
    <row r="686" spans="1:51" s="14" customFormat="1" ht="12">
      <c r="A686" s="14"/>
      <c r="B686" s="243"/>
      <c r="C686" s="244"/>
      <c r="D686" s="234" t="s">
        <v>151</v>
      </c>
      <c r="E686" s="245" t="s">
        <v>19</v>
      </c>
      <c r="F686" s="246" t="s">
        <v>779</v>
      </c>
      <c r="G686" s="244"/>
      <c r="H686" s="247">
        <v>0.174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3" t="s">
        <v>151</v>
      </c>
      <c r="AU686" s="253" t="s">
        <v>86</v>
      </c>
      <c r="AV686" s="14" t="s">
        <v>86</v>
      </c>
      <c r="AW686" s="14" t="s">
        <v>35</v>
      </c>
      <c r="AX686" s="14" t="s">
        <v>76</v>
      </c>
      <c r="AY686" s="253" t="s">
        <v>140</v>
      </c>
    </row>
    <row r="687" spans="1:51" s="13" customFormat="1" ht="12">
      <c r="A687" s="13"/>
      <c r="B687" s="232"/>
      <c r="C687" s="233"/>
      <c r="D687" s="234" t="s">
        <v>151</v>
      </c>
      <c r="E687" s="235" t="s">
        <v>19</v>
      </c>
      <c r="F687" s="236" t="s">
        <v>780</v>
      </c>
      <c r="G687" s="233"/>
      <c r="H687" s="235" t="s">
        <v>19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2" t="s">
        <v>151</v>
      </c>
      <c r="AU687" s="242" t="s">
        <v>86</v>
      </c>
      <c r="AV687" s="13" t="s">
        <v>84</v>
      </c>
      <c r="AW687" s="13" t="s">
        <v>35</v>
      </c>
      <c r="AX687" s="13" t="s">
        <v>76</v>
      </c>
      <c r="AY687" s="242" t="s">
        <v>140</v>
      </c>
    </row>
    <row r="688" spans="1:51" s="14" customFormat="1" ht="12">
      <c r="A688" s="14"/>
      <c r="B688" s="243"/>
      <c r="C688" s="244"/>
      <c r="D688" s="234" t="s">
        <v>151</v>
      </c>
      <c r="E688" s="245" t="s">
        <v>19</v>
      </c>
      <c r="F688" s="246" t="s">
        <v>781</v>
      </c>
      <c r="G688" s="244"/>
      <c r="H688" s="247">
        <v>0.242</v>
      </c>
      <c r="I688" s="248"/>
      <c r="J688" s="244"/>
      <c r="K688" s="244"/>
      <c r="L688" s="249"/>
      <c r="M688" s="250"/>
      <c r="N688" s="251"/>
      <c r="O688" s="251"/>
      <c r="P688" s="251"/>
      <c r="Q688" s="251"/>
      <c r="R688" s="251"/>
      <c r="S688" s="251"/>
      <c r="T688" s="25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3" t="s">
        <v>151</v>
      </c>
      <c r="AU688" s="253" t="s">
        <v>86</v>
      </c>
      <c r="AV688" s="14" t="s">
        <v>86</v>
      </c>
      <c r="AW688" s="14" t="s">
        <v>35</v>
      </c>
      <c r="AX688" s="14" t="s">
        <v>76</v>
      </c>
      <c r="AY688" s="253" t="s">
        <v>140</v>
      </c>
    </row>
    <row r="689" spans="1:51" s="13" customFormat="1" ht="12">
      <c r="A689" s="13"/>
      <c r="B689" s="232"/>
      <c r="C689" s="233"/>
      <c r="D689" s="234" t="s">
        <v>151</v>
      </c>
      <c r="E689" s="235" t="s">
        <v>19</v>
      </c>
      <c r="F689" s="236" t="s">
        <v>782</v>
      </c>
      <c r="G689" s="233"/>
      <c r="H689" s="235" t="s">
        <v>19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2" t="s">
        <v>151</v>
      </c>
      <c r="AU689" s="242" t="s">
        <v>86</v>
      </c>
      <c r="AV689" s="13" t="s">
        <v>84</v>
      </c>
      <c r="AW689" s="13" t="s">
        <v>35</v>
      </c>
      <c r="AX689" s="13" t="s">
        <v>76</v>
      </c>
      <c r="AY689" s="242" t="s">
        <v>140</v>
      </c>
    </row>
    <row r="690" spans="1:51" s="14" customFormat="1" ht="12">
      <c r="A690" s="14"/>
      <c r="B690" s="243"/>
      <c r="C690" s="244"/>
      <c r="D690" s="234" t="s">
        <v>151</v>
      </c>
      <c r="E690" s="245" t="s">
        <v>19</v>
      </c>
      <c r="F690" s="246" t="s">
        <v>781</v>
      </c>
      <c r="G690" s="244"/>
      <c r="H690" s="247">
        <v>0.242</v>
      </c>
      <c r="I690" s="248"/>
      <c r="J690" s="244"/>
      <c r="K690" s="244"/>
      <c r="L690" s="249"/>
      <c r="M690" s="250"/>
      <c r="N690" s="251"/>
      <c r="O690" s="251"/>
      <c r="P690" s="251"/>
      <c r="Q690" s="251"/>
      <c r="R690" s="251"/>
      <c r="S690" s="251"/>
      <c r="T690" s="25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3" t="s">
        <v>151</v>
      </c>
      <c r="AU690" s="253" t="s">
        <v>86</v>
      </c>
      <c r="AV690" s="14" t="s">
        <v>86</v>
      </c>
      <c r="AW690" s="14" t="s">
        <v>35</v>
      </c>
      <c r="AX690" s="14" t="s">
        <v>76</v>
      </c>
      <c r="AY690" s="253" t="s">
        <v>140</v>
      </c>
    </row>
    <row r="691" spans="1:51" s="13" customFormat="1" ht="12">
      <c r="A691" s="13"/>
      <c r="B691" s="232"/>
      <c r="C691" s="233"/>
      <c r="D691" s="234" t="s">
        <v>151</v>
      </c>
      <c r="E691" s="235" t="s">
        <v>19</v>
      </c>
      <c r="F691" s="236" t="s">
        <v>783</v>
      </c>
      <c r="G691" s="233"/>
      <c r="H691" s="235" t="s">
        <v>19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2" t="s">
        <v>151</v>
      </c>
      <c r="AU691" s="242" t="s">
        <v>86</v>
      </c>
      <c r="AV691" s="13" t="s">
        <v>84</v>
      </c>
      <c r="AW691" s="13" t="s">
        <v>35</v>
      </c>
      <c r="AX691" s="13" t="s">
        <v>76</v>
      </c>
      <c r="AY691" s="242" t="s">
        <v>140</v>
      </c>
    </row>
    <row r="692" spans="1:51" s="14" customFormat="1" ht="12">
      <c r="A692" s="14"/>
      <c r="B692" s="243"/>
      <c r="C692" s="244"/>
      <c r="D692" s="234" t="s">
        <v>151</v>
      </c>
      <c r="E692" s="245" t="s">
        <v>19</v>
      </c>
      <c r="F692" s="246" t="s">
        <v>784</v>
      </c>
      <c r="G692" s="244"/>
      <c r="H692" s="247">
        <v>0.373</v>
      </c>
      <c r="I692" s="248"/>
      <c r="J692" s="244"/>
      <c r="K692" s="244"/>
      <c r="L692" s="249"/>
      <c r="M692" s="250"/>
      <c r="N692" s="251"/>
      <c r="O692" s="251"/>
      <c r="P692" s="251"/>
      <c r="Q692" s="251"/>
      <c r="R692" s="251"/>
      <c r="S692" s="251"/>
      <c r="T692" s="25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3" t="s">
        <v>151</v>
      </c>
      <c r="AU692" s="253" t="s">
        <v>86</v>
      </c>
      <c r="AV692" s="14" t="s">
        <v>86</v>
      </c>
      <c r="AW692" s="14" t="s">
        <v>35</v>
      </c>
      <c r="AX692" s="14" t="s">
        <v>76</v>
      </c>
      <c r="AY692" s="253" t="s">
        <v>140</v>
      </c>
    </row>
    <row r="693" spans="1:51" s="13" customFormat="1" ht="12">
      <c r="A693" s="13"/>
      <c r="B693" s="232"/>
      <c r="C693" s="233"/>
      <c r="D693" s="234" t="s">
        <v>151</v>
      </c>
      <c r="E693" s="235" t="s">
        <v>19</v>
      </c>
      <c r="F693" s="236" t="s">
        <v>785</v>
      </c>
      <c r="G693" s="233"/>
      <c r="H693" s="235" t="s">
        <v>19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151</v>
      </c>
      <c r="AU693" s="242" t="s">
        <v>86</v>
      </c>
      <c r="AV693" s="13" t="s">
        <v>84</v>
      </c>
      <c r="AW693" s="13" t="s">
        <v>35</v>
      </c>
      <c r="AX693" s="13" t="s">
        <v>76</v>
      </c>
      <c r="AY693" s="242" t="s">
        <v>140</v>
      </c>
    </row>
    <row r="694" spans="1:51" s="14" customFormat="1" ht="12">
      <c r="A694" s="14"/>
      <c r="B694" s="243"/>
      <c r="C694" s="244"/>
      <c r="D694" s="234" t="s">
        <v>151</v>
      </c>
      <c r="E694" s="245" t="s">
        <v>19</v>
      </c>
      <c r="F694" s="246" t="s">
        <v>786</v>
      </c>
      <c r="G694" s="244"/>
      <c r="H694" s="247">
        <v>0.407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151</v>
      </c>
      <c r="AU694" s="253" t="s">
        <v>86</v>
      </c>
      <c r="AV694" s="14" t="s">
        <v>86</v>
      </c>
      <c r="AW694" s="14" t="s">
        <v>35</v>
      </c>
      <c r="AX694" s="14" t="s">
        <v>76</v>
      </c>
      <c r="AY694" s="253" t="s">
        <v>140</v>
      </c>
    </row>
    <row r="695" spans="1:51" s="13" customFormat="1" ht="12">
      <c r="A695" s="13"/>
      <c r="B695" s="232"/>
      <c r="C695" s="233"/>
      <c r="D695" s="234" t="s">
        <v>151</v>
      </c>
      <c r="E695" s="235" t="s">
        <v>19</v>
      </c>
      <c r="F695" s="236" t="s">
        <v>787</v>
      </c>
      <c r="G695" s="233"/>
      <c r="H695" s="235" t="s">
        <v>19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151</v>
      </c>
      <c r="AU695" s="242" t="s">
        <v>86</v>
      </c>
      <c r="AV695" s="13" t="s">
        <v>84</v>
      </c>
      <c r="AW695" s="13" t="s">
        <v>35</v>
      </c>
      <c r="AX695" s="13" t="s">
        <v>76</v>
      </c>
      <c r="AY695" s="242" t="s">
        <v>140</v>
      </c>
    </row>
    <row r="696" spans="1:51" s="14" customFormat="1" ht="12">
      <c r="A696" s="14"/>
      <c r="B696" s="243"/>
      <c r="C696" s="244"/>
      <c r="D696" s="234" t="s">
        <v>151</v>
      </c>
      <c r="E696" s="245" t="s">
        <v>19</v>
      </c>
      <c r="F696" s="246" t="s">
        <v>788</v>
      </c>
      <c r="G696" s="244"/>
      <c r="H696" s="247">
        <v>0.024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151</v>
      </c>
      <c r="AU696" s="253" t="s">
        <v>86</v>
      </c>
      <c r="AV696" s="14" t="s">
        <v>86</v>
      </c>
      <c r="AW696" s="14" t="s">
        <v>35</v>
      </c>
      <c r="AX696" s="14" t="s">
        <v>76</v>
      </c>
      <c r="AY696" s="253" t="s">
        <v>140</v>
      </c>
    </row>
    <row r="697" spans="1:51" s="13" customFormat="1" ht="12">
      <c r="A697" s="13"/>
      <c r="B697" s="232"/>
      <c r="C697" s="233"/>
      <c r="D697" s="234" t="s">
        <v>151</v>
      </c>
      <c r="E697" s="235" t="s">
        <v>19</v>
      </c>
      <c r="F697" s="236" t="s">
        <v>789</v>
      </c>
      <c r="G697" s="233"/>
      <c r="H697" s="235" t="s">
        <v>19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2" t="s">
        <v>151</v>
      </c>
      <c r="AU697" s="242" t="s">
        <v>86</v>
      </c>
      <c r="AV697" s="13" t="s">
        <v>84</v>
      </c>
      <c r="AW697" s="13" t="s">
        <v>35</v>
      </c>
      <c r="AX697" s="13" t="s">
        <v>76</v>
      </c>
      <c r="AY697" s="242" t="s">
        <v>140</v>
      </c>
    </row>
    <row r="698" spans="1:51" s="14" customFormat="1" ht="12">
      <c r="A698" s="14"/>
      <c r="B698" s="243"/>
      <c r="C698" s="244"/>
      <c r="D698" s="234" t="s">
        <v>151</v>
      </c>
      <c r="E698" s="245" t="s">
        <v>19</v>
      </c>
      <c r="F698" s="246" t="s">
        <v>790</v>
      </c>
      <c r="G698" s="244"/>
      <c r="H698" s="247">
        <v>0.067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3" t="s">
        <v>151</v>
      </c>
      <c r="AU698" s="253" t="s">
        <v>86</v>
      </c>
      <c r="AV698" s="14" t="s">
        <v>86</v>
      </c>
      <c r="AW698" s="14" t="s">
        <v>35</v>
      </c>
      <c r="AX698" s="14" t="s">
        <v>76</v>
      </c>
      <c r="AY698" s="253" t="s">
        <v>140</v>
      </c>
    </row>
    <row r="699" spans="1:51" s="15" customFormat="1" ht="12">
      <c r="A699" s="15"/>
      <c r="B699" s="254"/>
      <c r="C699" s="255"/>
      <c r="D699" s="234" t="s">
        <v>151</v>
      </c>
      <c r="E699" s="256" t="s">
        <v>19</v>
      </c>
      <c r="F699" s="257" t="s">
        <v>154</v>
      </c>
      <c r="G699" s="255"/>
      <c r="H699" s="258">
        <v>1.621</v>
      </c>
      <c r="I699" s="259"/>
      <c r="J699" s="255"/>
      <c r="K699" s="255"/>
      <c r="L699" s="260"/>
      <c r="M699" s="261"/>
      <c r="N699" s="262"/>
      <c r="O699" s="262"/>
      <c r="P699" s="262"/>
      <c r="Q699" s="262"/>
      <c r="R699" s="262"/>
      <c r="S699" s="262"/>
      <c r="T699" s="263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64" t="s">
        <v>151</v>
      </c>
      <c r="AU699" s="264" t="s">
        <v>86</v>
      </c>
      <c r="AV699" s="15" t="s">
        <v>147</v>
      </c>
      <c r="AW699" s="15" t="s">
        <v>35</v>
      </c>
      <c r="AX699" s="15" t="s">
        <v>84</v>
      </c>
      <c r="AY699" s="264" t="s">
        <v>140</v>
      </c>
    </row>
    <row r="700" spans="1:65" s="2" customFormat="1" ht="16.5" customHeight="1">
      <c r="A700" s="40"/>
      <c r="B700" s="41"/>
      <c r="C700" s="268" t="s">
        <v>791</v>
      </c>
      <c r="D700" s="268" t="s">
        <v>323</v>
      </c>
      <c r="E700" s="269" t="s">
        <v>792</v>
      </c>
      <c r="F700" s="270" t="s">
        <v>793</v>
      </c>
      <c r="G700" s="271" t="s">
        <v>274</v>
      </c>
      <c r="H700" s="272">
        <v>1.682</v>
      </c>
      <c r="I700" s="273"/>
      <c r="J700" s="274">
        <f>ROUND(I700*H700,2)</f>
        <v>0</v>
      </c>
      <c r="K700" s="270" t="s">
        <v>452</v>
      </c>
      <c r="L700" s="275"/>
      <c r="M700" s="276" t="s">
        <v>19</v>
      </c>
      <c r="N700" s="277" t="s">
        <v>47</v>
      </c>
      <c r="O700" s="86"/>
      <c r="P700" s="223">
        <f>O700*H700</f>
        <v>0</v>
      </c>
      <c r="Q700" s="223">
        <v>1</v>
      </c>
      <c r="R700" s="223">
        <f>Q700*H700</f>
        <v>1.682</v>
      </c>
      <c r="S700" s="223">
        <v>0</v>
      </c>
      <c r="T700" s="224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5" t="s">
        <v>203</v>
      </c>
      <c r="AT700" s="225" t="s">
        <v>323</v>
      </c>
      <c r="AU700" s="225" t="s">
        <v>86</v>
      </c>
      <c r="AY700" s="19" t="s">
        <v>140</v>
      </c>
      <c r="BE700" s="226">
        <f>IF(N700="základní",J700,0)</f>
        <v>0</v>
      </c>
      <c r="BF700" s="226">
        <f>IF(N700="snížená",J700,0)</f>
        <v>0</v>
      </c>
      <c r="BG700" s="226">
        <f>IF(N700="zákl. přenesená",J700,0)</f>
        <v>0</v>
      </c>
      <c r="BH700" s="226">
        <f>IF(N700="sníž. přenesená",J700,0)</f>
        <v>0</v>
      </c>
      <c r="BI700" s="226">
        <f>IF(N700="nulová",J700,0)</f>
        <v>0</v>
      </c>
      <c r="BJ700" s="19" t="s">
        <v>84</v>
      </c>
      <c r="BK700" s="226">
        <f>ROUND(I700*H700,2)</f>
        <v>0</v>
      </c>
      <c r="BL700" s="19" t="s">
        <v>147</v>
      </c>
      <c r="BM700" s="225" t="s">
        <v>794</v>
      </c>
    </row>
    <row r="701" spans="1:51" s="13" customFormat="1" ht="12">
      <c r="A701" s="13"/>
      <c r="B701" s="232"/>
      <c r="C701" s="233"/>
      <c r="D701" s="234" t="s">
        <v>151</v>
      </c>
      <c r="E701" s="235" t="s">
        <v>19</v>
      </c>
      <c r="F701" s="236" t="s">
        <v>778</v>
      </c>
      <c r="G701" s="233"/>
      <c r="H701" s="235" t="s">
        <v>19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151</v>
      </c>
      <c r="AU701" s="242" t="s">
        <v>86</v>
      </c>
      <c r="AV701" s="13" t="s">
        <v>84</v>
      </c>
      <c r="AW701" s="13" t="s">
        <v>35</v>
      </c>
      <c r="AX701" s="13" t="s">
        <v>76</v>
      </c>
      <c r="AY701" s="242" t="s">
        <v>140</v>
      </c>
    </row>
    <row r="702" spans="1:51" s="14" customFormat="1" ht="12">
      <c r="A702" s="14"/>
      <c r="B702" s="243"/>
      <c r="C702" s="244"/>
      <c r="D702" s="234" t="s">
        <v>151</v>
      </c>
      <c r="E702" s="245" t="s">
        <v>19</v>
      </c>
      <c r="F702" s="246" t="s">
        <v>779</v>
      </c>
      <c r="G702" s="244"/>
      <c r="H702" s="247">
        <v>0.174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3" t="s">
        <v>151</v>
      </c>
      <c r="AU702" s="253" t="s">
        <v>86</v>
      </c>
      <c r="AV702" s="14" t="s">
        <v>86</v>
      </c>
      <c r="AW702" s="14" t="s">
        <v>35</v>
      </c>
      <c r="AX702" s="14" t="s">
        <v>76</v>
      </c>
      <c r="AY702" s="253" t="s">
        <v>140</v>
      </c>
    </row>
    <row r="703" spans="1:51" s="13" customFormat="1" ht="12">
      <c r="A703" s="13"/>
      <c r="B703" s="232"/>
      <c r="C703" s="233"/>
      <c r="D703" s="234" t="s">
        <v>151</v>
      </c>
      <c r="E703" s="235" t="s">
        <v>19</v>
      </c>
      <c r="F703" s="236" t="s">
        <v>780</v>
      </c>
      <c r="G703" s="233"/>
      <c r="H703" s="235" t="s">
        <v>19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2" t="s">
        <v>151</v>
      </c>
      <c r="AU703" s="242" t="s">
        <v>86</v>
      </c>
      <c r="AV703" s="13" t="s">
        <v>84</v>
      </c>
      <c r="AW703" s="13" t="s">
        <v>35</v>
      </c>
      <c r="AX703" s="13" t="s">
        <v>76</v>
      </c>
      <c r="AY703" s="242" t="s">
        <v>140</v>
      </c>
    </row>
    <row r="704" spans="1:51" s="14" customFormat="1" ht="12">
      <c r="A704" s="14"/>
      <c r="B704" s="243"/>
      <c r="C704" s="244"/>
      <c r="D704" s="234" t="s">
        <v>151</v>
      </c>
      <c r="E704" s="245" t="s">
        <v>19</v>
      </c>
      <c r="F704" s="246" t="s">
        <v>781</v>
      </c>
      <c r="G704" s="244"/>
      <c r="H704" s="247">
        <v>0.242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3" t="s">
        <v>151</v>
      </c>
      <c r="AU704" s="253" t="s">
        <v>86</v>
      </c>
      <c r="AV704" s="14" t="s">
        <v>86</v>
      </c>
      <c r="AW704" s="14" t="s">
        <v>35</v>
      </c>
      <c r="AX704" s="14" t="s">
        <v>76</v>
      </c>
      <c r="AY704" s="253" t="s">
        <v>140</v>
      </c>
    </row>
    <row r="705" spans="1:51" s="13" customFormat="1" ht="12">
      <c r="A705" s="13"/>
      <c r="B705" s="232"/>
      <c r="C705" s="233"/>
      <c r="D705" s="234" t="s">
        <v>151</v>
      </c>
      <c r="E705" s="235" t="s">
        <v>19</v>
      </c>
      <c r="F705" s="236" t="s">
        <v>782</v>
      </c>
      <c r="G705" s="233"/>
      <c r="H705" s="235" t="s">
        <v>19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2" t="s">
        <v>151</v>
      </c>
      <c r="AU705" s="242" t="s">
        <v>86</v>
      </c>
      <c r="AV705" s="13" t="s">
        <v>84</v>
      </c>
      <c r="AW705" s="13" t="s">
        <v>35</v>
      </c>
      <c r="AX705" s="13" t="s">
        <v>76</v>
      </c>
      <c r="AY705" s="242" t="s">
        <v>140</v>
      </c>
    </row>
    <row r="706" spans="1:51" s="14" customFormat="1" ht="12">
      <c r="A706" s="14"/>
      <c r="B706" s="243"/>
      <c r="C706" s="244"/>
      <c r="D706" s="234" t="s">
        <v>151</v>
      </c>
      <c r="E706" s="245" t="s">
        <v>19</v>
      </c>
      <c r="F706" s="246" t="s">
        <v>781</v>
      </c>
      <c r="G706" s="244"/>
      <c r="H706" s="247">
        <v>0.242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151</v>
      </c>
      <c r="AU706" s="253" t="s">
        <v>86</v>
      </c>
      <c r="AV706" s="14" t="s">
        <v>86</v>
      </c>
      <c r="AW706" s="14" t="s">
        <v>35</v>
      </c>
      <c r="AX706" s="14" t="s">
        <v>76</v>
      </c>
      <c r="AY706" s="253" t="s">
        <v>140</v>
      </c>
    </row>
    <row r="707" spans="1:51" s="13" customFormat="1" ht="12">
      <c r="A707" s="13"/>
      <c r="B707" s="232"/>
      <c r="C707" s="233"/>
      <c r="D707" s="234" t="s">
        <v>151</v>
      </c>
      <c r="E707" s="235" t="s">
        <v>19</v>
      </c>
      <c r="F707" s="236" t="s">
        <v>783</v>
      </c>
      <c r="G707" s="233"/>
      <c r="H707" s="235" t="s">
        <v>19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2" t="s">
        <v>151</v>
      </c>
      <c r="AU707" s="242" t="s">
        <v>86</v>
      </c>
      <c r="AV707" s="13" t="s">
        <v>84</v>
      </c>
      <c r="AW707" s="13" t="s">
        <v>35</v>
      </c>
      <c r="AX707" s="13" t="s">
        <v>76</v>
      </c>
      <c r="AY707" s="242" t="s">
        <v>140</v>
      </c>
    </row>
    <row r="708" spans="1:51" s="14" customFormat="1" ht="12">
      <c r="A708" s="14"/>
      <c r="B708" s="243"/>
      <c r="C708" s="244"/>
      <c r="D708" s="234" t="s">
        <v>151</v>
      </c>
      <c r="E708" s="245" t="s">
        <v>19</v>
      </c>
      <c r="F708" s="246" t="s">
        <v>784</v>
      </c>
      <c r="G708" s="244"/>
      <c r="H708" s="247">
        <v>0.373</v>
      </c>
      <c r="I708" s="248"/>
      <c r="J708" s="244"/>
      <c r="K708" s="244"/>
      <c r="L708" s="249"/>
      <c r="M708" s="250"/>
      <c r="N708" s="251"/>
      <c r="O708" s="251"/>
      <c r="P708" s="251"/>
      <c r="Q708" s="251"/>
      <c r="R708" s="251"/>
      <c r="S708" s="251"/>
      <c r="T708" s="25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3" t="s">
        <v>151</v>
      </c>
      <c r="AU708" s="253" t="s">
        <v>86</v>
      </c>
      <c r="AV708" s="14" t="s">
        <v>86</v>
      </c>
      <c r="AW708" s="14" t="s">
        <v>35</v>
      </c>
      <c r="AX708" s="14" t="s">
        <v>76</v>
      </c>
      <c r="AY708" s="253" t="s">
        <v>140</v>
      </c>
    </row>
    <row r="709" spans="1:51" s="13" customFormat="1" ht="12">
      <c r="A709" s="13"/>
      <c r="B709" s="232"/>
      <c r="C709" s="233"/>
      <c r="D709" s="234" t="s">
        <v>151</v>
      </c>
      <c r="E709" s="235" t="s">
        <v>19</v>
      </c>
      <c r="F709" s="236" t="s">
        <v>785</v>
      </c>
      <c r="G709" s="233"/>
      <c r="H709" s="235" t="s">
        <v>19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2" t="s">
        <v>151</v>
      </c>
      <c r="AU709" s="242" t="s">
        <v>86</v>
      </c>
      <c r="AV709" s="13" t="s">
        <v>84</v>
      </c>
      <c r="AW709" s="13" t="s">
        <v>35</v>
      </c>
      <c r="AX709" s="13" t="s">
        <v>76</v>
      </c>
      <c r="AY709" s="242" t="s">
        <v>140</v>
      </c>
    </row>
    <row r="710" spans="1:51" s="14" customFormat="1" ht="12">
      <c r="A710" s="14"/>
      <c r="B710" s="243"/>
      <c r="C710" s="244"/>
      <c r="D710" s="234" t="s">
        <v>151</v>
      </c>
      <c r="E710" s="245" t="s">
        <v>19</v>
      </c>
      <c r="F710" s="246" t="s">
        <v>786</v>
      </c>
      <c r="G710" s="244"/>
      <c r="H710" s="247">
        <v>0.407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151</v>
      </c>
      <c r="AU710" s="253" t="s">
        <v>86</v>
      </c>
      <c r="AV710" s="14" t="s">
        <v>86</v>
      </c>
      <c r="AW710" s="14" t="s">
        <v>35</v>
      </c>
      <c r="AX710" s="14" t="s">
        <v>76</v>
      </c>
      <c r="AY710" s="253" t="s">
        <v>140</v>
      </c>
    </row>
    <row r="711" spans="1:51" s="13" customFormat="1" ht="12">
      <c r="A711" s="13"/>
      <c r="B711" s="232"/>
      <c r="C711" s="233"/>
      <c r="D711" s="234" t="s">
        <v>151</v>
      </c>
      <c r="E711" s="235" t="s">
        <v>19</v>
      </c>
      <c r="F711" s="236" t="s">
        <v>787</v>
      </c>
      <c r="G711" s="233"/>
      <c r="H711" s="235" t="s">
        <v>19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151</v>
      </c>
      <c r="AU711" s="242" t="s">
        <v>86</v>
      </c>
      <c r="AV711" s="13" t="s">
        <v>84</v>
      </c>
      <c r="AW711" s="13" t="s">
        <v>35</v>
      </c>
      <c r="AX711" s="13" t="s">
        <v>76</v>
      </c>
      <c r="AY711" s="242" t="s">
        <v>140</v>
      </c>
    </row>
    <row r="712" spans="1:51" s="14" customFormat="1" ht="12">
      <c r="A712" s="14"/>
      <c r="B712" s="243"/>
      <c r="C712" s="244"/>
      <c r="D712" s="234" t="s">
        <v>151</v>
      </c>
      <c r="E712" s="245" t="s">
        <v>19</v>
      </c>
      <c r="F712" s="246" t="s">
        <v>788</v>
      </c>
      <c r="G712" s="244"/>
      <c r="H712" s="247">
        <v>0.024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3" t="s">
        <v>151</v>
      </c>
      <c r="AU712" s="253" t="s">
        <v>86</v>
      </c>
      <c r="AV712" s="14" t="s">
        <v>86</v>
      </c>
      <c r="AW712" s="14" t="s">
        <v>35</v>
      </c>
      <c r="AX712" s="14" t="s">
        <v>76</v>
      </c>
      <c r="AY712" s="253" t="s">
        <v>140</v>
      </c>
    </row>
    <row r="713" spans="1:51" s="13" customFormat="1" ht="12">
      <c r="A713" s="13"/>
      <c r="B713" s="232"/>
      <c r="C713" s="233"/>
      <c r="D713" s="234" t="s">
        <v>151</v>
      </c>
      <c r="E713" s="235" t="s">
        <v>19</v>
      </c>
      <c r="F713" s="236" t="s">
        <v>789</v>
      </c>
      <c r="G713" s="233"/>
      <c r="H713" s="235" t="s">
        <v>19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2" t="s">
        <v>151</v>
      </c>
      <c r="AU713" s="242" t="s">
        <v>86</v>
      </c>
      <c r="AV713" s="13" t="s">
        <v>84</v>
      </c>
      <c r="AW713" s="13" t="s">
        <v>35</v>
      </c>
      <c r="AX713" s="13" t="s">
        <v>76</v>
      </c>
      <c r="AY713" s="242" t="s">
        <v>140</v>
      </c>
    </row>
    <row r="714" spans="1:51" s="14" customFormat="1" ht="12">
      <c r="A714" s="14"/>
      <c r="B714" s="243"/>
      <c r="C714" s="244"/>
      <c r="D714" s="234" t="s">
        <v>151</v>
      </c>
      <c r="E714" s="245" t="s">
        <v>19</v>
      </c>
      <c r="F714" s="246" t="s">
        <v>790</v>
      </c>
      <c r="G714" s="244"/>
      <c r="H714" s="247">
        <v>0.067</v>
      </c>
      <c r="I714" s="248"/>
      <c r="J714" s="244"/>
      <c r="K714" s="244"/>
      <c r="L714" s="249"/>
      <c r="M714" s="250"/>
      <c r="N714" s="251"/>
      <c r="O714" s="251"/>
      <c r="P714" s="251"/>
      <c r="Q714" s="251"/>
      <c r="R714" s="251"/>
      <c r="S714" s="251"/>
      <c r="T714" s="25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3" t="s">
        <v>151</v>
      </c>
      <c r="AU714" s="253" t="s">
        <v>86</v>
      </c>
      <c r="AV714" s="14" t="s">
        <v>86</v>
      </c>
      <c r="AW714" s="14" t="s">
        <v>35</v>
      </c>
      <c r="AX714" s="14" t="s">
        <v>76</v>
      </c>
      <c r="AY714" s="253" t="s">
        <v>140</v>
      </c>
    </row>
    <row r="715" spans="1:51" s="15" customFormat="1" ht="12">
      <c r="A715" s="15"/>
      <c r="B715" s="254"/>
      <c r="C715" s="255"/>
      <c r="D715" s="234" t="s">
        <v>151</v>
      </c>
      <c r="E715" s="256" t="s">
        <v>19</v>
      </c>
      <c r="F715" s="257" t="s">
        <v>154</v>
      </c>
      <c r="G715" s="255"/>
      <c r="H715" s="258">
        <v>1.529</v>
      </c>
      <c r="I715" s="259"/>
      <c r="J715" s="255"/>
      <c r="K715" s="255"/>
      <c r="L715" s="260"/>
      <c r="M715" s="261"/>
      <c r="N715" s="262"/>
      <c r="O715" s="262"/>
      <c r="P715" s="262"/>
      <c r="Q715" s="262"/>
      <c r="R715" s="262"/>
      <c r="S715" s="262"/>
      <c r="T715" s="263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4" t="s">
        <v>151</v>
      </c>
      <c r="AU715" s="264" t="s">
        <v>86</v>
      </c>
      <c r="AV715" s="15" t="s">
        <v>147</v>
      </c>
      <c r="AW715" s="15" t="s">
        <v>35</v>
      </c>
      <c r="AX715" s="15" t="s">
        <v>84</v>
      </c>
      <c r="AY715" s="264" t="s">
        <v>140</v>
      </c>
    </row>
    <row r="716" spans="1:51" s="14" customFormat="1" ht="12">
      <c r="A716" s="14"/>
      <c r="B716" s="243"/>
      <c r="C716" s="244"/>
      <c r="D716" s="234" t="s">
        <v>151</v>
      </c>
      <c r="E716" s="244"/>
      <c r="F716" s="246" t="s">
        <v>795</v>
      </c>
      <c r="G716" s="244"/>
      <c r="H716" s="247">
        <v>1.682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151</v>
      </c>
      <c r="AU716" s="253" t="s">
        <v>86</v>
      </c>
      <c r="AV716" s="14" t="s">
        <v>86</v>
      </c>
      <c r="AW716" s="14" t="s">
        <v>4</v>
      </c>
      <c r="AX716" s="14" t="s">
        <v>84</v>
      </c>
      <c r="AY716" s="253" t="s">
        <v>140</v>
      </c>
    </row>
    <row r="717" spans="1:65" s="2" customFormat="1" ht="16.5" customHeight="1">
      <c r="A717" s="40"/>
      <c r="B717" s="41"/>
      <c r="C717" s="268" t="s">
        <v>796</v>
      </c>
      <c r="D717" s="268" t="s">
        <v>323</v>
      </c>
      <c r="E717" s="269" t="s">
        <v>797</v>
      </c>
      <c r="F717" s="270" t="s">
        <v>798</v>
      </c>
      <c r="G717" s="271" t="s">
        <v>274</v>
      </c>
      <c r="H717" s="272">
        <v>0.101</v>
      </c>
      <c r="I717" s="273"/>
      <c r="J717" s="274">
        <f>ROUND(I717*H717,2)</f>
        <v>0</v>
      </c>
      <c r="K717" s="270" t="s">
        <v>19</v>
      </c>
      <c r="L717" s="275"/>
      <c r="M717" s="276" t="s">
        <v>19</v>
      </c>
      <c r="N717" s="277" t="s">
        <v>47</v>
      </c>
      <c r="O717" s="86"/>
      <c r="P717" s="223">
        <f>O717*H717</f>
        <v>0</v>
      </c>
      <c r="Q717" s="223">
        <v>1</v>
      </c>
      <c r="R717" s="223">
        <f>Q717*H717</f>
        <v>0.101</v>
      </c>
      <c r="S717" s="223">
        <v>0</v>
      </c>
      <c r="T717" s="224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5" t="s">
        <v>203</v>
      </c>
      <c r="AT717" s="225" t="s">
        <v>323</v>
      </c>
      <c r="AU717" s="225" t="s">
        <v>86</v>
      </c>
      <c r="AY717" s="19" t="s">
        <v>140</v>
      </c>
      <c r="BE717" s="226">
        <f>IF(N717="základní",J717,0)</f>
        <v>0</v>
      </c>
      <c r="BF717" s="226">
        <f>IF(N717="snížená",J717,0)</f>
        <v>0</v>
      </c>
      <c r="BG717" s="226">
        <f>IF(N717="zákl. přenesená",J717,0)</f>
        <v>0</v>
      </c>
      <c r="BH717" s="226">
        <f>IF(N717="sníž. přenesená",J717,0)</f>
        <v>0</v>
      </c>
      <c r="BI717" s="226">
        <f>IF(N717="nulová",J717,0)</f>
        <v>0</v>
      </c>
      <c r="BJ717" s="19" t="s">
        <v>84</v>
      </c>
      <c r="BK717" s="226">
        <f>ROUND(I717*H717,2)</f>
        <v>0</v>
      </c>
      <c r="BL717" s="19" t="s">
        <v>147</v>
      </c>
      <c r="BM717" s="225" t="s">
        <v>799</v>
      </c>
    </row>
    <row r="718" spans="1:51" s="13" customFormat="1" ht="12">
      <c r="A718" s="13"/>
      <c r="B718" s="232"/>
      <c r="C718" s="233"/>
      <c r="D718" s="234" t="s">
        <v>151</v>
      </c>
      <c r="E718" s="235" t="s">
        <v>19</v>
      </c>
      <c r="F718" s="236" t="s">
        <v>776</v>
      </c>
      <c r="G718" s="233"/>
      <c r="H718" s="235" t="s">
        <v>19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151</v>
      </c>
      <c r="AU718" s="242" t="s">
        <v>86</v>
      </c>
      <c r="AV718" s="13" t="s">
        <v>84</v>
      </c>
      <c r="AW718" s="13" t="s">
        <v>35</v>
      </c>
      <c r="AX718" s="13" t="s">
        <v>76</v>
      </c>
      <c r="AY718" s="242" t="s">
        <v>140</v>
      </c>
    </row>
    <row r="719" spans="1:51" s="14" customFormat="1" ht="12">
      <c r="A719" s="14"/>
      <c r="B719" s="243"/>
      <c r="C719" s="244"/>
      <c r="D719" s="234" t="s">
        <v>151</v>
      </c>
      <c r="E719" s="245" t="s">
        <v>19</v>
      </c>
      <c r="F719" s="246" t="s">
        <v>777</v>
      </c>
      <c r="G719" s="244"/>
      <c r="H719" s="247">
        <v>0.092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151</v>
      </c>
      <c r="AU719" s="253" t="s">
        <v>86</v>
      </c>
      <c r="AV719" s="14" t="s">
        <v>86</v>
      </c>
      <c r="AW719" s="14" t="s">
        <v>35</v>
      </c>
      <c r="AX719" s="14" t="s">
        <v>76</v>
      </c>
      <c r="AY719" s="253" t="s">
        <v>140</v>
      </c>
    </row>
    <row r="720" spans="1:51" s="15" customFormat="1" ht="12">
      <c r="A720" s="15"/>
      <c r="B720" s="254"/>
      <c r="C720" s="255"/>
      <c r="D720" s="234" t="s">
        <v>151</v>
      </c>
      <c r="E720" s="256" t="s">
        <v>19</v>
      </c>
      <c r="F720" s="257" t="s">
        <v>154</v>
      </c>
      <c r="G720" s="255"/>
      <c r="H720" s="258">
        <v>0.092</v>
      </c>
      <c r="I720" s="259"/>
      <c r="J720" s="255"/>
      <c r="K720" s="255"/>
      <c r="L720" s="260"/>
      <c r="M720" s="261"/>
      <c r="N720" s="262"/>
      <c r="O720" s="262"/>
      <c r="P720" s="262"/>
      <c r="Q720" s="262"/>
      <c r="R720" s="262"/>
      <c r="S720" s="262"/>
      <c r="T720" s="263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4" t="s">
        <v>151</v>
      </c>
      <c r="AU720" s="264" t="s">
        <v>86</v>
      </c>
      <c r="AV720" s="15" t="s">
        <v>147</v>
      </c>
      <c r="AW720" s="15" t="s">
        <v>35</v>
      </c>
      <c r="AX720" s="15" t="s">
        <v>84</v>
      </c>
      <c r="AY720" s="264" t="s">
        <v>140</v>
      </c>
    </row>
    <row r="721" spans="1:51" s="14" customFormat="1" ht="12">
      <c r="A721" s="14"/>
      <c r="B721" s="243"/>
      <c r="C721" s="244"/>
      <c r="D721" s="234" t="s">
        <v>151</v>
      </c>
      <c r="E721" s="244"/>
      <c r="F721" s="246" t="s">
        <v>800</v>
      </c>
      <c r="G721" s="244"/>
      <c r="H721" s="247">
        <v>0.101</v>
      </c>
      <c r="I721" s="248"/>
      <c r="J721" s="244"/>
      <c r="K721" s="244"/>
      <c r="L721" s="249"/>
      <c r="M721" s="250"/>
      <c r="N721" s="251"/>
      <c r="O721" s="251"/>
      <c r="P721" s="251"/>
      <c r="Q721" s="251"/>
      <c r="R721" s="251"/>
      <c r="S721" s="251"/>
      <c r="T721" s="252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3" t="s">
        <v>151</v>
      </c>
      <c r="AU721" s="253" t="s">
        <v>86</v>
      </c>
      <c r="AV721" s="14" t="s">
        <v>86</v>
      </c>
      <c r="AW721" s="14" t="s">
        <v>4</v>
      </c>
      <c r="AX721" s="14" t="s">
        <v>84</v>
      </c>
      <c r="AY721" s="253" t="s">
        <v>140</v>
      </c>
    </row>
    <row r="722" spans="1:65" s="2" customFormat="1" ht="24.15" customHeight="1">
      <c r="A722" s="40"/>
      <c r="B722" s="41"/>
      <c r="C722" s="214" t="s">
        <v>330</v>
      </c>
      <c r="D722" s="214" t="s">
        <v>142</v>
      </c>
      <c r="E722" s="215" t="s">
        <v>801</v>
      </c>
      <c r="F722" s="216" t="s">
        <v>802</v>
      </c>
      <c r="G722" s="217" t="s">
        <v>274</v>
      </c>
      <c r="H722" s="218">
        <v>9.661</v>
      </c>
      <c r="I722" s="219"/>
      <c r="J722" s="220">
        <f>ROUND(I722*H722,2)</f>
        <v>0</v>
      </c>
      <c r="K722" s="216" t="s">
        <v>146</v>
      </c>
      <c r="L722" s="46"/>
      <c r="M722" s="221" t="s">
        <v>19</v>
      </c>
      <c r="N722" s="222" t="s">
        <v>47</v>
      </c>
      <c r="O722" s="86"/>
      <c r="P722" s="223">
        <f>O722*H722</f>
        <v>0</v>
      </c>
      <c r="Q722" s="223">
        <v>0</v>
      </c>
      <c r="R722" s="223">
        <f>Q722*H722</f>
        <v>0</v>
      </c>
      <c r="S722" s="223">
        <v>0</v>
      </c>
      <c r="T722" s="22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5" t="s">
        <v>147</v>
      </c>
      <c r="AT722" s="225" t="s">
        <v>142</v>
      </c>
      <c r="AU722" s="225" t="s">
        <v>86</v>
      </c>
      <c r="AY722" s="19" t="s">
        <v>140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9" t="s">
        <v>84</v>
      </c>
      <c r="BK722" s="226">
        <f>ROUND(I722*H722,2)</f>
        <v>0</v>
      </c>
      <c r="BL722" s="19" t="s">
        <v>147</v>
      </c>
      <c r="BM722" s="225" t="s">
        <v>803</v>
      </c>
    </row>
    <row r="723" spans="1:47" s="2" customFormat="1" ht="12">
      <c r="A723" s="40"/>
      <c r="B723" s="41"/>
      <c r="C723" s="42"/>
      <c r="D723" s="227" t="s">
        <v>149</v>
      </c>
      <c r="E723" s="42"/>
      <c r="F723" s="228" t="s">
        <v>804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149</v>
      </c>
      <c r="AU723" s="19" t="s">
        <v>86</v>
      </c>
    </row>
    <row r="724" spans="1:51" s="13" customFormat="1" ht="12">
      <c r="A724" s="13"/>
      <c r="B724" s="232"/>
      <c r="C724" s="233"/>
      <c r="D724" s="234" t="s">
        <v>151</v>
      </c>
      <c r="E724" s="235" t="s">
        <v>19</v>
      </c>
      <c r="F724" s="236" t="s">
        <v>805</v>
      </c>
      <c r="G724" s="233"/>
      <c r="H724" s="235" t="s">
        <v>19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151</v>
      </c>
      <c r="AU724" s="242" t="s">
        <v>86</v>
      </c>
      <c r="AV724" s="13" t="s">
        <v>84</v>
      </c>
      <c r="AW724" s="13" t="s">
        <v>35</v>
      </c>
      <c r="AX724" s="13" t="s">
        <v>76</v>
      </c>
      <c r="AY724" s="242" t="s">
        <v>140</v>
      </c>
    </row>
    <row r="725" spans="1:51" s="14" customFormat="1" ht="12">
      <c r="A725" s="14"/>
      <c r="B725" s="243"/>
      <c r="C725" s="244"/>
      <c r="D725" s="234" t="s">
        <v>151</v>
      </c>
      <c r="E725" s="245" t="s">
        <v>19</v>
      </c>
      <c r="F725" s="246" t="s">
        <v>806</v>
      </c>
      <c r="G725" s="244"/>
      <c r="H725" s="247">
        <v>3.053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151</v>
      </c>
      <c r="AU725" s="253" t="s">
        <v>86</v>
      </c>
      <c r="AV725" s="14" t="s">
        <v>86</v>
      </c>
      <c r="AW725" s="14" t="s">
        <v>35</v>
      </c>
      <c r="AX725" s="14" t="s">
        <v>76</v>
      </c>
      <c r="AY725" s="253" t="s">
        <v>140</v>
      </c>
    </row>
    <row r="726" spans="1:51" s="13" customFormat="1" ht="12">
      <c r="A726" s="13"/>
      <c r="B726" s="232"/>
      <c r="C726" s="233"/>
      <c r="D726" s="234" t="s">
        <v>151</v>
      </c>
      <c r="E726" s="235" t="s">
        <v>19</v>
      </c>
      <c r="F726" s="236" t="s">
        <v>807</v>
      </c>
      <c r="G726" s="233"/>
      <c r="H726" s="235" t="s">
        <v>19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2" t="s">
        <v>151</v>
      </c>
      <c r="AU726" s="242" t="s">
        <v>86</v>
      </c>
      <c r="AV726" s="13" t="s">
        <v>84</v>
      </c>
      <c r="AW726" s="13" t="s">
        <v>35</v>
      </c>
      <c r="AX726" s="13" t="s">
        <v>76</v>
      </c>
      <c r="AY726" s="242" t="s">
        <v>140</v>
      </c>
    </row>
    <row r="727" spans="1:51" s="14" customFormat="1" ht="12">
      <c r="A727" s="14"/>
      <c r="B727" s="243"/>
      <c r="C727" s="244"/>
      <c r="D727" s="234" t="s">
        <v>151</v>
      </c>
      <c r="E727" s="245" t="s">
        <v>19</v>
      </c>
      <c r="F727" s="246" t="s">
        <v>808</v>
      </c>
      <c r="G727" s="244"/>
      <c r="H727" s="247">
        <v>0.274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3" t="s">
        <v>151</v>
      </c>
      <c r="AU727" s="253" t="s">
        <v>86</v>
      </c>
      <c r="AV727" s="14" t="s">
        <v>86</v>
      </c>
      <c r="AW727" s="14" t="s">
        <v>35</v>
      </c>
      <c r="AX727" s="14" t="s">
        <v>76</v>
      </c>
      <c r="AY727" s="253" t="s">
        <v>140</v>
      </c>
    </row>
    <row r="728" spans="1:51" s="13" customFormat="1" ht="12">
      <c r="A728" s="13"/>
      <c r="B728" s="232"/>
      <c r="C728" s="233"/>
      <c r="D728" s="234" t="s">
        <v>151</v>
      </c>
      <c r="E728" s="235" t="s">
        <v>19</v>
      </c>
      <c r="F728" s="236" t="s">
        <v>809</v>
      </c>
      <c r="G728" s="233"/>
      <c r="H728" s="235" t="s">
        <v>19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2" t="s">
        <v>151</v>
      </c>
      <c r="AU728" s="242" t="s">
        <v>86</v>
      </c>
      <c r="AV728" s="13" t="s">
        <v>84</v>
      </c>
      <c r="AW728" s="13" t="s">
        <v>35</v>
      </c>
      <c r="AX728" s="13" t="s">
        <v>76</v>
      </c>
      <c r="AY728" s="242" t="s">
        <v>140</v>
      </c>
    </row>
    <row r="729" spans="1:51" s="14" customFormat="1" ht="12">
      <c r="A729" s="14"/>
      <c r="B729" s="243"/>
      <c r="C729" s="244"/>
      <c r="D729" s="234" t="s">
        <v>151</v>
      </c>
      <c r="E729" s="245" t="s">
        <v>19</v>
      </c>
      <c r="F729" s="246" t="s">
        <v>810</v>
      </c>
      <c r="G729" s="244"/>
      <c r="H729" s="247">
        <v>0.054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3" t="s">
        <v>151</v>
      </c>
      <c r="AU729" s="253" t="s">
        <v>86</v>
      </c>
      <c r="AV729" s="14" t="s">
        <v>86</v>
      </c>
      <c r="AW729" s="14" t="s">
        <v>35</v>
      </c>
      <c r="AX729" s="14" t="s">
        <v>76</v>
      </c>
      <c r="AY729" s="253" t="s">
        <v>140</v>
      </c>
    </row>
    <row r="730" spans="1:51" s="13" customFormat="1" ht="12">
      <c r="A730" s="13"/>
      <c r="B730" s="232"/>
      <c r="C730" s="233"/>
      <c r="D730" s="234" t="s">
        <v>151</v>
      </c>
      <c r="E730" s="235" t="s">
        <v>19</v>
      </c>
      <c r="F730" s="236" t="s">
        <v>811</v>
      </c>
      <c r="G730" s="233"/>
      <c r="H730" s="235" t="s">
        <v>19</v>
      </c>
      <c r="I730" s="237"/>
      <c r="J730" s="233"/>
      <c r="K730" s="233"/>
      <c r="L730" s="238"/>
      <c r="M730" s="239"/>
      <c r="N730" s="240"/>
      <c r="O730" s="240"/>
      <c r="P730" s="240"/>
      <c r="Q730" s="240"/>
      <c r="R730" s="240"/>
      <c r="S730" s="240"/>
      <c r="T730" s="24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2" t="s">
        <v>151</v>
      </c>
      <c r="AU730" s="242" t="s">
        <v>86</v>
      </c>
      <c r="AV730" s="13" t="s">
        <v>84</v>
      </c>
      <c r="AW730" s="13" t="s">
        <v>35</v>
      </c>
      <c r="AX730" s="13" t="s">
        <v>76</v>
      </c>
      <c r="AY730" s="242" t="s">
        <v>140</v>
      </c>
    </row>
    <row r="731" spans="1:51" s="14" customFormat="1" ht="12">
      <c r="A731" s="14"/>
      <c r="B731" s="243"/>
      <c r="C731" s="244"/>
      <c r="D731" s="234" t="s">
        <v>151</v>
      </c>
      <c r="E731" s="245" t="s">
        <v>19</v>
      </c>
      <c r="F731" s="246" t="s">
        <v>812</v>
      </c>
      <c r="G731" s="244"/>
      <c r="H731" s="247">
        <v>0.152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3" t="s">
        <v>151</v>
      </c>
      <c r="AU731" s="253" t="s">
        <v>86</v>
      </c>
      <c r="AV731" s="14" t="s">
        <v>86</v>
      </c>
      <c r="AW731" s="14" t="s">
        <v>35</v>
      </c>
      <c r="AX731" s="14" t="s">
        <v>76</v>
      </c>
      <c r="AY731" s="253" t="s">
        <v>140</v>
      </c>
    </row>
    <row r="732" spans="1:51" s="13" customFormat="1" ht="12">
      <c r="A732" s="13"/>
      <c r="B732" s="232"/>
      <c r="C732" s="233"/>
      <c r="D732" s="234" t="s">
        <v>151</v>
      </c>
      <c r="E732" s="235" t="s">
        <v>19</v>
      </c>
      <c r="F732" s="236" t="s">
        <v>813</v>
      </c>
      <c r="G732" s="233"/>
      <c r="H732" s="235" t="s">
        <v>19</v>
      </c>
      <c r="I732" s="237"/>
      <c r="J732" s="233"/>
      <c r="K732" s="233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151</v>
      </c>
      <c r="AU732" s="242" t="s">
        <v>86</v>
      </c>
      <c r="AV732" s="13" t="s">
        <v>84</v>
      </c>
      <c r="AW732" s="13" t="s">
        <v>35</v>
      </c>
      <c r="AX732" s="13" t="s">
        <v>76</v>
      </c>
      <c r="AY732" s="242" t="s">
        <v>140</v>
      </c>
    </row>
    <row r="733" spans="1:51" s="14" customFormat="1" ht="12">
      <c r="A733" s="14"/>
      <c r="B733" s="243"/>
      <c r="C733" s="244"/>
      <c r="D733" s="234" t="s">
        <v>151</v>
      </c>
      <c r="E733" s="245" t="s">
        <v>19</v>
      </c>
      <c r="F733" s="246" t="s">
        <v>814</v>
      </c>
      <c r="G733" s="244"/>
      <c r="H733" s="247">
        <v>0.301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3" t="s">
        <v>151</v>
      </c>
      <c r="AU733" s="253" t="s">
        <v>86</v>
      </c>
      <c r="AV733" s="14" t="s">
        <v>86</v>
      </c>
      <c r="AW733" s="14" t="s">
        <v>35</v>
      </c>
      <c r="AX733" s="14" t="s">
        <v>76</v>
      </c>
      <c r="AY733" s="253" t="s">
        <v>140</v>
      </c>
    </row>
    <row r="734" spans="1:51" s="13" customFormat="1" ht="12">
      <c r="A734" s="13"/>
      <c r="B734" s="232"/>
      <c r="C734" s="233"/>
      <c r="D734" s="234" t="s">
        <v>151</v>
      </c>
      <c r="E734" s="235" t="s">
        <v>19</v>
      </c>
      <c r="F734" s="236" t="s">
        <v>815</v>
      </c>
      <c r="G734" s="233"/>
      <c r="H734" s="235" t="s">
        <v>19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151</v>
      </c>
      <c r="AU734" s="242" t="s">
        <v>86</v>
      </c>
      <c r="AV734" s="13" t="s">
        <v>84</v>
      </c>
      <c r="AW734" s="13" t="s">
        <v>35</v>
      </c>
      <c r="AX734" s="13" t="s">
        <v>76</v>
      </c>
      <c r="AY734" s="242" t="s">
        <v>140</v>
      </c>
    </row>
    <row r="735" spans="1:51" s="14" customFormat="1" ht="12">
      <c r="A735" s="14"/>
      <c r="B735" s="243"/>
      <c r="C735" s="244"/>
      <c r="D735" s="234" t="s">
        <v>151</v>
      </c>
      <c r="E735" s="245" t="s">
        <v>19</v>
      </c>
      <c r="F735" s="246" t="s">
        <v>816</v>
      </c>
      <c r="G735" s="244"/>
      <c r="H735" s="247">
        <v>0.428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3" t="s">
        <v>151</v>
      </c>
      <c r="AU735" s="253" t="s">
        <v>86</v>
      </c>
      <c r="AV735" s="14" t="s">
        <v>86</v>
      </c>
      <c r="AW735" s="14" t="s">
        <v>35</v>
      </c>
      <c r="AX735" s="14" t="s">
        <v>76</v>
      </c>
      <c r="AY735" s="253" t="s">
        <v>140</v>
      </c>
    </row>
    <row r="736" spans="1:51" s="13" customFormat="1" ht="12">
      <c r="A736" s="13"/>
      <c r="B736" s="232"/>
      <c r="C736" s="233"/>
      <c r="D736" s="234" t="s">
        <v>151</v>
      </c>
      <c r="E736" s="235" t="s">
        <v>19</v>
      </c>
      <c r="F736" s="236" t="s">
        <v>817</v>
      </c>
      <c r="G736" s="233"/>
      <c r="H736" s="235" t="s">
        <v>19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2" t="s">
        <v>151</v>
      </c>
      <c r="AU736" s="242" t="s">
        <v>86</v>
      </c>
      <c r="AV736" s="13" t="s">
        <v>84</v>
      </c>
      <c r="AW736" s="13" t="s">
        <v>35</v>
      </c>
      <c r="AX736" s="13" t="s">
        <v>76</v>
      </c>
      <c r="AY736" s="242" t="s">
        <v>140</v>
      </c>
    </row>
    <row r="737" spans="1:51" s="14" customFormat="1" ht="12">
      <c r="A737" s="14"/>
      <c r="B737" s="243"/>
      <c r="C737" s="244"/>
      <c r="D737" s="234" t="s">
        <v>151</v>
      </c>
      <c r="E737" s="245" t="s">
        <v>19</v>
      </c>
      <c r="F737" s="246" t="s">
        <v>818</v>
      </c>
      <c r="G737" s="244"/>
      <c r="H737" s="247">
        <v>0.261</v>
      </c>
      <c r="I737" s="248"/>
      <c r="J737" s="244"/>
      <c r="K737" s="244"/>
      <c r="L737" s="249"/>
      <c r="M737" s="250"/>
      <c r="N737" s="251"/>
      <c r="O737" s="251"/>
      <c r="P737" s="251"/>
      <c r="Q737" s="251"/>
      <c r="R737" s="251"/>
      <c r="S737" s="251"/>
      <c r="T737" s="252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3" t="s">
        <v>151</v>
      </c>
      <c r="AU737" s="253" t="s">
        <v>86</v>
      </c>
      <c r="AV737" s="14" t="s">
        <v>86</v>
      </c>
      <c r="AW737" s="14" t="s">
        <v>35</v>
      </c>
      <c r="AX737" s="14" t="s">
        <v>76</v>
      </c>
      <c r="AY737" s="253" t="s">
        <v>140</v>
      </c>
    </row>
    <row r="738" spans="1:51" s="13" customFormat="1" ht="12">
      <c r="A738" s="13"/>
      <c r="B738" s="232"/>
      <c r="C738" s="233"/>
      <c r="D738" s="234" t="s">
        <v>151</v>
      </c>
      <c r="E738" s="235" t="s">
        <v>19</v>
      </c>
      <c r="F738" s="236" t="s">
        <v>819</v>
      </c>
      <c r="G738" s="233"/>
      <c r="H738" s="235" t="s">
        <v>19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2" t="s">
        <v>151</v>
      </c>
      <c r="AU738" s="242" t="s">
        <v>86</v>
      </c>
      <c r="AV738" s="13" t="s">
        <v>84</v>
      </c>
      <c r="AW738" s="13" t="s">
        <v>35</v>
      </c>
      <c r="AX738" s="13" t="s">
        <v>76</v>
      </c>
      <c r="AY738" s="242" t="s">
        <v>140</v>
      </c>
    </row>
    <row r="739" spans="1:51" s="14" customFormat="1" ht="12">
      <c r="A739" s="14"/>
      <c r="B739" s="243"/>
      <c r="C739" s="244"/>
      <c r="D739" s="234" t="s">
        <v>151</v>
      </c>
      <c r="E739" s="245" t="s">
        <v>19</v>
      </c>
      <c r="F739" s="246" t="s">
        <v>820</v>
      </c>
      <c r="G739" s="244"/>
      <c r="H739" s="247">
        <v>0.058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3" t="s">
        <v>151</v>
      </c>
      <c r="AU739" s="253" t="s">
        <v>86</v>
      </c>
      <c r="AV739" s="14" t="s">
        <v>86</v>
      </c>
      <c r="AW739" s="14" t="s">
        <v>35</v>
      </c>
      <c r="AX739" s="14" t="s">
        <v>76</v>
      </c>
      <c r="AY739" s="253" t="s">
        <v>140</v>
      </c>
    </row>
    <row r="740" spans="1:51" s="13" customFormat="1" ht="12">
      <c r="A740" s="13"/>
      <c r="B740" s="232"/>
      <c r="C740" s="233"/>
      <c r="D740" s="234" t="s">
        <v>151</v>
      </c>
      <c r="E740" s="235" t="s">
        <v>19</v>
      </c>
      <c r="F740" s="236" t="s">
        <v>821</v>
      </c>
      <c r="G740" s="233"/>
      <c r="H740" s="235" t="s">
        <v>19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151</v>
      </c>
      <c r="AU740" s="242" t="s">
        <v>86</v>
      </c>
      <c r="AV740" s="13" t="s">
        <v>84</v>
      </c>
      <c r="AW740" s="13" t="s">
        <v>35</v>
      </c>
      <c r="AX740" s="13" t="s">
        <v>76</v>
      </c>
      <c r="AY740" s="242" t="s">
        <v>140</v>
      </c>
    </row>
    <row r="741" spans="1:51" s="14" customFormat="1" ht="12">
      <c r="A741" s="14"/>
      <c r="B741" s="243"/>
      <c r="C741" s="244"/>
      <c r="D741" s="234" t="s">
        <v>151</v>
      </c>
      <c r="E741" s="245" t="s">
        <v>19</v>
      </c>
      <c r="F741" s="246" t="s">
        <v>822</v>
      </c>
      <c r="G741" s="244"/>
      <c r="H741" s="247">
        <v>0.346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151</v>
      </c>
      <c r="AU741" s="253" t="s">
        <v>86</v>
      </c>
      <c r="AV741" s="14" t="s">
        <v>86</v>
      </c>
      <c r="AW741" s="14" t="s">
        <v>35</v>
      </c>
      <c r="AX741" s="14" t="s">
        <v>76</v>
      </c>
      <c r="AY741" s="253" t="s">
        <v>140</v>
      </c>
    </row>
    <row r="742" spans="1:51" s="13" customFormat="1" ht="12">
      <c r="A742" s="13"/>
      <c r="B742" s="232"/>
      <c r="C742" s="233"/>
      <c r="D742" s="234" t="s">
        <v>151</v>
      </c>
      <c r="E742" s="235" t="s">
        <v>19</v>
      </c>
      <c r="F742" s="236" t="s">
        <v>823</v>
      </c>
      <c r="G742" s="233"/>
      <c r="H742" s="235" t="s">
        <v>19</v>
      </c>
      <c r="I742" s="237"/>
      <c r="J742" s="233"/>
      <c r="K742" s="233"/>
      <c r="L742" s="238"/>
      <c r="M742" s="239"/>
      <c r="N742" s="240"/>
      <c r="O742" s="240"/>
      <c r="P742" s="240"/>
      <c r="Q742" s="240"/>
      <c r="R742" s="240"/>
      <c r="S742" s="240"/>
      <c r="T742" s="24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2" t="s">
        <v>151</v>
      </c>
      <c r="AU742" s="242" t="s">
        <v>86</v>
      </c>
      <c r="AV742" s="13" t="s">
        <v>84</v>
      </c>
      <c r="AW742" s="13" t="s">
        <v>35</v>
      </c>
      <c r="AX742" s="13" t="s">
        <v>76</v>
      </c>
      <c r="AY742" s="242" t="s">
        <v>140</v>
      </c>
    </row>
    <row r="743" spans="1:51" s="14" customFormat="1" ht="12">
      <c r="A743" s="14"/>
      <c r="B743" s="243"/>
      <c r="C743" s="244"/>
      <c r="D743" s="234" t="s">
        <v>151</v>
      </c>
      <c r="E743" s="245" t="s">
        <v>19</v>
      </c>
      <c r="F743" s="246" t="s">
        <v>824</v>
      </c>
      <c r="G743" s="244"/>
      <c r="H743" s="247">
        <v>3.524</v>
      </c>
      <c r="I743" s="248"/>
      <c r="J743" s="244"/>
      <c r="K743" s="244"/>
      <c r="L743" s="249"/>
      <c r="M743" s="250"/>
      <c r="N743" s="251"/>
      <c r="O743" s="251"/>
      <c r="P743" s="251"/>
      <c r="Q743" s="251"/>
      <c r="R743" s="251"/>
      <c r="S743" s="251"/>
      <c r="T743" s="25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3" t="s">
        <v>151</v>
      </c>
      <c r="AU743" s="253" t="s">
        <v>86</v>
      </c>
      <c r="AV743" s="14" t="s">
        <v>86</v>
      </c>
      <c r="AW743" s="14" t="s">
        <v>35</v>
      </c>
      <c r="AX743" s="14" t="s">
        <v>76</v>
      </c>
      <c r="AY743" s="253" t="s">
        <v>140</v>
      </c>
    </row>
    <row r="744" spans="1:51" s="13" customFormat="1" ht="12">
      <c r="A744" s="13"/>
      <c r="B744" s="232"/>
      <c r="C744" s="233"/>
      <c r="D744" s="234" t="s">
        <v>151</v>
      </c>
      <c r="E744" s="235" t="s">
        <v>19</v>
      </c>
      <c r="F744" s="236" t="s">
        <v>825</v>
      </c>
      <c r="G744" s="233"/>
      <c r="H744" s="235" t="s">
        <v>19</v>
      </c>
      <c r="I744" s="237"/>
      <c r="J744" s="233"/>
      <c r="K744" s="233"/>
      <c r="L744" s="238"/>
      <c r="M744" s="239"/>
      <c r="N744" s="240"/>
      <c r="O744" s="240"/>
      <c r="P744" s="240"/>
      <c r="Q744" s="240"/>
      <c r="R744" s="240"/>
      <c r="S744" s="240"/>
      <c r="T744" s="24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2" t="s">
        <v>151</v>
      </c>
      <c r="AU744" s="242" t="s">
        <v>86</v>
      </c>
      <c r="AV744" s="13" t="s">
        <v>84</v>
      </c>
      <c r="AW744" s="13" t="s">
        <v>35</v>
      </c>
      <c r="AX744" s="13" t="s">
        <v>76</v>
      </c>
      <c r="AY744" s="242" t="s">
        <v>140</v>
      </c>
    </row>
    <row r="745" spans="1:51" s="14" customFormat="1" ht="12">
      <c r="A745" s="14"/>
      <c r="B745" s="243"/>
      <c r="C745" s="244"/>
      <c r="D745" s="234" t="s">
        <v>151</v>
      </c>
      <c r="E745" s="245" t="s">
        <v>19</v>
      </c>
      <c r="F745" s="246" t="s">
        <v>826</v>
      </c>
      <c r="G745" s="244"/>
      <c r="H745" s="247">
        <v>0.183</v>
      </c>
      <c r="I745" s="248"/>
      <c r="J745" s="244"/>
      <c r="K745" s="244"/>
      <c r="L745" s="249"/>
      <c r="M745" s="250"/>
      <c r="N745" s="251"/>
      <c r="O745" s="251"/>
      <c r="P745" s="251"/>
      <c r="Q745" s="251"/>
      <c r="R745" s="251"/>
      <c r="S745" s="251"/>
      <c r="T745" s="25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3" t="s">
        <v>151</v>
      </c>
      <c r="AU745" s="253" t="s">
        <v>86</v>
      </c>
      <c r="AV745" s="14" t="s">
        <v>86</v>
      </c>
      <c r="AW745" s="14" t="s">
        <v>35</v>
      </c>
      <c r="AX745" s="14" t="s">
        <v>76</v>
      </c>
      <c r="AY745" s="253" t="s">
        <v>140</v>
      </c>
    </row>
    <row r="746" spans="1:51" s="13" customFormat="1" ht="12">
      <c r="A746" s="13"/>
      <c r="B746" s="232"/>
      <c r="C746" s="233"/>
      <c r="D746" s="234" t="s">
        <v>151</v>
      </c>
      <c r="E746" s="235" t="s">
        <v>19</v>
      </c>
      <c r="F746" s="236" t="s">
        <v>827</v>
      </c>
      <c r="G746" s="233"/>
      <c r="H746" s="235" t="s">
        <v>19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151</v>
      </c>
      <c r="AU746" s="242" t="s">
        <v>86</v>
      </c>
      <c r="AV746" s="13" t="s">
        <v>84</v>
      </c>
      <c r="AW746" s="13" t="s">
        <v>35</v>
      </c>
      <c r="AX746" s="13" t="s">
        <v>76</v>
      </c>
      <c r="AY746" s="242" t="s">
        <v>140</v>
      </c>
    </row>
    <row r="747" spans="1:51" s="14" customFormat="1" ht="12">
      <c r="A747" s="14"/>
      <c r="B747" s="243"/>
      <c r="C747" s="244"/>
      <c r="D747" s="234" t="s">
        <v>151</v>
      </c>
      <c r="E747" s="245" t="s">
        <v>19</v>
      </c>
      <c r="F747" s="246" t="s">
        <v>828</v>
      </c>
      <c r="G747" s="244"/>
      <c r="H747" s="247">
        <v>0.472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151</v>
      </c>
      <c r="AU747" s="253" t="s">
        <v>86</v>
      </c>
      <c r="AV747" s="14" t="s">
        <v>86</v>
      </c>
      <c r="AW747" s="14" t="s">
        <v>35</v>
      </c>
      <c r="AX747" s="14" t="s">
        <v>76</v>
      </c>
      <c r="AY747" s="253" t="s">
        <v>140</v>
      </c>
    </row>
    <row r="748" spans="1:51" s="13" customFormat="1" ht="12">
      <c r="A748" s="13"/>
      <c r="B748" s="232"/>
      <c r="C748" s="233"/>
      <c r="D748" s="234" t="s">
        <v>151</v>
      </c>
      <c r="E748" s="235" t="s">
        <v>19</v>
      </c>
      <c r="F748" s="236" t="s">
        <v>829</v>
      </c>
      <c r="G748" s="233"/>
      <c r="H748" s="235" t="s">
        <v>19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2" t="s">
        <v>151</v>
      </c>
      <c r="AU748" s="242" t="s">
        <v>86</v>
      </c>
      <c r="AV748" s="13" t="s">
        <v>84</v>
      </c>
      <c r="AW748" s="13" t="s">
        <v>35</v>
      </c>
      <c r="AX748" s="13" t="s">
        <v>76</v>
      </c>
      <c r="AY748" s="242" t="s">
        <v>140</v>
      </c>
    </row>
    <row r="749" spans="1:51" s="14" customFormat="1" ht="12">
      <c r="A749" s="14"/>
      <c r="B749" s="243"/>
      <c r="C749" s="244"/>
      <c r="D749" s="234" t="s">
        <v>151</v>
      </c>
      <c r="E749" s="245" t="s">
        <v>19</v>
      </c>
      <c r="F749" s="246" t="s">
        <v>830</v>
      </c>
      <c r="G749" s="244"/>
      <c r="H749" s="247">
        <v>0.235</v>
      </c>
      <c r="I749" s="248"/>
      <c r="J749" s="244"/>
      <c r="K749" s="244"/>
      <c r="L749" s="249"/>
      <c r="M749" s="250"/>
      <c r="N749" s="251"/>
      <c r="O749" s="251"/>
      <c r="P749" s="251"/>
      <c r="Q749" s="251"/>
      <c r="R749" s="251"/>
      <c r="S749" s="251"/>
      <c r="T749" s="25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3" t="s">
        <v>151</v>
      </c>
      <c r="AU749" s="253" t="s">
        <v>86</v>
      </c>
      <c r="AV749" s="14" t="s">
        <v>86</v>
      </c>
      <c r="AW749" s="14" t="s">
        <v>35</v>
      </c>
      <c r="AX749" s="14" t="s">
        <v>76</v>
      </c>
      <c r="AY749" s="253" t="s">
        <v>140</v>
      </c>
    </row>
    <row r="750" spans="1:51" s="13" customFormat="1" ht="12">
      <c r="A750" s="13"/>
      <c r="B750" s="232"/>
      <c r="C750" s="233"/>
      <c r="D750" s="234" t="s">
        <v>151</v>
      </c>
      <c r="E750" s="235" t="s">
        <v>19</v>
      </c>
      <c r="F750" s="236" t="s">
        <v>831</v>
      </c>
      <c r="G750" s="233"/>
      <c r="H750" s="235" t="s">
        <v>19</v>
      </c>
      <c r="I750" s="237"/>
      <c r="J750" s="233"/>
      <c r="K750" s="233"/>
      <c r="L750" s="238"/>
      <c r="M750" s="239"/>
      <c r="N750" s="240"/>
      <c r="O750" s="240"/>
      <c r="P750" s="240"/>
      <c r="Q750" s="240"/>
      <c r="R750" s="240"/>
      <c r="S750" s="240"/>
      <c r="T750" s="24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2" t="s">
        <v>151</v>
      </c>
      <c r="AU750" s="242" t="s">
        <v>86</v>
      </c>
      <c r="AV750" s="13" t="s">
        <v>84</v>
      </c>
      <c r="AW750" s="13" t="s">
        <v>35</v>
      </c>
      <c r="AX750" s="13" t="s">
        <v>76</v>
      </c>
      <c r="AY750" s="242" t="s">
        <v>140</v>
      </c>
    </row>
    <row r="751" spans="1:51" s="14" customFormat="1" ht="12">
      <c r="A751" s="14"/>
      <c r="B751" s="243"/>
      <c r="C751" s="244"/>
      <c r="D751" s="234" t="s">
        <v>151</v>
      </c>
      <c r="E751" s="245" t="s">
        <v>19</v>
      </c>
      <c r="F751" s="246" t="s">
        <v>832</v>
      </c>
      <c r="G751" s="244"/>
      <c r="H751" s="247">
        <v>0.32</v>
      </c>
      <c r="I751" s="248"/>
      <c r="J751" s="244"/>
      <c r="K751" s="244"/>
      <c r="L751" s="249"/>
      <c r="M751" s="250"/>
      <c r="N751" s="251"/>
      <c r="O751" s="251"/>
      <c r="P751" s="251"/>
      <c r="Q751" s="251"/>
      <c r="R751" s="251"/>
      <c r="S751" s="251"/>
      <c r="T751" s="25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3" t="s">
        <v>151</v>
      </c>
      <c r="AU751" s="253" t="s">
        <v>86</v>
      </c>
      <c r="AV751" s="14" t="s">
        <v>86</v>
      </c>
      <c r="AW751" s="14" t="s">
        <v>35</v>
      </c>
      <c r="AX751" s="14" t="s">
        <v>76</v>
      </c>
      <c r="AY751" s="253" t="s">
        <v>140</v>
      </c>
    </row>
    <row r="752" spans="1:51" s="15" customFormat="1" ht="12">
      <c r="A752" s="15"/>
      <c r="B752" s="254"/>
      <c r="C752" s="255"/>
      <c r="D752" s="234" t="s">
        <v>151</v>
      </c>
      <c r="E752" s="256" t="s">
        <v>19</v>
      </c>
      <c r="F752" s="257" t="s">
        <v>154</v>
      </c>
      <c r="G752" s="255"/>
      <c r="H752" s="258">
        <v>9.661</v>
      </c>
      <c r="I752" s="259"/>
      <c r="J752" s="255"/>
      <c r="K752" s="255"/>
      <c r="L752" s="260"/>
      <c r="M752" s="261"/>
      <c r="N752" s="262"/>
      <c r="O752" s="262"/>
      <c r="P752" s="262"/>
      <c r="Q752" s="262"/>
      <c r="R752" s="262"/>
      <c r="S752" s="262"/>
      <c r="T752" s="263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64" t="s">
        <v>151</v>
      </c>
      <c r="AU752" s="264" t="s">
        <v>86</v>
      </c>
      <c r="AV752" s="15" t="s">
        <v>147</v>
      </c>
      <c r="AW752" s="15" t="s">
        <v>35</v>
      </c>
      <c r="AX752" s="15" t="s">
        <v>84</v>
      </c>
      <c r="AY752" s="264" t="s">
        <v>140</v>
      </c>
    </row>
    <row r="753" spans="1:65" s="2" customFormat="1" ht="16.5" customHeight="1">
      <c r="A753" s="40"/>
      <c r="B753" s="41"/>
      <c r="C753" s="268" t="s">
        <v>833</v>
      </c>
      <c r="D753" s="268" t="s">
        <v>323</v>
      </c>
      <c r="E753" s="269" t="s">
        <v>834</v>
      </c>
      <c r="F753" s="270" t="s">
        <v>835</v>
      </c>
      <c r="G753" s="271" t="s">
        <v>274</v>
      </c>
      <c r="H753" s="272">
        <v>5.772</v>
      </c>
      <c r="I753" s="273"/>
      <c r="J753" s="274">
        <f>ROUND(I753*H753,2)</f>
        <v>0</v>
      </c>
      <c r="K753" s="270" t="s">
        <v>452</v>
      </c>
      <c r="L753" s="275"/>
      <c r="M753" s="276" t="s">
        <v>19</v>
      </c>
      <c r="N753" s="277" t="s">
        <v>47</v>
      </c>
      <c r="O753" s="86"/>
      <c r="P753" s="223">
        <f>O753*H753</f>
        <v>0</v>
      </c>
      <c r="Q753" s="223">
        <v>1</v>
      </c>
      <c r="R753" s="223">
        <f>Q753*H753</f>
        <v>5.772</v>
      </c>
      <c r="S753" s="223">
        <v>0</v>
      </c>
      <c r="T753" s="224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5" t="s">
        <v>203</v>
      </c>
      <c r="AT753" s="225" t="s">
        <v>323</v>
      </c>
      <c r="AU753" s="225" t="s">
        <v>86</v>
      </c>
      <c r="AY753" s="19" t="s">
        <v>140</v>
      </c>
      <c r="BE753" s="226">
        <f>IF(N753="základní",J753,0)</f>
        <v>0</v>
      </c>
      <c r="BF753" s="226">
        <f>IF(N753="snížená",J753,0)</f>
        <v>0</v>
      </c>
      <c r="BG753" s="226">
        <f>IF(N753="zákl. přenesená",J753,0)</f>
        <v>0</v>
      </c>
      <c r="BH753" s="226">
        <f>IF(N753="sníž. přenesená",J753,0)</f>
        <v>0</v>
      </c>
      <c r="BI753" s="226">
        <f>IF(N753="nulová",J753,0)</f>
        <v>0</v>
      </c>
      <c r="BJ753" s="19" t="s">
        <v>84</v>
      </c>
      <c r="BK753" s="226">
        <f>ROUND(I753*H753,2)</f>
        <v>0</v>
      </c>
      <c r="BL753" s="19" t="s">
        <v>147</v>
      </c>
      <c r="BM753" s="225" t="s">
        <v>836</v>
      </c>
    </row>
    <row r="754" spans="1:51" s="13" customFormat="1" ht="12">
      <c r="A754" s="13"/>
      <c r="B754" s="232"/>
      <c r="C754" s="233"/>
      <c r="D754" s="234" t="s">
        <v>151</v>
      </c>
      <c r="E754" s="235" t="s">
        <v>19</v>
      </c>
      <c r="F754" s="236" t="s">
        <v>805</v>
      </c>
      <c r="G754" s="233"/>
      <c r="H754" s="235" t="s">
        <v>19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151</v>
      </c>
      <c r="AU754" s="242" t="s">
        <v>86</v>
      </c>
      <c r="AV754" s="13" t="s">
        <v>84</v>
      </c>
      <c r="AW754" s="13" t="s">
        <v>35</v>
      </c>
      <c r="AX754" s="13" t="s">
        <v>76</v>
      </c>
      <c r="AY754" s="242" t="s">
        <v>140</v>
      </c>
    </row>
    <row r="755" spans="1:51" s="14" customFormat="1" ht="12">
      <c r="A755" s="14"/>
      <c r="B755" s="243"/>
      <c r="C755" s="244"/>
      <c r="D755" s="234" t="s">
        <v>151</v>
      </c>
      <c r="E755" s="245" t="s">
        <v>19</v>
      </c>
      <c r="F755" s="246" t="s">
        <v>806</v>
      </c>
      <c r="G755" s="244"/>
      <c r="H755" s="247">
        <v>3.053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3" t="s">
        <v>151</v>
      </c>
      <c r="AU755" s="253" t="s">
        <v>86</v>
      </c>
      <c r="AV755" s="14" t="s">
        <v>86</v>
      </c>
      <c r="AW755" s="14" t="s">
        <v>35</v>
      </c>
      <c r="AX755" s="14" t="s">
        <v>76</v>
      </c>
      <c r="AY755" s="253" t="s">
        <v>140</v>
      </c>
    </row>
    <row r="756" spans="1:51" s="13" customFormat="1" ht="12">
      <c r="A756" s="13"/>
      <c r="B756" s="232"/>
      <c r="C756" s="233"/>
      <c r="D756" s="234" t="s">
        <v>151</v>
      </c>
      <c r="E756" s="235" t="s">
        <v>19</v>
      </c>
      <c r="F756" s="236" t="s">
        <v>837</v>
      </c>
      <c r="G756" s="233"/>
      <c r="H756" s="235" t="s">
        <v>19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2" t="s">
        <v>151</v>
      </c>
      <c r="AU756" s="242" t="s">
        <v>86</v>
      </c>
      <c r="AV756" s="13" t="s">
        <v>84</v>
      </c>
      <c r="AW756" s="13" t="s">
        <v>35</v>
      </c>
      <c r="AX756" s="13" t="s">
        <v>76</v>
      </c>
      <c r="AY756" s="242" t="s">
        <v>140</v>
      </c>
    </row>
    <row r="757" spans="1:51" s="14" customFormat="1" ht="12">
      <c r="A757" s="14"/>
      <c r="B757" s="243"/>
      <c r="C757" s="244"/>
      <c r="D757" s="234" t="s">
        <v>151</v>
      </c>
      <c r="E757" s="245" t="s">
        <v>19</v>
      </c>
      <c r="F757" s="246" t="s">
        <v>808</v>
      </c>
      <c r="G757" s="244"/>
      <c r="H757" s="247">
        <v>0.274</v>
      </c>
      <c r="I757" s="248"/>
      <c r="J757" s="244"/>
      <c r="K757" s="244"/>
      <c r="L757" s="249"/>
      <c r="M757" s="250"/>
      <c r="N757" s="251"/>
      <c r="O757" s="251"/>
      <c r="P757" s="251"/>
      <c r="Q757" s="251"/>
      <c r="R757" s="251"/>
      <c r="S757" s="251"/>
      <c r="T757" s="25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3" t="s">
        <v>151</v>
      </c>
      <c r="AU757" s="253" t="s">
        <v>86</v>
      </c>
      <c r="AV757" s="14" t="s">
        <v>86</v>
      </c>
      <c r="AW757" s="14" t="s">
        <v>35</v>
      </c>
      <c r="AX757" s="14" t="s">
        <v>76</v>
      </c>
      <c r="AY757" s="253" t="s">
        <v>140</v>
      </c>
    </row>
    <row r="758" spans="1:51" s="13" customFormat="1" ht="12">
      <c r="A758" s="13"/>
      <c r="B758" s="232"/>
      <c r="C758" s="233"/>
      <c r="D758" s="234" t="s">
        <v>151</v>
      </c>
      <c r="E758" s="235" t="s">
        <v>19</v>
      </c>
      <c r="F758" s="236" t="s">
        <v>809</v>
      </c>
      <c r="G758" s="233"/>
      <c r="H758" s="235" t="s">
        <v>19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2" t="s">
        <v>151</v>
      </c>
      <c r="AU758" s="242" t="s">
        <v>86</v>
      </c>
      <c r="AV758" s="13" t="s">
        <v>84</v>
      </c>
      <c r="AW758" s="13" t="s">
        <v>35</v>
      </c>
      <c r="AX758" s="13" t="s">
        <v>76</v>
      </c>
      <c r="AY758" s="242" t="s">
        <v>140</v>
      </c>
    </row>
    <row r="759" spans="1:51" s="14" customFormat="1" ht="12">
      <c r="A759" s="14"/>
      <c r="B759" s="243"/>
      <c r="C759" s="244"/>
      <c r="D759" s="234" t="s">
        <v>151</v>
      </c>
      <c r="E759" s="245" t="s">
        <v>19</v>
      </c>
      <c r="F759" s="246" t="s">
        <v>810</v>
      </c>
      <c r="G759" s="244"/>
      <c r="H759" s="247">
        <v>0.054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3" t="s">
        <v>151</v>
      </c>
      <c r="AU759" s="253" t="s">
        <v>86</v>
      </c>
      <c r="AV759" s="14" t="s">
        <v>86</v>
      </c>
      <c r="AW759" s="14" t="s">
        <v>35</v>
      </c>
      <c r="AX759" s="14" t="s">
        <v>76</v>
      </c>
      <c r="AY759" s="253" t="s">
        <v>140</v>
      </c>
    </row>
    <row r="760" spans="1:51" s="13" customFormat="1" ht="12">
      <c r="A760" s="13"/>
      <c r="B760" s="232"/>
      <c r="C760" s="233"/>
      <c r="D760" s="234" t="s">
        <v>151</v>
      </c>
      <c r="E760" s="235" t="s">
        <v>19</v>
      </c>
      <c r="F760" s="236" t="s">
        <v>811</v>
      </c>
      <c r="G760" s="233"/>
      <c r="H760" s="235" t="s">
        <v>19</v>
      </c>
      <c r="I760" s="237"/>
      <c r="J760" s="233"/>
      <c r="K760" s="233"/>
      <c r="L760" s="238"/>
      <c r="M760" s="239"/>
      <c r="N760" s="240"/>
      <c r="O760" s="240"/>
      <c r="P760" s="240"/>
      <c r="Q760" s="240"/>
      <c r="R760" s="240"/>
      <c r="S760" s="240"/>
      <c r="T760" s="24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2" t="s">
        <v>151</v>
      </c>
      <c r="AU760" s="242" t="s">
        <v>86</v>
      </c>
      <c r="AV760" s="13" t="s">
        <v>84</v>
      </c>
      <c r="AW760" s="13" t="s">
        <v>35</v>
      </c>
      <c r="AX760" s="13" t="s">
        <v>76</v>
      </c>
      <c r="AY760" s="242" t="s">
        <v>140</v>
      </c>
    </row>
    <row r="761" spans="1:51" s="14" customFormat="1" ht="12">
      <c r="A761" s="14"/>
      <c r="B761" s="243"/>
      <c r="C761" s="244"/>
      <c r="D761" s="234" t="s">
        <v>151</v>
      </c>
      <c r="E761" s="245" t="s">
        <v>19</v>
      </c>
      <c r="F761" s="246" t="s">
        <v>812</v>
      </c>
      <c r="G761" s="244"/>
      <c r="H761" s="247">
        <v>0.152</v>
      </c>
      <c r="I761" s="248"/>
      <c r="J761" s="244"/>
      <c r="K761" s="244"/>
      <c r="L761" s="249"/>
      <c r="M761" s="250"/>
      <c r="N761" s="251"/>
      <c r="O761" s="251"/>
      <c r="P761" s="251"/>
      <c r="Q761" s="251"/>
      <c r="R761" s="251"/>
      <c r="S761" s="251"/>
      <c r="T761" s="25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3" t="s">
        <v>151</v>
      </c>
      <c r="AU761" s="253" t="s">
        <v>86</v>
      </c>
      <c r="AV761" s="14" t="s">
        <v>86</v>
      </c>
      <c r="AW761" s="14" t="s">
        <v>35</v>
      </c>
      <c r="AX761" s="14" t="s">
        <v>76</v>
      </c>
      <c r="AY761" s="253" t="s">
        <v>140</v>
      </c>
    </row>
    <row r="762" spans="1:51" s="13" customFormat="1" ht="12">
      <c r="A762" s="13"/>
      <c r="B762" s="232"/>
      <c r="C762" s="233"/>
      <c r="D762" s="234" t="s">
        <v>151</v>
      </c>
      <c r="E762" s="235" t="s">
        <v>19</v>
      </c>
      <c r="F762" s="236" t="s">
        <v>813</v>
      </c>
      <c r="G762" s="233"/>
      <c r="H762" s="235" t="s">
        <v>19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2" t="s">
        <v>151</v>
      </c>
      <c r="AU762" s="242" t="s">
        <v>86</v>
      </c>
      <c r="AV762" s="13" t="s">
        <v>84</v>
      </c>
      <c r="AW762" s="13" t="s">
        <v>35</v>
      </c>
      <c r="AX762" s="13" t="s">
        <v>76</v>
      </c>
      <c r="AY762" s="242" t="s">
        <v>140</v>
      </c>
    </row>
    <row r="763" spans="1:51" s="14" customFormat="1" ht="12">
      <c r="A763" s="14"/>
      <c r="B763" s="243"/>
      <c r="C763" s="244"/>
      <c r="D763" s="234" t="s">
        <v>151</v>
      </c>
      <c r="E763" s="245" t="s">
        <v>19</v>
      </c>
      <c r="F763" s="246" t="s">
        <v>814</v>
      </c>
      <c r="G763" s="244"/>
      <c r="H763" s="247">
        <v>0.301</v>
      </c>
      <c r="I763" s="248"/>
      <c r="J763" s="244"/>
      <c r="K763" s="244"/>
      <c r="L763" s="249"/>
      <c r="M763" s="250"/>
      <c r="N763" s="251"/>
      <c r="O763" s="251"/>
      <c r="P763" s="251"/>
      <c r="Q763" s="251"/>
      <c r="R763" s="251"/>
      <c r="S763" s="251"/>
      <c r="T763" s="25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3" t="s">
        <v>151</v>
      </c>
      <c r="AU763" s="253" t="s">
        <v>86</v>
      </c>
      <c r="AV763" s="14" t="s">
        <v>86</v>
      </c>
      <c r="AW763" s="14" t="s">
        <v>35</v>
      </c>
      <c r="AX763" s="14" t="s">
        <v>76</v>
      </c>
      <c r="AY763" s="253" t="s">
        <v>140</v>
      </c>
    </row>
    <row r="764" spans="1:51" s="13" customFormat="1" ht="12">
      <c r="A764" s="13"/>
      <c r="B764" s="232"/>
      <c r="C764" s="233"/>
      <c r="D764" s="234" t="s">
        <v>151</v>
      </c>
      <c r="E764" s="235" t="s">
        <v>19</v>
      </c>
      <c r="F764" s="236" t="s">
        <v>815</v>
      </c>
      <c r="G764" s="233"/>
      <c r="H764" s="235" t="s">
        <v>19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151</v>
      </c>
      <c r="AU764" s="242" t="s">
        <v>86</v>
      </c>
      <c r="AV764" s="13" t="s">
        <v>84</v>
      </c>
      <c r="AW764" s="13" t="s">
        <v>35</v>
      </c>
      <c r="AX764" s="13" t="s">
        <v>76</v>
      </c>
      <c r="AY764" s="242" t="s">
        <v>140</v>
      </c>
    </row>
    <row r="765" spans="1:51" s="14" customFormat="1" ht="12">
      <c r="A765" s="14"/>
      <c r="B765" s="243"/>
      <c r="C765" s="244"/>
      <c r="D765" s="234" t="s">
        <v>151</v>
      </c>
      <c r="E765" s="245" t="s">
        <v>19</v>
      </c>
      <c r="F765" s="246" t="s">
        <v>816</v>
      </c>
      <c r="G765" s="244"/>
      <c r="H765" s="247">
        <v>0.428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151</v>
      </c>
      <c r="AU765" s="253" t="s">
        <v>86</v>
      </c>
      <c r="AV765" s="14" t="s">
        <v>86</v>
      </c>
      <c r="AW765" s="14" t="s">
        <v>35</v>
      </c>
      <c r="AX765" s="14" t="s">
        <v>76</v>
      </c>
      <c r="AY765" s="253" t="s">
        <v>140</v>
      </c>
    </row>
    <row r="766" spans="1:51" s="13" customFormat="1" ht="12">
      <c r="A766" s="13"/>
      <c r="B766" s="232"/>
      <c r="C766" s="233"/>
      <c r="D766" s="234" t="s">
        <v>151</v>
      </c>
      <c r="E766" s="235" t="s">
        <v>19</v>
      </c>
      <c r="F766" s="236" t="s">
        <v>817</v>
      </c>
      <c r="G766" s="233"/>
      <c r="H766" s="235" t="s">
        <v>19</v>
      </c>
      <c r="I766" s="237"/>
      <c r="J766" s="233"/>
      <c r="K766" s="233"/>
      <c r="L766" s="238"/>
      <c r="M766" s="239"/>
      <c r="N766" s="240"/>
      <c r="O766" s="240"/>
      <c r="P766" s="240"/>
      <c r="Q766" s="240"/>
      <c r="R766" s="240"/>
      <c r="S766" s="240"/>
      <c r="T766" s="24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2" t="s">
        <v>151</v>
      </c>
      <c r="AU766" s="242" t="s">
        <v>86</v>
      </c>
      <c r="AV766" s="13" t="s">
        <v>84</v>
      </c>
      <c r="AW766" s="13" t="s">
        <v>35</v>
      </c>
      <c r="AX766" s="13" t="s">
        <v>76</v>
      </c>
      <c r="AY766" s="242" t="s">
        <v>140</v>
      </c>
    </row>
    <row r="767" spans="1:51" s="14" customFormat="1" ht="12">
      <c r="A767" s="14"/>
      <c r="B767" s="243"/>
      <c r="C767" s="244"/>
      <c r="D767" s="234" t="s">
        <v>151</v>
      </c>
      <c r="E767" s="245" t="s">
        <v>19</v>
      </c>
      <c r="F767" s="246" t="s">
        <v>818</v>
      </c>
      <c r="G767" s="244"/>
      <c r="H767" s="247">
        <v>0.261</v>
      </c>
      <c r="I767" s="248"/>
      <c r="J767" s="244"/>
      <c r="K767" s="244"/>
      <c r="L767" s="249"/>
      <c r="M767" s="250"/>
      <c r="N767" s="251"/>
      <c r="O767" s="251"/>
      <c r="P767" s="251"/>
      <c r="Q767" s="251"/>
      <c r="R767" s="251"/>
      <c r="S767" s="251"/>
      <c r="T767" s="25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3" t="s">
        <v>151</v>
      </c>
      <c r="AU767" s="253" t="s">
        <v>86</v>
      </c>
      <c r="AV767" s="14" t="s">
        <v>86</v>
      </c>
      <c r="AW767" s="14" t="s">
        <v>35</v>
      </c>
      <c r="AX767" s="14" t="s">
        <v>76</v>
      </c>
      <c r="AY767" s="253" t="s">
        <v>140</v>
      </c>
    </row>
    <row r="768" spans="1:51" s="13" customFormat="1" ht="12">
      <c r="A768" s="13"/>
      <c r="B768" s="232"/>
      <c r="C768" s="233"/>
      <c r="D768" s="234" t="s">
        <v>151</v>
      </c>
      <c r="E768" s="235" t="s">
        <v>19</v>
      </c>
      <c r="F768" s="236" t="s">
        <v>819</v>
      </c>
      <c r="G768" s="233"/>
      <c r="H768" s="235" t="s">
        <v>19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2" t="s">
        <v>151</v>
      </c>
      <c r="AU768" s="242" t="s">
        <v>86</v>
      </c>
      <c r="AV768" s="13" t="s">
        <v>84</v>
      </c>
      <c r="AW768" s="13" t="s">
        <v>35</v>
      </c>
      <c r="AX768" s="13" t="s">
        <v>76</v>
      </c>
      <c r="AY768" s="242" t="s">
        <v>140</v>
      </c>
    </row>
    <row r="769" spans="1:51" s="14" customFormat="1" ht="12">
      <c r="A769" s="14"/>
      <c r="B769" s="243"/>
      <c r="C769" s="244"/>
      <c r="D769" s="234" t="s">
        <v>151</v>
      </c>
      <c r="E769" s="245" t="s">
        <v>19</v>
      </c>
      <c r="F769" s="246" t="s">
        <v>820</v>
      </c>
      <c r="G769" s="244"/>
      <c r="H769" s="247">
        <v>0.058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3" t="s">
        <v>151</v>
      </c>
      <c r="AU769" s="253" t="s">
        <v>86</v>
      </c>
      <c r="AV769" s="14" t="s">
        <v>86</v>
      </c>
      <c r="AW769" s="14" t="s">
        <v>35</v>
      </c>
      <c r="AX769" s="14" t="s">
        <v>76</v>
      </c>
      <c r="AY769" s="253" t="s">
        <v>140</v>
      </c>
    </row>
    <row r="770" spans="1:51" s="13" customFormat="1" ht="12">
      <c r="A770" s="13"/>
      <c r="B770" s="232"/>
      <c r="C770" s="233"/>
      <c r="D770" s="234" t="s">
        <v>151</v>
      </c>
      <c r="E770" s="235" t="s">
        <v>19</v>
      </c>
      <c r="F770" s="236" t="s">
        <v>821</v>
      </c>
      <c r="G770" s="233"/>
      <c r="H770" s="235" t="s">
        <v>19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2" t="s">
        <v>151</v>
      </c>
      <c r="AU770" s="242" t="s">
        <v>86</v>
      </c>
      <c r="AV770" s="13" t="s">
        <v>84</v>
      </c>
      <c r="AW770" s="13" t="s">
        <v>35</v>
      </c>
      <c r="AX770" s="13" t="s">
        <v>76</v>
      </c>
      <c r="AY770" s="242" t="s">
        <v>140</v>
      </c>
    </row>
    <row r="771" spans="1:51" s="14" customFormat="1" ht="12">
      <c r="A771" s="14"/>
      <c r="B771" s="243"/>
      <c r="C771" s="244"/>
      <c r="D771" s="234" t="s">
        <v>151</v>
      </c>
      <c r="E771" s="245" t="s">
        <v>19</v>
      </c>
      <c r="F771" s="246" t="s">
        <v>822</v>
      </c>
      <c r="G771" s="244"/>
      <c r="H771" s="247">
        <v>0.346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3" t="s">
        <v>151</v>
      </c>
      <c r="AU771" s="253" t="s">
        <v>86</v>
      </c>
      <c r="AV771" s="14" t="s">
        <v>86</v>
      </c>
      <c r="AW771" s="14" t="s">
        <v>35</v>
      </c>
      <c r="AX771" s="14" t="s">
        <v>76</v>
      </c>
      <c r="AY771" s="253" t="s">
        <v>140</v>
      </c>
    </row>
    <row r="772" spans="1:51" s="13" customFormat="1" ht="12">
      <c r="A772" s="13"/>
      <c r="B772" s="232"/>
      <c r="C772" s="233"/>
      <c r="D772" s="234" t="s">
        <v>151</v>
      </c>
      <c r="E772" s="235" t="s">
        <v>19</v>
      </c>
      <c r="F772" s="236" t="s">
        <v>831</v>
      </c>
      <c r="G772" s="233"/>
      <c r="H772" s="235" t="s">
        <v>19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151</v>
      </c>
      <c r="AU772" s="242" t="s">
        <v>86</v>
      </c>
      <c r="AV772" s="13" t="s">
        <v>84</v>
      </c>
      <c r="AW772" s="13" t="s">
        <v>35</v>
      </c>
      <c r="AX772" s="13" t="s">
        <v>76</v>
      </c>
      <c r="AY772" s="242" t="s">
        <v>140</v>
      </c>
    </row>
    <row r="773" spans="1:51" s="14" customFormat="1" ht="12">
      <c r="A773" s="14"/>
      <c r="B773" s="243"/>
      <c r="C773" s="244"/>
      <c r="D773" s="234" t="s">
        <v>151</v>
      </c>
      <c r="E773" s="245" t="s">
        <v>19</v>
      </c>
      <c r="F773" s="246" t="s">
        <v>832</v>
      </c>
      <c r="G773" s="244"/>
      <c r="H773" s="247">
        <v>0.32</v>
      </c>
      <c r="I773" s="248"/>
      <c r="J773" s="244"/>
      <c r="K773" s="244"/>
      <c r="L773" s="249"/>
      <c r="M773" s="250"/>
      <c r="N773" s="251"/>
      <c r="O773" s="251"/>
      <c r="P773" s="251"/>
      <c r="Q773" s="251"/>
      <c r="R773" s="251"/>
      <c r="S773" s="251"/>
      <c r="T773" s="252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3" t="s">
        <v>151</v>
      </c>
      <c r="AU773" s="253" t="s">
        <v>86</v>
      </c>
      <c r="AV773" s="14" t="s">
        <v>86</v>
      </c>
      <c r="AW773" s="14" t="s">
        <v>35</v>
      </c>
      <c r="AX773" s="14" t="s">
        <v>76</v>
      </c>
      <c r="AY773" s="253" t="s">
        <v>140</v>
      </c>
    </row>
    <row r="774" spans="1:51" s="15" customFormat="1" ht="12">
      <c r="A774" s="15"/>
      <c r="B774" s="254"/>
      <c r="C774" s="255"/>
      <c r="D774" s="234" t="s">
        <v>151</v>
      </c>
      <c r="E774" s="256" t="s">
        <v>19</v>
      </c>
      <c r="F774" s="257" t="s">
        <v>154</v>
      </c>
      <c r="G774" s="255"/>
      <c r="H774" s="258">
        <v>5.247</v>
      </c>
      <c r="I774" s="259"/>
      <c r="J774" s="255"/>
      <c r="K774" s="255"/>
      <c r="L774" s="260"/>
      <c r="M774" s="261"/>
      <c r="N774" s="262"/>
      <c r="O774" s="262"/>
      <c r="P774" s="262"/>
      <c r="Q774" s="262"/>
      <c r="R774" s="262"/>
      <c r="S774" s="262"/>
      <c r="T774" s="263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64" t="s">
        <v>151</v>
      </c>
      <c r="AU774" s="264" t="s">
        <v>86</v>
      </c>
      <c r="AV774" s="15" t="s">
        <v>147</v>
      </c>
      <c r="AW774" s="15" t="s">
        <v>35</v>
      </c>
      <c r="AX774" s="15" t="s">
        <v>84</v>
      </c>
      <c r="AY774" s="264" t="s">
        <v>140</v>
      </c>
    </row>
    <row r="775" spans="1:51" s="14" customFormat="1" ht="12">
      <c r="A775" s="14"/>
      <c r="B775" s="243"/>
      <c r="C775" s="244"/>
      <c r="D775" s="234" t="s">
        <v>151</v>
      </c>
      <c r="E775" s="244"/>
      <c r="F775" s="246" t="s">
        <v>838</v>
      </c>
      <c r="G775" s="244"/>
      <c r="H775" s="247">
        <v>5.772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3" t="s">
        <v>151</v>
      </c>
      <c r="AU775" s="253" t="s">
        <v>86</v>
      </c>
      <c r="AV775" s="14" t="s">
        <v>86</v>
      </c>
      <c r="AW775" s="14" t="s">
        <v>4</v>
      </c>
      <c r="AX775" s="14" t="s">
        <v>84</v>
      </c>
      <c r="AY775" s="253" t="s">
        <v>140</v>
      </c>
    </row>
    <row r="776" spans="1:65" s="2" customFormat="1" ht="16.5" customHeight="1">
      <c r="A776" s="40"/>
      <c r="B776" s="41"/>
      <c r="C776" s="268" t="s">
        <v>839</v>
      </c>
      <c r="D776" s="268" t="s">
        <v>323</v>
      </c>
      <c r="E776" s="269" t="s">
        <v>840</v>
      </c>
      <c r="F776" s="270" t="s">
        <v>841</v>
      </c>
      <c r="G776" s="271" t="s">
        <v>274</v>
      </c>
      <c r="H776" s="272">
        <v>4.855</v>
      </c>
      <c r="I776" s="273"/>
      <c r="J776" s="274">
        <f>ROUND(I776*H776,2)</f>
        <v>0</v>
      </c>
      <c r="K776" s="270" t="s">
        <v>19</v>
      </c>
      <c r="L776" s="275"/>
      <c r="M776" s="276" t="s">
        <v>19</v>
      </c>
      <c r="N776" s="277" t="s">
        <v>47</v>
      </c>
      <c r="O776" s="86"/>
      <c r="P776" s="223">
        <f>O776*H776</f>
        <v>0</v>
      </c>
      <c r="Q776" s="223">
        <v>1</v>
      </c>
      <c r="R776" s="223">
        <f>Q776*H776</f>
        <v>4.855</v>
      </c>
      <c r="S776" s="223">
        <v>0</v>
      </c>
      <c r="T776" s="224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5" t="s">
        <v>203</v>
      </c>
      <c r="AT776" s="225" t="s">
        <v>323</v>
      </c>
      <c r="AU776" s="225" t="s">
        <v>86</v>
      </c>
      <c r="AY776" s="19" t="s">
        <v>140</v>
      </c>
      <c r="BE776" s="226">
        <f>IF(N776="základní",J776,0)</f>
        <v>0</v>
      </c>
      <c r="BF776" s="226">
        <f>IF(N776="snížená",J776,0)</f>
        <v>0</v>
      </c>
      <c r="BG776" s="226">
        <f>IF(N776="zákl. přenesená",J776,0)</f>
        <v>0</v>
      </c>
      <c r="BH776" s="226">
        <f>IF(N776="sníž. přenesená",J776,0)</f>
        <v>0</v>
      </c>
      <c r="BI776" s="226">
        <f>IF(N776="nulová",J776,0)</f>
        <v>0</v>
      </c>
      <c r="BJ776" s="19" t="s">
        <v>84</v>
      </c>
      <c r="BK776" s="226">
        <f>ROUND(I776*H776,2)</f>
        <v>0</v>
      </c>
      <c r="BL776" s="19" t="s">
        <v>147</v>
      </c>
      <c r="BM776" s="225" t="s">
        <v>842</v>
      </c>
    </row>
    <row r="777" spans="1:51" s="13" customFormat="1" ht="12">
      <c r="A777" s="13"/>
      <c r="B777" s="232"/>
      <c r="C777" s="233"/>
      <c r="D777" s="234" t="s">
        <v>151</v>
      </c>
      <c r="E777" s="235" t="s">
        <v>19</v>
      </c>
      <c r="F777" s="236" t="s">
        <v>823</v>
      </c>
      <c r="G777" s="233"/>
      <c r="H777" s="235" t="s">
        <v>19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2" t="s">
        <v>151</v>
      </c>
      <c r="AU777" s="242" t="s">
        <v>86</v>
      </c>
      <c r="AV777" s="13" t="s">
        <v>84</v>
      </c>
      <c r="AW777" s="13" t="s">
        <v>35</v>
      </c>
      <c r="AX777" s="13" t="s">
        <v>76</v>
      </c>
      <c r="AY777" s="242" t="s">
        <v>140</v>
      </c>
    </row>
    <row r="778" spans="1:51" s="14" customFormat="1" ht="12">
      <c r="A778" s="14"/>
      <c r="B778" s="243"/>
      <c r="C778" s="244"/>
      <c r="D778" s="234" t="s">
        <v>151</v>
      </c>
      <c r="E778" s="245" t="s">
        <v>19</v>
      </c>
      <c r="F778" s="246" t="s">
        <v>824</v>
      </c>
      <c r="G778" s="244"/>
      <c r="H778" s="247">
        <v>3.524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3" t="s">
        <v>151</v>
      </c>
      <c r="AU778" s="253" t="s">
        <v>86</v>
      </c>
      <c r="AV778" s="14" t="s">
        <v>86</v>
      </c>
      <c r="AW778" s="14" t="s">
        <v>35</v>
      </c>
      <c r="AX778" s="14" t="s">
        <v>76</v>
      </c>
      <c r="AY778" s="253" t="s">
        <v>140</v>
      </c>
    </row>
    <row r="779" spans="1:51" s="13" customFormat="1" ht="12">
      <c r="A779" s="13"/>
      <c r="B779" s="232"/>
      <c r="C779" s="233"/>
      <c r="D779" s="234" t="s">
        <v>151</v>
      </c>
      <c r="E779" s="235" t="s">
        <v>19</v>
      </c>
      <c r="F779" s="236" t="s">
        <v>825</v>
      </c>
      <c r="G779" s="233"/>
      <c r="H779" s="235" t="s">
        <v>19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2" t="s">
        <v>151</v>
      </c>
      <c r="AU779" s="242" t="s">
        <v>86</v>
      </c>
      <c r="AV779" s="13" t="s">
        <v>84</v>
      </c>
      <c r="AW779" s="13" t="s">
        <v>35</v>
      </c>
      <c r="AX779" s="13" t="s">
        <v>76</v>
      </c>
      <c r="AY779" s="242" t="s">
        <v>140</v>
      </c>
    </row>
    <row r="780" spans="1:51" s="14" customFormat="1" ht="12">
      <c r="A780" s="14"/>
      <c r="B780" s="243"/>
      <c r="C780" s="244"/>
      <c r="D780" s="234" t="s">
        <v>151</v>
      </c>
      <c r="E780" s="245" t="s">
        <v>19</v>
      </c>
      <c r="F780" s="246" t="s">
        <v>826</v>
      </c>
      <c r="G780" s="244"/>
      <c r="H780" s="247">
        <v>0.183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3" t="s">
        <v>151</v>
      </c>
      <c r="AU780" s="253" t="s">
        <v>86</v>
      </c>
      <c r="AV780" s="14" t="s">
        <v>86</v>
      </c>
      <c r="AW780" s="14" t="s">
        <v>35</v>
      </c>
      <c r="AX780" s="14" t="s">
        <v>76</v>
      </c>
      <c r="AY780" s="253" t="s">
        <v>140</v>
      </c>
    </row>
    <row r="781" spans="1:51" s="13" customFormat="1" ht="12">
      <c r="A781" s="13"/>
      <c r="B781" s="232"/>
      <c r="C781" s="233"/>
      <c r="D781" s="234" t="s">
        <v>151</v>
      </c>
      <c r="E781" s="235" t="s">
        <v>19</v>
      </c>
      <c r="F781" s="236" t="s">
        <v>827</v>
      </c>
      <c r="G781" s="233"/>
      <c r="H781" s="235" t="s">
        <v>19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2" t="s">
        <v>151</v>
      </c>
      <c r="AU781" s="242" t="s">
        <v>86</v>
      </c>
      <c r="AV781" s="13" t="s">
        <v>84</v>
      </c>
      <c r="AW781" s="13" t="s">
        <v>35</v>
      </c>
      <c r="AX781" s="13" t="s">
        <v>76</v>
      </c>
      <c r="AY781" s="242" t="s">
        <v>140</v>
      </c>
    </row>
    <row r="782" spans="1:51" s="14" customFormat="1" ht="12">
      <c r="A782" s="14"/>
      <c r="B782" s="243"/>
      <c r="C782" s="244"/>
      <c r="D782" s="234" t="s">
        <v>151</v>
      </c>
      <c r="E782" s="245" t="s">
        <v>19</v>
      </c>
      <c r="F782" s="246" t="s">
        <v>828</v>
      </c>
      <c r="G782" s="244"/>
      <c r="H782" s="247">
        <v>0.472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3" t="s">
        <v>151</v>
      </c>
      <c r="AU782" s="253" t="s">
        <v>86</v>
      </c>
      <c r="AV782" s="14" t="s">
        <v>86</v>
      </c>
      <c r="AW782" s="14" t="s">
        <v>35</v>
      </c>
      <c r="AX782" s="14" t="s">
        <v>76</v>
      </c>
      <c r="AY782" s="253" t="s">
        <v>140</v>
      </c>
    </row>
    <row r="783" spans="1:51" s="13" customFormat="1" ht="12">
      <c r="A783" s="13"/>
      <c r="B783" s="232"/>
      <c r="C783" s="233"/>
      <c r="D783" s="234" t="s">
        <v>151</v>
      </c>
      <c r="E783" s="235" t="s">
        <v>19</v>
      </c>
      <c r="F783" s="236" t="s">
        <v>829</v>
      </c>
      <c r="G783" s="233"/>
      <c r="H783" s="235" t="s">
        <v>19</v>
      </c>
      <c r="I783" s="237"/>
      <c r="J783" s="233"/>
      <c r="K783" s="233"/>
      <c r="L783" s="238"/>
      <c r="M783" s="239"/>
      <c r="N783" s="240"/>
      <c r="O783" s="240"/>
      <c r="P783" s="240"/>
      <c r="Q783" s="240"/>
      <c r="R783" s="240"/>
      <c r="S783" s="240"/>
      <c r="T783" s="24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2" t="s">
        <v>151</v>
      </c>
      <c r="AU783" s="242" t="s">
        <v>86</v>
      </c>
      <c r="AV783" s="13" t="s">
        <v>84</v>
      </c>
      <c r="AW783" s="13" t="s">
        <v>35</v>
      </c>
      <c r="AX783" s="13" t="s">
        <v>76</v>
      </c>
      <c r="AY783" s="242" t="s">
        <v>140</v>
      </c>
    </row>
    <row r="784" spans="1:51" s="14" customFormat="1" ht="12">
      <c r="A784" s="14"/>
      <c r="B784" s="243"/>
      <c r="C784" s="244"/>
      <c r="D784" s="234" t="s">
        <v>151</v>
      </c>
      <c r="E784" s="245" t="s">
        <v>19</v>
      </c>
      <c r="F784" s="246" t="s">
        <v>830</v>
      </c>
      <c r="G784" s="244"/>
      <c r="H784" s="247">
        <v>0.235</v>
      </c>
      <c r="I784" s="248"/>
      <c r="J784" s="244"/>
      <c r="K784" s="244"/>
      <c r="L784" s="249"/>
      <c r="M784" s="250"/>
      <c r="N784" s="251"/>
      <c r="O784" s="251"/>
      <c r="P784" s="251"/>
      <c r="Q784" s="251"/>
      <c r="R784" s="251"/>
      <c r="S784" s="251"/>
      <c r="T784" s="25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3" t="s">
        <v>151</v>
      </c>
      <c r="AU784" s="253" t="s">
        <v>86</v>
      </c>
      <c r="AV784" s="14" t="s">
        <v>86</v>
      </c>
      <c r="AW784" s="14" t="s">
        <v>35</v>
      </c>
      <c r="AX784" s="14" t="s">
        <v>76</v>
      </c>
      <c r="AY784" s="253" t="s">
        <v>140</v>
      </c>
    </row>
    <row r="785" spans="1:51" s="15" customFormat="1" ht="12">
      <c r="A785" s="15"/>
      <c r="B785" s="254"/>
      <c r="C785" s="255"/>
      <c r="D785" s="234" t="s">
        <v>151</v>
      </c>
      <c r="E785" s="256" t="s">
        <v>19</v>
      </c>
      <c r="F785" s="257" t="s">
        <v>154</v>
      </c>
      <c r="G785" s="255"/>
      <c r="H785" s="258">
        <v>4.414</v>
      </c>
      <c r="I785" s="259"/>
      <c r="J785" s="255"/>
      <c r="K785" s="255"/>
      <c r="L785" s="260"/>
      <c r="M785" s="261"/>
      <c r="N785" s="262"/>
      <c r="O785" s="262"/>
      <c r="P785" s="262"/>
      <c r="Q785" s="262"/>
      <c r="R785" s="262"/>
      <c r="S785" s="262"/>
      <c r="T785" s="263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4" t="s">
        <v>151</v>
      </c>
      <c r="AU785" s="264" t="s">
        <v>86</v>
      </c>
      <c r="AV785" s="15" t="s">
        <v>147</v>
      </c>
      <c r="AW785" s="15" t="s">
        <v>35</v>
      </c>
      <c r="AX785" s="15" t="s">
        <v>84</v>
      </c>
      <c r="AY785" s="264" t="s">
        <v>140</v>
      </c>
    </row>
    <row r="786" spans="1:51" s="14" customFormat="1" ht="12">
      <c r="A786" s="14"/>
      <c r="B786" s="243"/>
      <c r="C786" s="244"/>
      <c r="D786" s="234" t="s">
        <v>151</v>
      </c>
      <c r="E786" s="244"/>
      <c r="F786" s="246" t="s">
        <v>843</v>
      </c>
      <c r="G786" s="244"/>
      <c r="H786" s="247">
        <v>4.855</v>
      </c>
      <c r="I786" s="248"/>
      <c r="J786" s="244"/>
      <c r="K786" s="244"/>
      <c r="L786" s="249"/>
      <c r="M786" s="250"/>
      <c r="N786" s="251"/>
      <c r="O786" s="251"/>
      <c r="P786" s="251"/>
      <c r="Q786" s="251"/>
      <c r="R786" s="251"/>
      <c r="S786" s="251"/>
      <c r="T786" s="252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3" t="s">
        <v>151</v>
      </c>
      <c r="AU786" s="253" t="s">
        <v>86</v>
      </c>
      <c r="AV786" s="14" t="s">
        <v>86</v>
      </c>
      <c r="AW786" s="14" t="s">
        <v>4</v>
      </c>
      <c r="AX786" s="14" t="s">
        <v>84</v>
      </c>
      <c r="AY786" s="253" t="s">
        <v>140</v>
      </c>
    </row>
    <row r="787" spans="1:63" s="12" customFormat="1" ht="22.8" customHeight="1">
      <c r="A787" s="12"/>
      <c r="B787" s="198"/>
      <c r="C787" s="199"/>
      <c r="D787" s="200" t="s">
        <v>75</v>
      </c>
      <c r="E787" s="212" t="s">
        <v>316</v>
      </c>
      <c r="F787" s="212" t="s">
        <v>317</v>
      </c>
      <c r="G787" s="199"/>
      <c r="H787" s="199"/>
      <c r="I787" s="202"/>
      <c r="J787" s="213">
        <f>BK787</f>
        <v>0</v>
      </c>
      <c r="K787" s="199"/>
      <c r="L787" s="204"/>
      <c r="M787" s="205"/>
      <c r="N787" s="206"/>
      <c r="O787" s="206"/>
      <c r="P787" s="207">
        <f>SUM(P788:P789)</f>
        <v>0</v>
      </c>
      <c r="Q787" s="206"/>
      <c r="R787" s="207">
        <f>SUM(R788:R789)</f>
        <v>0</v>
      </c>
      <c r="S787" s="206"/>
      <c r="T787" s="208">
        <f>SUM(T788:T789)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09" t="s">
        <v>84</v>
      </c>
      <c r="AT787" s="210" t="s">
        <v>75</v>
      </c>
      <c r="AU787" s="210" t="s">
        <v>84</v>
      </c>
      <c r="AY787" s="209" t="s">
        <v>140</v>
      </c>
      <c r="BK787" s="211">
        <f>SUM(BK788:BK789)</f>
        <v>0</v>
      </c>
    </row>
    <row r="788" spans="1:65" s="2" customFormat="1" ht="16.5" customHeight="1">
      <c r="A788" s="40"/>
      <c r="B788" s="41"/>
      <c r="C788" s="214" t="s">
        <v>844</v>
      </c>
      <c r="D788" s="214" t="s">
        <v>142</v>
      </c>
      <c r="E788" s="215" t="s">
        <v>845</v>
      </c>
      <c r="F788" s="216" t="s">
        <v>846</v>
      </c>
      <c r="G788" s="217" t="s">
        <v>274</v>
      </c>
      <c r="H788" s="218">
        <v>491.283</v>
      </c>
      <c r="I788" s="219"/>
      <c r="J788" s="220">
        <f>ROUND(I788*H788,2)</f>
        <v>0</v>
      </c>
      <c r="K788" s="216" t="s">
        <v>146</v>
      </c>
      <c r="L788" s="46"/>
      <c r="M788" s="221" t="s">
        <v>19</v>
      </c>
      <c r="N788" s="222" t="s">
        <v>47</v>
      </c>
      <c r="O788" s="86"/>
      <c r="P788" s="223">
        <f>O788*H788</f>
        <v>0</v>
      </c>
      <c r="Q788" s="223">
        <v>0</v>
      </c>
      <c r="R788" s="223">
        <f>Q788*H788</f>
        <v>0</v>
      </c>
      <c r="S788" s="223">
        <v>0</v>
      </c>
      <c r="T788" s="224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25" t="s">
        <v>147</v>
      </c>
      <c r="AT788" s="225" t="s">
        <v>142</v>
      </c>
      <c r="AU788" s="225" t="s">
        <v>86</v>
      </c>
      <c r="AY788" s="19" t="s">
        <v>140</v>
      </c>
      <c r="BE788" s="226">
        <f>IF(N788="základní",J788,0)</f>
        <v>0</v>
      </c>
      <c r="BF788" s="226">
        <f>IF(N788="snížená",J788,0)</f>
        <v>0</v>
      </c>
      <c r="BG788" s="226">
        <f>IF(N788="zákl. přenesená",J788,0)</f>
        <v>0</v>
      </c>
      <c r="BH788" s="226">
        <f>IF(N788="sníž. přenesená",J788,0)</f>
        <v>0</v>
      </c>
      <c r="BI788" s="226">
        <f>IF(N788="nulová",J788,0)</f>
        <v>0</v>
      </c>
      <c r="BJ788" s="19" t="s">
        <v>84</v>
      </c>
      <c r="BK788" s="226">
        <f>ROUND(I788*H788,2)</f>
        <v>0</v>
      </c>
      <c r="BL788" s="19" t="s">
        <v>147</v>
      </c>
      <c r="BM788" s="225" t="s">
        <v>847</v>
      </c>
    </row>
    <row r="789" spans="1:47" s="2" customFormat="1" ht="12">
      <c r="A789" s="40"/>
      <c r="B789" s="41"/>
      <c r="C789" s="42"/>
      <c r="D789" s="227" t="s">
        <v>149</v>
      </c>
      <c r="E789" s="42"/>
      <c r="F789" s="228" t="s">
        <v>848</v>
      </c>
      <c r="G789" s="42"/>
      <c r="H789" s="42"/>
      <c r="I789" s="229"/>
      <c r="J789" s="42"/>
      <c r="K789" s="42"/>
      <c r="L789" s="46"/>
      <c r="M789" s="230"/>
      <c r="N789" s="231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149</v>
      </c>
      <c r="AU789" s="19" t="s">
        <v>86</v>
      </c>
    </row>
    <row r="790" spans="1:63" s="12" customFormat="1" ht="25.9" customHeight="1">
      <c r="A790" s="12"/>
      <c r="B790" s="198"/>
      <c r="C790" s="199"/>
      <c r="D790" s="200" t="s">
        <v>75</v>
      </c>
      <c r="E790" s="201" t="s">
        <v>849</v>
      </c>
      <c r="F790" s="201" t="s">
        <v>850</v>
      </c>
      <c r="G790" s="199"/>
      <c r="H790" s="199"/>
      <c r="I790" s="202"/>
      <c r="J790" s="203">
        <f>BK790</f>
        <v>0</v>
      </c>
      <c r="K790" s="199"/>
      <c r="L790" s="204"/>
      <c r="M790" s="205"/>
      <c r="N790" s="206"/>
      <c r="O790" s="206"/>
      <c r="P790" s="207">
        <f>P791+P830+P848+P1055+P1112</f>
        <v>0</v>
      </c>
      <c r="Q790" s="206"/>
      <c r="R790" s="207">
        <f>R791+R830+R848+R1055+R1112</f>
        <v>6.753731600000001</v>
      </c>
      <c r="S790" s="206"/>
      <c r="T790" s="208">
        <f>T791+T830+T848+T1055+T1112</f>
        <v>0</v>
      </c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R790" s="209" t="s">
        <v>86</v>
      </c>
      <c r="AT790" s="210" t="s">
        <v>75</v>
      </c>
      <c r="AU790" s="210" t="s">
        <v>76</v>
      </c>
      <c r="AY790" s="209" t="s">
        <v>140</v>
      </c>
      <c r="BK790" s="211">
        <f>BK791+BK830+BK848+BK1055+BK1112</f>
        <v>0</v>
      </c>
    </row>
    <row r="791" spans="1:63" s="12" customFormat="1" ht="22.8" customHeight="1">
      <c r="A791" s="12"/>
      <c r="B791" s="198"/>
      <c r="C791" s="199"/>
      <c r="D791" s="200" t="s">
        <v>75</v>
      </c>
      <c r="E791" s="212" t="s">
        <v>851</v>
      </c>
      <c r="F791" s="212" t="s">
        <v>852</v>
      </c>
      <c r="G791" s="199"/>
      <c r="H791" s="199"/>
      <c r="I791" s="202"/>
      <c r="J791" s="213">
        <f>BK791</f>
        <v>0</v>
      </c>
      <c r="K791" s="199"/>
      <c r="L791" s="204"/>
      <c r="M791" s="205"/>
      <c r="N791" s="206"/>
      <c r="O791" s="206"/>
      <c r="P791" s="207">
        <f>SUM(P792:P829)</f>
        <v>0</v>
      </c>
      <c r="Q791" s="206"/>
      <c r="R791" s="207">
        <f>SUM(R792:R829)</f>
        <v>3.7495928800000002</v>
      </c>
      <c r="S791" s="206"/>
      <c r="T791" s="208">
        <f>SUM(T792:T829)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09" t="s">
        <v>86</v>
      </c>
      <c r="AT791" s="210" t="s">
        <v>75</v>
      </c>
      <c r="AU791" s="210" t="s">
        <v>84</v>
      </c>
      <c r="AY791" s="209" t="s">
        <v>140</v>
      </c>
      <c r="BK791" s="211">
        <f>SUM(BK792:BK829)</f>
        <v>0</v>
      </c>
    </row>
    <row r="792" spans="1:65" s="2" customFormat="1" ht="16.5" customHeight="1">
      <c r="A792" s="40"/>
      <c r="B792" s="41"/>
      <c r="C792" s="214" t="s">
        <v>853</v>
      </c>
      <c r="D792" s="214" t="s">
        <v>142</v>
      </c>
      <c r="E792" s="215" t="s">
        <v>854</v>
      </c>
      <c r="F792" s="216" t="s">
        <v>855</v>
      </c>
      <c r="G792" s="217" t="s">
        <v>145</v>
      </c>
      <c r="H792" s="218">
        <v>252.96</v>
      </c>
      <c r="I792" s="219"/>
      <c r="J792" s="220">
        <f>ROUND(I792*H792,2)</f>
        <v>0</v>
      </c>
      <c r="K792" s="216" t="s">
        <v>146</v>
      </c>
      <c r="L792" s="46"/>
      <c r="M792" s="221" t="s">
        <v>19</v>
      </c>
      <c r="N792" s="222" t="s">
        <v>47</v>
      </c>
      <c r="O792" s="86"/>
      <c r="P792" s="223">
        <f>O792*H792</f>
        <v>0</v>
      </c>
      <c r="Q792" s="223">
        <v>0</v>
      </c>
      <c r="R792" s="223">
        <f>Q792*H792</f>
        <v>0</v>
      </c>
      <c r="S792" s="223">
        <v>0</v>
      </c>
      <c r="T792" s="224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5" t="s">
        <v>256</v>
      </c>
      <c r="AT792" s="225" t="s">
        <v>142</v>
      </c>
      <c r="AU792" s="225" t="s">
        <v>86</v>
      </c>
      <c r="AY792" s="19" t="s">
        <v>140</v>
      </c>
      <c r="BE792" s="226">
        <f>IF(N792="základní",J792,0)</f>
        <v>0</v>
      </c>
      <c r="BF792" s="226">
        <f>IF(N792="snížená",J792,0)</f>
        <v>0</v>
      </c>
      <c r="BG792" s="226">
        <f>IF(N792="zákl. přenesená",J792,0)</f>
        <v>0</v>
      </c>
      <c r="BH792" s="226">
        <f>IF(N792="sníž. přenesená",J792,0)</f>
        <v>0</v>
      </c>
      <c r="BI792" s="226">
        <f>IF(N792="nulová",J792,0)</f>
        <v>0</v>
      </c>
      <c r="BJ792" s="19" t="s">
        <v>84</v>
      </c>
      <c r="BK792" s="226">
        <f>ROUND(I792*H792,2)</f>
        <v>0</v>
      </c>
      <c r="BL792" s="19" t="s">
        <v>256</v>
      </c>
      <c r="BM792" s="225" t="s">
        <v>856</v>
      </c>
    </row>
    <row r="793" spans="1:47" s="2" customFormat="1" ht="12">
      <c r="A793" s="40"/>
      <c r="B793" s="41"/>
      <c r="C793" s="42"/>
      <c r="D793" s="227" t="s">
        <v>149</v>
      </c>
      <c r="E793" s="42"/>
      <c r="F793" s="228" t="s">
        <v>857</v>
      </c>
      <c r="G793" s="42"/>
      <c r="H793" s="42"/>
      <c r="I793" s="229"/>
      <c r="J793" s="42"/>
      <c r="K793" s="42"/>
      <c r="L793" s="46"/>
      <c r="M793" s="230"/>
      <c r="N793" s="231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149</v>
      </c>
      <c r="AU793" s="19" t="s">
        <v>86</v>
      </c>
    </row>
    <row r="794" spans="1:51" s="13" customFormat="1" ht="12">
      <c r="A794" s="13"/>
      <c r="B794" s="232"/>
      <c r="C794" s="233"/>
      <c r="D794" s="234" t="s">
        <v>151</v>
      </c>
      <c r="E794" s="235" t="s">
        <v>19</v>
      </c>
      <c r="F794" s="236" t="s">
        <v>858</v>
      </c>
      <c r="G794" s="233"/>
      <c r="H794" s="235" t="s">
        <v>19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2" t="s">
        <v>151</v>
      </c>
      <c r="AU794" s="242" t="s">
        <v>86</v>
      </c>
      <c r="AV794" s="13" t="s">
        <v>84</v>
      </c>
      <c r="AW794" s="13" t="s">
        <v>35</v>
      </c>
      <c r="AX794" s="13" t="s">
        <v>76</v>
      </c>
      <c r="AY794" s="242" t="s">
        <v>140</v>
      </c>
    </row>
    <row r="795" spans="1:51" s="13" customFormat="1" ht="12">
      <c r="A795" s="13"/>
      <c r="B795" s="232"/>
      <c r="C795" s="233"/>
      <c r="D795" s="234" t="s">
        <v>151</v>
      </c>
      <c r="E795" s="235" t="s">
        <v>19</v>
      </c>
      <c r="F795" s="236" t="s">
        <v>599</v>
      </c>
      <c r="G795" s="233"/>
      <c r="H795" s="235" t="s">
        <v>19</v>
      </c>
      <c r="I795" s="237"/>
      <c r="J795" s="233"/>
      <c r="K795" s="233"/>
      <c r="L795" s="238"/>
      <c r="M795" s="239"/>
      <c r="N795" s="240"/>
      <c r="O795" s="240"/>
      <c r="P795" s="240"/>
      <c r="Q795" s="240"/>
      <c r="R795" s="240"/>
      <c r="S795" s="240"/>
      <c r="T795" s="24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2" t="s">
        <v>151</v>
      </c>
      <c r="AU795" s="242" t="s">
        <v>86</v>
      </c>
      <c r="AV795" s="13" t="s">
        <v>84</v>
      </c>
      <c r="AW795" s="13" t="s">
        <v>35</v>
      </c>
      <c r="AX795" s="13" t="s">
        <v>76</v>
      </c>
      <c r="AY795" s="242" t="s">
        <v>140</v>
      </c>
    </row>
    <row r="796" spans="1:51" s="14" customFormat="1" ht="12">
      <c r="A796" s="14"/>
      <c r="B796" s="243"/>
      <c r="C796" s="244"/>
      <c r="D796" s="234" t="s">
        <v>151</v>
      </c>
      <c r="E796" s="245" t="s">
        <v>19</v>
      </c>
      <c r="F796" s="246" t="s">
        <v>859</v>
      </c>
      <c r="G796" s="244"/>
      <c r="H796" s="247">
        <v>32.98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3" t="s">
        <v>151</v>
      </c>
      <c r="AU796" s="253" t="s">
        <v>86</v>
      </c>
      <c r="AV796" s="14" t="s">
        <v>86</v>
      </c>
      <c r="AW796" s="14" t="s">
        <v>35</v>
      </c>
      <c r="AX796" s="14" t="s">
        <v>76</v>
      </c>
      <c r="AY796" s="253" t="s">
        <v>140</v>
      </c>
    </row>
    <row r="797" spans="1:51" s="13" customFormat="1" ht="12">
      <c r="A797" s="13"/>
      <c r="B797" s="232"/>
      <c r="C797" s="233"/>
      <c r="D797" s="234" t="s">
        <v>151</v>
      </c>
      <c r="E797" s="235" t="s">
        <v>19</v>
      </c>
      <c r="F797" s="236" t="s">
        <v>601</v>
      </c>
      <c r="G797" s="233"/>
      <c r="H797" s="235" t="s">
        <v>19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2" t="s">
        <v>151</v>
      </c>
      <c r="AU797" s="242" t="s">
        <v>86</v>
      </c>
      <c r="AV797" s="13" t="s">
        <v>84</v>
      </c>
      <c r="AW797" s="13" t="s">
        <v>35</v>
      </c>
      <c r="AX797" s="13" t="s">
        <v>76</v>
      </c>
      <c r="AY797" s="242" t="s">
        <v>140</v>
      </c>
    </row>
    <row r="798" spans="1:51" s="14" customFormat="1" ht="12">
      <c r="A798" s="14"/>
      <c r="B798" s="243"/>
      <c r="C798" s="244"/>
      <c r="D798" s="234" t="s">
        <v>151</v>
      </c>
      <c r="E798" s="245" t="s">
        <v>19</v>
      </c>
      <c r="F798" s="246" t="s">
        <v>859</v>
      </c>
      <c r="G798" s="244"/>
      <c r="H798" s="247">
        <v>32.98</v>
      </c>
      <c r="I798" s="248"/>
      <c r="J798" s="244"/>
      <c r="K798" s="244"/>
      <c r="L798" s="249"/>
      <c r="M798" s="250"/>
      <c r="N798" s="251"/>
      <c r="O798" s="251"/>
      <c r="P798" s="251"/>
      <c r="Q798" s="251"/>
      <c r="R798" s="251"/>
      <c r="S798" s="251"/>
      <c r="T798" s="252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3" t="s">
        <v>151</v>
      </c>
      <c r="AU798" s="253" t="s">
        <v>86</v>
      </c>
      <c r="AV798" s="14" t="s">
        <v>86</v>
      </c>
      <c r="AW798" s="14" t="s">
        <v>35</v>
      </c>
      <c r="AX798" s="14" t="s">
        <v>76</v>
      </c>
      <c r="AY798" s="253" t="s">
        <v>140</v>
      </c>
    </row>
    <row r="799" spans="1:51" s="13" customFormat="1" ht="12">
      <c r="A799" s="13"/>
      <c r="B799" s="232"/>
      <c r="C799" s="233"/>
      <c r="D799" s="234" t="s">
        <v>151</v>
      </c>
      <c r="E799" s="235" t="s">
        <v>19</v>
      </c>
      <c r="F799" s="236" t="s">
        <v>602</v>
      </c>
      <c r="G799" s="233"/>
      <c r="H799" s="235" t="s">
        <v>19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2" t="s">
        <v>151</v>
      </c>
      <c r="AU799" s="242" t="s">
        <v>86</v>
      </c>
      <c r="AV799" s="13" t="s">
        <v>84</v>
      </c>
      <c r="AW799" s="13" t="s">
        <v>35</v>
      </c>
      <c r="AX799" s="13" t="s">
        <v>76</v>
      </c>
      <c r="AY799" s="242" t="s">
        <v>140</v>
      </c>
    </row>
    <row r="800" spans="1:51" s="14" customFormat="1" ht="12">
      <c r="A800" s="14"/>
      <c r="B800" s="243"/>
      <c r="C800" s="244"/>
      <c r="D800" s="234" t="s">
        <v>151</v>
      </c>
      <c r="E800" s="245" t="s">
        <v>19</v>
      </c>
      <c r="F800" s="246" t="s">
        <v>860</v>
      </c>
      <c r="G800" s="244"/>
      <c r="H800" s="247">
        <v>54.9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151</v>
      </c>
      <c r="AU800" s="253" t="s">
        <v>86</v>
      </c>
      <c r="AV800" s="14" t="s">
        <v>86</v>
      </c>
      <c r="AW800" s="14" t="s">
        <v>35</v>
      </c>
      <c r="AX800" s="14" t="s">
        <v>76</v>
      </c>
      <c r="AY800" s="253" t="s">
        <v>140</v>
      </c>
    </row>
    <row r="801" spans="1:51" s="13" customFormat="1" ht="12">
      <c r="A801" s="13"/>
      <c r="B801" s="232"/>
      <c r="C801" s="233"/>
      <c r="D801" s="234" t="s">
        <v>151</v>
      </c>
      <c r="E801" s="235" t="s">
        <v>19</v>
      </c>
      <c r="F801" s="236" t="s">
        <v>604</v>
      </c>
      <c r="G801" s="233"/>
      <c r="H801" s="235" t="s">
        <v>19</v>
      </c>
      <c r="I801" s="237"/>
      <c r="J801" s="233"/>
      <c r="K801" s="233"/>
      <c r="L801" s="238"/>
      <c r="M801" s="239"/>
      <c r="N801" s="240"/>
      <c r="O801" s="240"/>
      <c r="P801" s="240"/>
      <c r="Q801" s="240"/>
      <c r="R801" s="240"/>
      <c r="S801" s="240"/>
      <c r="T801" s="24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2" t="s">
        <v>151</v>
      </c>
      <c r="AU801" s="242" t="s">
        <v>86</v>
      </c>
      <c r="AV801" s="13" t="s">
        <v>84</v>
      </c>
      <c r="AW801" s="13" t="s">
        <v>35</v>
      </c>
      <c r="AX801" s="13" t="s">
        <v>76</v>
      </c>
      <c r="AY801" s="242" t="s">
        <v>140</v>
      </c>
    </row>
    <row r="802" spans="1:51" s="14" customFormat="1" ht="12">
      <c r="A802" s="14"/>
      <c r="B802" s="243"/>
      <c r="C802" s="244"/>
      <c r="D802" s="234" t="s">
        <v>151</v>
      </c>
      <c r="E802" s="245" t="s">
        <v>19</v>
      </c>
      <c r="F802" s="246" t="s">
        <v>861</v>
      </c>
      <c r="G802" s="244"/>
      <c r="H802" s="247">
        <v>132.1</v>
      </c>
      <c r="I802" s="248"/>
      <c r="J802" s="244"/>
      <c r="K802" s="244"/>
      <c r="L802" s="249"/>
      <c r="M802" s="250"/>
      <c r="N802" s="251"/>
      <c r="O802" s="251"/>
      <c r="P802" s="251"/>
      <c r="Q802" s="251"/>
      <c r="R802" s="251"/>
      <c r="S802" s="251"/>
      <c r="T802" s="25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3" t="s">
        <v>151</v>
      </c>
      <c r="AU802" s="253" t="s">
        <v>86</v>
      </c>
      <c r="AV802" s="14" t="s">
        <v>86</v>
      </c>
      <c r="AW802" s="14" t="s">
        <v>35</v>
      </c>
      <c r="AX802" s="14" t="s">
        <v>76</v>
      </c>
      <c r="AY802" s="253" t="s">
        <v>140</v>
      </c>
    </row>
    <row r="803" spans="1:51" s="15" customFormat="1" ht="12">
      <c r="A803" s="15"/>
      <c r="B803" s="254"/>
      <c r="C803" s="255"/>
      <c r="D803" s="234" t="s">
        <v>151</v>
      </c>
      <c r="E803" s="256" t="s">
        <v>19</v>
      </c>
      <c r="F803" s="257" t="s">
        <v>154</v>
      </c>
      <c r="G803" s="255"/>
      <c r="H803" s="258">
        <v>252.96</v>
      </c>
      <c r="I803" s="259"/>
      <c r="J803" s="255"/>
      <c r="K803" s="255"/>
      <c r="L803" s="260"/>
      <c r="M803" s="261"/>
      <c r="N803" s="262"/>
      <c r="O803" s="262"/>
      <c r="P803" s="262"/>
      <c r="Q803" s="262"/>
      <c r="R803" s="262"/>
      <c r="S803" s="262"/>
      <c r="T803" s="263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64" t="s">
        <v>151</v>
      </c>
      <c r="AU803" s="264" t="s">
        <v>86</v>
      </c>
      <c r="AV803" s="15" t="s">
        <v>147</v>
      </c>
      <c r="AW803" s="15" t="s">
        <v>35</v>
      </c>
      <c r="AX803" s="15" t="s">
        <v>84</v>
      </c>
      <c r="AY803" s="264" t="s">
        <v>140</v>
      </c>
    </row>
    <row r="804" spans="1:65" s="2" customFormat="1" ht="16.5" customHeight="1">
      <c r="A804" s="40"/>
      <c r="B804" s="41"/>
      <c r="C804" s="268" t="s">
        <v>862</v>
      </c>
      <c r="D804" s="268" t="s">
        <v>323</v>
      </c>
      <c r="E804" s="269" t="s">
        <v>863</v>
      </c>
      <c r="F804" s="270" t="s">
        <v>864</v>
      </c>
      <c r="G804" s="271" t="s">
        <v>250</v>
      </c>
      <c r="H804" s="272">
        <v>6.679</v>
      </c>
      <c r="I804" s="273"/>
      <c r="J804" s="274">
        <f>ROUND(I804*H804,2)</f>
        <v>0</v>
      </c>
      <c r="K804" s="270" t="s">
        <v>19</v>
      </c>
      <c r="L804" s="275"/>
      <c r="M804" s="276" t="s">
        <v>19</v>
      </c>
      <c r="N804" s="277" t="s">
        <v>47</v>
      </c>
      <c r="O804" s="86"/>
      <c r="P804" s="223">
        <f>O804*H804</f>
        <v>0</v>
      </c>
      <c r="Q804" s="223">
        <v>0.55</v>
      </c>
      <c r="R804" s="223">
        <f>Q804*H804</f>
        <v>3.6734500000000003</v>
      </c>
      <c r="S804" s="223">
        <v>0</v>
      </c>
      <c r="T804" s="224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5" t="s">
        <v>572</v>
      </c>
      <c r="AT804" s="225" t="s">
        <v>323</v>
      </c>
      <c r="AU804" s="225" t="s">
        <v>86</v>
      </c>
      <c r="AY804" s="19" t="s">
        <v>140</v>
      </c>
      <c r="BE804" s="226">
        <f>IF(N804="základní",J804,0)</f>
        <v>0</v>
      </c>
      <c r="BF804" s="226">
        <f>IF(N804="snížená",J804,0)</f>
        <v>0</v>
      </c>
      <c r="BG804" s="226">
        <f>IF(N804="zákl. přenesená",J804,0)</f>
        <v>0</v>
      </c>
      <c r="BH804" s="226">
        <f>IF(N804="sníž. přenesená",J804,0)</f>
        <v>0</v>
      </c>
      <c r="BI804" s="226">
        <f>IF(N804="nulová",J804,0)</f>
        <v>0</v>
      </c>
      <c r="BJ804" s="19" t="s">
        <v>84</v>
      </c>
      <c r="BK804" s="226">
        <f>ROUND(I804*H804,2)</f>
        <v>0</v>
      </c>
      <c r="BL804" s="19" t="s">
        <v>256</v>
      </c>
      <c r="BM804" s="225" t="s">
        <v>865</v>
      </c>
    </row>
    <row r="805" spans="1:51" s="13" customFormat="1" ht="12">
      <c r="A805" s="13"/>
      <c r="B805" s="232"/>
      <c r="C805" s="233"/>
      <c r="D805" s="234" t="s">
        <v>151</v>
      </c>
      <c r="E805" s="235" t="s">
        <v>19</v>
      </c>
      <c r="F805" s="236" t="s">
        <v>858</v>
      </c>
      <c r="G805" s="233"/>
      <c r="H805" s="235" t="s">
        <v>19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2" t="s">
        <v>151</v>
      </c>
      <c r="AU805" s="242" t="s">
        <v>86</v>
      </c>
      <c r="AV805" s="13" t="s">
        <v>84</v>
      </c>
      <c r="AW805" s="13" t="s">
        <v>35</v>
      </c>
      <c r="AX805" s="13" t="s">
        <v>76</v>
      </c>
      <c r="AY805" s="242" t="s">
        <v>140</v>
      </c>
    </row>
    <row r="806" spans="1:51" s="13" customFormat="1" ht="12">
      <c r="A806" s="13"/>
      <c r="B806" s="232"/>
      <c r="C806" s="233"/>
      <c r="D806" s="234" t="s">
        <v>151</v>
      </c>
      <c r="E806" s="235" t="s">
        <v>19</v>
      </c>
      <c r="F806" s="236" t="s">
        <v>599</v>
      </c>
      <c r="G806" s="233"/>
      <c r="H806" s="235" t="s">
        <v>19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2" t="s">
        <v>151</v>
      </c>
      <c r="AU806" s="242" t="s">
        <v>86</v>
      </c>
      <c r="AV806" s="13" t="s">
        <v>84</v>
      </c>
      <c r="AW806" s="13" t="s">
        <v>35</v>
      </c>
      <c r="AX806" s="13" t="s">
        <v>76</v>
      </c>
      <c r="AY806" s="242" t="s">
        <v>140</v>
      </c>
    </row>
    <row r="807" spans="1:51" s="14" customFormat="1" ht="12">
      <c r="A807" s="14"/>
      <c r="B807" s="243"/>
      <c r="C807" s="244"/>
      <c r="D807" s="234" t="s">
        <v>151</v>
      </c>
      <c r="E807" s="245" t="s">
        <v>19</v>
      </c>
      <c r="F807" s="246" t="s">
        <v>866</v>
      </c>
      <c r="G807" s="244"/>
      <c r="H807" s="247">
        <v>0.792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3" t="s">
        <v>151</v>
      </c>
      <c r="AU807" s="253" t="s">
        <v>86</v>
      </c>
      <c r="AV807" s="14" t="s">
        <v>86</v>
      </c>
      <c r="AW807" s="14" t="s">
        <v>35</v>
      </c>
      <c r="AX807" s="14" t="s">
        <v>76</v>
      </c>
      <c r="AY807" s="253" t="s">
        <v>140</v>
      </c>
    </row>
    <row r="808" spans="1:51" s="13" customFormat="1" ht="12">
      <c r="A808" s="13"/>
      <c r="B808" s="232"/>
      <c r="C808" s="233"/>
      <c r="D808" s="234" t="s">
        <v>151</v>
      </c>
      <c r="E808" s="235" t="s">
        <v>19</v>
      </c>
      <c r="F808" s="236" t="s">
        <v>601</v>
      </c>
      <c r="G808" s="233"/>
      <c r="H808" s="235" t="s">
        <v>19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151</v>
      </c>
      <c r="AU808" s="242" t="s">
        <v>86</v>
      </c>
      <c r="AV808" s="13" t="s">
        <v>84</v>
      </c>
      <c r="AW808" s="13" t="s">
        <v>35</v>
      </c>
      <c r="AX808" s="13" t="s">
        <v>76</v>
      </c>
      <c r="AY808" s="242" t="s">
        <v>140</v>
      </c>
    </row>
    <row r="809" spans="1:51" s="14" customFormat="1" ht="12">
      <c r="A809" s="14"/>
      <c r="B809" s="243"/>
      <c r="C809" s="244"/>
      <c r="D809" s="234" t="s">
        <v>151</v>
      </c>
      <c r="E809" s="245" t="s">
        <v>19</v>
      </c>
      <c r="F809" s="246" t="s">
        <v>866</v>
      </c>
      <c r="G809" s="244"/>
      <c r="H809" s="247">
        <v>0.792</v>
      </c>
      <c r="I809" s="248"/>
      <c r="J809" s="244"/>
      <c r="K809" s="244"/>
      <c r="L809" s="249"/>
      <c r="M809" s="250"/>
      <c r="N809" s="251"/>
      <c r="O809" s="251"/>
      <c r="P809" s="251"/>
      <c r="Q809" s="251"/>
      <c r="R809" s="251"/>
      <c r="S809" s="251"/>
      <c r="T809" s="252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3" t="s">
        <v>151</v>
      </c>
      <c r="AU809" s="253" t="s">
        <v>86</v>
      </c>
      <c r="AV809" s="14" t="s">
        <v>86</v>
      </c>
      <c r="AW809" s="14" t="s">
        <v>35</v>
      </c>
      <c r="AX809" s="14" t="s">
        <v>76</v>
      </c>
      <c r="AY809" s="253" t="s">
        <v>140</v>
      </c>
    </row>
    <row r="810" spans="1:51" s="13" customFormat="1" ht="12">
      <c r="A810" s="13"/>
      <c r="B810" s="232"/>
      <c r="C810" s="233"/>
      <c r="D810" s="234" t="s">
        <v>151</v>
      </c>
      <c r="E810" s="235" t="s">
        <v>19</v>
      </c>
      <c r="F810" s="236" t="s">
        <v>602</v>
      </c>
      <c r="G810" s="233"/>
      <c r="H810" s="235" t="s">
        <v>19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2" t="s">
        <v>151</v>
      </c>
      <c r="AU810" s="242" t="s">
        <v>86</v>
      </c>
      <c r="AV810" s="13" t="s">
        <v>84</v>
      </c>
      <c r="AW810" s="13" t="s">
        <v>35</v>
      </c>
      <c r="AX810" s="13" t="s">
        <v>76</v>
      </c>
      <c r="AY810" s="242" t="s">
        <v>140</v>
      </c>
    </row>
    <row r="811" spans="1:51" s="14" customFormat="1" ht="12">
      <c r="A811" s="14"/>
      <c r="B811" s="243"/>
      <c r="C811" s="244"/>
      <c r="D811" s="234" t="s">
        <v>151</v>
      </c>
      <c r="E811" s="245" t="s">
        <v>19</v>
      </c>
      <c r="F811" s="246" t="s">
        <v>867</v>
      </c>
      <c r="G811" s="244"/>
      <c r="H811" s="247">
        <v>1.318</v>
      </c>
      <c r="I811" s="248"/>
      <c r="J811" s="244"/>
      <c r="K811" s="244"/>
      <c r="L811" s="249"/>
      <c r="M811" s="250"/>
      <c r="N811" s="251"/>
      <c r="O811" s="251"/>
      <c r="P811" s="251"/>
      <c r="Q811" s="251"/>
      <c r="R811" s="251"/>
      <c r="S811" s="251"/>
      <c r="T811" s="25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3" t="s">
        <v>151</v>
      </c>
      <c r="AU811" s="253" t="s">
        <v>86</v>
      </c>
      <c r="AV811" s="14" t="s">
        <v>86</v>
      </c>
      <c r="AW811" s="14" t="s">
        <v>35</v>
      </c>
      <c r="AX811" s="14" t="s">
        <v>76</v>
      </c>
      <c r="AY811" s="253" t="s">
        <v>140</v>
      </c>
    </row>
    <row r="812" spans="1:51" s="13" customFormat="1" ht="12">
      <c r="A812" s="13"/>
      <c r="B812" s="232"/>
      <c r="C812" s="233"/>
      <c r="D812" s="234" t="s">
        <v>151</v>
      </c>
      <c r="E812" s="235" t="s">
        <v>19</v>
      </c>
      <c r="F812" s="236" t="s">
        <v>604</v>
      </c>
      <c r="G812" s="233"/>
      <c r="H812" s="235" t="s">
        <v>19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151</v>
      </c>
      <c r="AU812" s="242" t="s">
        <v>86</v>
      </c>
      <c r="AV812" s="13" t="s">
        <v>84</v>
      </c>
      <c r="AW812" s="13" t="s">
        <v>35</v>
      </c>
      <c r="AX812" s="13" t="s">
        <v>76</v>
      </c>
      <c r="AY812" s="242" t="s">
        <v>140</v>
      </c>
    </row>
    <row r="813" spans="1:51" s="14" customFormat="1" ht="12">
      <c r="A813" s="14"/>
      <c r="B813" s="243"/>
      <c r="C813" s="244"/>
      <c r="D813" s="234" t="s">
        <v>151</v>
      </c>
      <c r="E813" s="245" t="s">
        <v>19</v>
      </c>
      <c r="F813" s="246" t="s">
        <v>868</v>
      </c>
      <c r="G813" s="244"/>
      <c r="H813" s="247">
        <v>3.17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3" t="s">
        <v>151</v>
      </c>
      <c r="AU813" s="253" t="s">
        <v>86</v>
      </c>
      <c r="AV813" s="14" t="s">
        <v>86</v>
      </c>
      <c r="AW813" s="14" t="s">
        <v>35</v>
      </c>
      <c r="AX813" s="14" t="s">
        <v>76</v>
      </c>
      <c r="AY813" s="253" t="s">
        <v>140</v>
      </c>
    </row>
    <row r="814" spans="1:51" s="15" customFormat="1" ht="12">
      <c r="A814" s="15"/>
      <c r="B814" s="254"/>
      <c r="C814" s="255"/>
      <c r="D814" s="234" t="s">
        <v>151</v>
      </c>
      <c r="E814" s="256" t="s">
        <v>19</v>
      </c>
      <c r="F814" s="257" t="s">
        <v>154</v>
      </c>
      <c r="G814" s="255"/>
      <c r="H814" s="258">
        <v>6.072</v>
      </c>
      <c r="I814" s="259"/>
      <c r="J814" s="255"/>
      <c r="K814" s="255"/>
      <c r="L814" s="260"/>
      <c r="M814" s="261"/>
      <c r="N814" s="262"/>
      <c r="O814" s="262"/>
      <c r="P814" s="262"/>
      <c r="Q814" s="262"/>
      <c r="R814" s="262"/>
      <c r="S814" s="262"/>
      <c r="T814" s="263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4" t="s">
        <v>151</v>
      </c>
      <c r="AU814" s="264" t="s">
        <v>86</v>
      </c>
      <c r="AV814" s="15" t="s">
        <v>147</v>
      </c>
      <c r="AW814" s="15" t="s">
        <v>35</v>
      </c>
      <c r="AX814" s="15" t="s">
        <v>84</v>
      </c>
      <c r="AY814" s="264" t="s">
        <v>140</v>
      </c>
    </row>
    <row r="815" spans="1:51" s="14" customFormat="1" ht="12">
      <c r="A815" s="14"/>
      <c r="B815" s="243"/>
      <c r="C815" s="244"/>
      <c r="D815" s="234" t="s">
        <v>151</v>
      </c>
      <c r="E815" s="244"/>
      <c r="F815" s="246" t="s">
        <v>869</v>
      </c>
      <c r="G815" s="244"/>
      <c r="H815" s="247">
        <v>6.679</v>
      </c>
      <c r="I815" s="248"/>
      <c r="J815" s="244"/>
      <c r="K815" s="244"/>
      <c r="L815" s="249"/>
      <c r="M815" s="250"/>
      <c r="N815" s="251"/>
      <c r="O815" s="251"/>
      <c r="P815" s="251"/>
      <c r="Q815" s="251"/>
      <c r="R815" s="251"/>
      <c r="S815" s="251"/>
      <c r="T815" s="252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3" t="s">
        <v>151</v>
      </c>
      <c r="AU815" s="253" t="s">
        <v>86</v>
      </c>
      <c r="AV815" s="14" t="s">
        <v>86</v>
      </c>
      <c r="AW815" s="14" t="s">
        <v>4</v>
      </c>
      <c r="AX815" s="14" t="s">
        <v>84</v>
      </c>
      <c r="AY815" s="253" t="s">
        <v>140</v>
      </c>
    </row>
    <row r="816" spans="1:65" s="2" customFormat="1" ht="16.5" customHeight="1">
      <c r="A816" s="40"/>
      <c r="B816" s="41"/>
      <c r="C816" s="214" t="s">
        <v>870</v>
      </c>
      <c r="D816" s="214" t="s">
        <v>142</v>
      </c>
      <c r="E816" s="215" t="s">
        <v>871</v>
      </c>
      <c r="F816" s="216" t="s">
        <v>872</v>
      </c>
      <c r="G816" s="217" t="s">
        <v>250</v>
      </c>
      <c r="H816" s="218">
        <v>6.072</v>
      </c>
      <c r="I816" s="219"/>
      <c r="J816" s="220">
        <f>ROUND(I816*H816,2)</f>
        <v>0</v>
      </c>
      <c r="K816" s="216" t="s">
        <v>146</v>
      </c>
      <c r="L816" s="46"/>
      <c r="M816" s="221" t="s">
        <v>19</v>
      </c>
      <c r="N816" s="222" t="s">
        <v>47</v>
      </c>
      <c r="O816" s="86"/>
      <c r="P816" s="223">
        <f>O816*H816</f>
        <v>0</v>
      </c>
      <c r="Q816" s="223">
        <v>0.01254</v>
      </c>
      <c r="R816" s="223">
        <f>Q816*H816</f>
        <v>0.07614288000000001</v>
      </c>
      <c r="S816" s="223">
        <v>0</v>
      </c>
      <c r="T816" s="224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5" t="s">
        <v>256</v>
      </c>
      <c r="AT816" s="225" t="s">
        <v>142</v>
      </c>
      <c r="AU816" s="225" t="s">
        <v>86</v>
      </c>
      <c r="AY816" s="19" t="s">
        <v>140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9" t="s">
        <v>84</v>
      </c>
      <c r="BK816" s="226">
        <f>ROUND(I816*H816,2)</f>
        <v>0</v>
      </c>
      <c r="BL816" s="19" t="s">
        <v>256</v>
      </c>
      <c r="BM816" s="225" t="s">
        <v>873</v>
      </c>
    </row>
    <row r="817" spans="1:47" s="2" customFormat="1" ht="12">
      <c r="A817" s="40"/>
      <c r="B817" s="41"/>
      <c r="C817" s="42"/>
      <c r="D817" s="227" t="s">
        <v>149</v>
      </c>
      <c r="E817" s="42"/>
      <c r="F817" s="228" t="s">
        <v>874</v>
      </c>
      <c r="G817" s="42"/>
      <c r="H817" s="42"/>
      <c r="I817" s="229"/>
      <c r="J817" s="42"/>
      <c r="K817" s="42"/>
      <c r="L817" s="46"/>
      <c r="M817" s="230"/>
      <c r="N817" s="231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149</v>
      </c>
      <c r="AU817" s="19" t="s">
        <v>86</v>
      </c>
    </row>
    <row r="818" spans="1:51" s="13" customFormat="1" ht="12">
      <c r="A818" s="13"/>
      <c r="B818" s="232"/>
      <c r="C818" s="233"/>
      <c r="D818" s="234" t="s">
        <v>151</v>
      </c>
      <c r="E818" s="235" t="s">
        <v>19</v>
      </c>
      <c r="F818" s="236" t="s">
        <v>858</v>
      </c>
      <c r="G818" s="233"/>
      <c r="H818" s="235" t="s">
        <v>19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2" t="s">
        <v>151</v>
      </c>
      <c r="AU818" s="242" t="s">
        <v>86</v>
      </c>
      <c r="AV818" s="13" t="s">
        <v>84</v>
      </c>
      <c r="AW818" s="13" t="s">
        <v>35</v>
      </c>
      <c r="AX818" s="13" t="s">
        <v>76</v>
      </c>
      <c r="AY818" s="242" t="s">
        <v>140</v>
      </c>
    </row>
    <row r="819" spans="1:51" s="13" customFormat="1" ht="12">
      <c r="A819" s="13"/>
      <c r="B819" s="232"/>
      <c r="C819" s="233"/>
      <c r="D819" s="234" t="s">
        <v>151</v>
      </c>
      <c r="E819" s="235" t="s">
        <v>19</v>
      </c>
      <c r="F819" s="236" t="s">
        <v>599</v>
      </c>
      <c r="G819" s="233"/>
      <c r="H819" s="235" t="s">
        <v>19</v>
      </c>
      <c r="I819" s="237"/>
      <c r="J819" s="233"/>
      <c r="K819" s="233"/>
      <c r="L819" s="238"/>
      <c r="M819" s="239"/>
      <c r="N819" s="240"/>
      <c r="O819" s="240"/>
      <c r="P819" s="240"/>
      <c r="Q819" s="240"/>
      <c r="R819" s="240"/>
      <c r="S819" s="240"/>
      <c r="T819" s="24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2" t="s">
        <v>151</v>
      </c>
      <c r="AU819" s="242" t="s">
        <v>86</v>
      </c>
      <c r="AV819" s="13" t="s">
        <v>84</v>
      </c>
      <c r="AW819" s="13" t="s">
        <v>35</v>
      </c>
      <c r="AX819" s="13" t="s">
        <v>76</v>
      </c>
      <c r="AY819" s="242" t="s">
        <v>140</v>
      </c>
    </row>
    <row r="820" spans="1:51" s="14" customFormat="1" ht="12">
      <c r="A820" s="14"/>
      <c r="B820" s="243"/>
      <c r="C820" s="244"/>
      <c r="D820" s="234" t="s">
        <v>151</v>
      </c>
      <c r="E820" s="245" t="s">
        <v>19</v>
      </c>
      <c r="F820" s="246" t="s">
        <v>866</v>
      </c>
      <c r="G820" s="244"/>
      <c r="H820" s="247">
        <v>0.792</v>
      </c>
      <c r="I820" s="248"/>
      <c r="J820" s="244"/>
      <c r="K820" s="244"/>
      <c r="L820" s="249"/>
      <c r="M820" s="250"/>
      <c r="N820" s="251"/>
      <c r="O820" s="251"/>
      <c r="P820" s="251"/>
      <c r="Q820" s="251"/>
      <c r="R820" s="251"/>
      <c r="S820" s="251"/>
      <c r="T820" s="252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3" t="s">
        <v>151</v>
      </c>
      <c r="AU820" s="253" t="s">
        <v>86</v>
      </c>
      <c r="AV820" s="14" t="s">
        <v>86</v>
      </c>
      <c r="AW820" s="14" t="s">
        <v>35</v>
      </c>
      <c r="AX820" s="14" t="s">
        <v>76</v>
      </c>
      <c r="AY820" s="253" t="s">
        <v>140</v>
      </c>
    </row>
    <row r="821" spans="1:51" s="13" customFormat="1" ht="12">
      <c r="A821" s="13"/>
      <c r="B821" s="232"/>
      <c r="C821" s="233"/>
      <c r="D821" s="234" t="s">
        <v>151</v>
      </c>
      <c r="E821" s="235" t="s">
        <v>19</v>
      </c>
      <c r="F821" s="236" t="s">
        <v>601</v>
      </c>
      <c r="G821" s="233"/>
      <c r="H821" s="235" t="s">
        <v>19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151</v>
      </c>
      <c r="AU821" s="242" t="s">
        <v>86</v>
      </c>
      <c r="AV821" s="13" t="s">
        <v>84</v>
      </c>
      <c r="AW821" s="13" t="s">
        <v>35</v>
      </c>
      <c r="AX821" s="13" t="s">
        <v>76</v>
      </c>
      <c r="AY821" s="242" t="s">
        <v>140</v>
      </c>
    </row>
    <row r="822" spans="1:51" s="14" customFormat="1" ht="12">
      <c r="A822" s="14"/>
      <c r="B822" s="243"/>
      <c r="C822" s="244"/>
      <c r="D822" s="234" t="s">
        <v>151</v>
      </c>
      <c r="E822" s="245" t="s">
        <v>19</v>
      </c>
      <c r="F822" s="246" t="s">
        <v>866</v>
      </c>
      <c r="G822" s="244"/>
      <c r="H822" s="247">
        <v>0.792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3" t="s">
        <v>151</v>
      </c>
      <c r="AU822" s="253" t="s">
        <v>86</v>
      </c>
      <c r="AV822" s="14" t="s">
        <v>86</v>
      </c>
      <c r="AW822" s="14" t="s">
        <v>35</v>
      </c>
      <c r="AX822" s="14" t="s">
        <v>76</v>
      </c>
      <c r="AY822" s="253" t="s">
        <v>140</v>
      </c>
    </row>
    <row r="823" spans="1:51" s="13" customFormat="1" ht="12">
      <c r="A823" s="13"/>
      <c r="B823" s="232"/>
      <c r="C823" s="233"/>
      <c r="D823" s="234" t="s">
        <v>151</v>
      </c>
      <c r="E823" s="235" t="s">
        <v>19</v>
      </c>
      <c r="F823" s="236" t="s">
        <v>602</v>
      </c>
      <c r="G823" s="233"/>
      <c r="H823" s="235" t="s">
        <v>19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2" t="s">
        <v>151</v>
      </c>
      <c r="AU823" s="242" t="s">
        <v>86</v>
      </c>
      <c r="AV823" s="13" t="s">
        <v>84</v>
      </c>
      <c r="AW823" s="13" t="s">
        <v>35</v>
      </c>
      <c r="AX823" s="13" t="s">
        <v>76</v>
      </c>
      <c r="AY823" s="242" t="s">
        <v>140</v>
      </c>
    </row>
    <row r="824" spans="1:51" s="14" customFormat="1" ht="12">
      <c r="A824" s="14"/>
      <c r="B824" s="243"/>
      <c r="C824" s="244"/>
      <c r="D824" s="234" t="s">
        <v>151</v>
      </c>
      <c r="E824" s="245" t="s">
        <v>19</v>
      </c>
      <c r="F824" s="246" t="s">
        <v>867</v>
      </c>
      <c r="G824" s="244"/>
      <c r="H824" s="247">
        <v>1.318</v>
      </c>
      <c r="I824" s="248"/>
      <c r="J824" s="244"/>
      <c r="K824" s="244"/>
      <c r="L824" s="249"/>
      <c r="M824" s="250"/>
      <c r="N824" s="251"/>
      <c r="O824" s="251"/>
      <c r="P824" s="251"/>
      <c r="Q824" s="251"/>
      <c r="R824" s="251"/>
      <c r="S824" s="251"/>
      <c r="T824" s="252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3" t="s">
        <v>151</v>
      </c>
      <c r="AU824" s="253" t="s">
        <v>86</v>
      </c>
      <c r="AV824" s="14" t="s">
        <v>86</v>
      </c>
      <c r="AW824" s="14" t="s">
        <v>35</v>
      </c>
      <c r="AX824" s="14" t="s">
        <v>76</v>
      </c>
      <c r="AY824" s="253" t="s">
        <v>140</v>
      </c>
    </row>
    <row r="825" spans="1:51" s="13" customFormat="1" ht="12">
      <c r="A825" s="13"/>
      <c r="B825" s="232"/>
      <c r="C825" s="233"/>
      <c r="D825" s="234" t="s">
        <v>151</v>
      </c>
      <c r="E825" s="235" t="s">
        <v>19</v>
      </c>
      <c r="F825" s="236" t="s">
        <v>604</v>
      </c>
      <c r="G825" s="233"/>
      <c r="H825" s="235" t="s">
        <v>19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2" t="s">
        <v>151</v>
      </c>
      <c r="AU825" s="242" t="s">
        <v>86</v>
      </c>
      <c r="AV825" s="13" t="s">
        <v>84</v>
      </c>
      <c r="AW825" s="13" t="s">
        <v>35</v>
      </c>
      <c r="AX825" s="13" t="s">
        <v>76</v>
      </c>
      <c r="AY825" s="242" t="s">
        <v>140</v>
      </c>
    </row>
    <row r="826" spans="1:51" s="14" customFormat="1" ht="12">
      <c r="A826" s="14"/>
      <c r="B826" s="243"/>
      <c r="C826" s="244"/>
      <c r="D826" s="234" t="s">
        <v>151</v>
      </c>
      <c r="E826" s="245" t="s">
        <v>19</v>
      </c>
      <c r="F826" s="246" t="s">
        <v>868</v>
      </c>
      <c r="G826" s="244"/>
      <c r="H826" s="247">
        <v>3.17</v>
      </c>
      <c r="I826" s="248"/>
      <c r="J826" s="244"/>
      <c r="K826" s="244"/>
      <c r="L826" s="249"/>
      <c r="M826" s="250"/>
      <c r="N826" s="251"/>
      <c r="O826" s="251"/>
      <c r="P826" s="251"/>
      <c r="Q826" s="251"/>
      <c r="R826" s="251"/>
      <c r="S826" s="251"/>
      <c r="T826" s="25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3" t="s">
        <v>151</v>
      </c>
      <c r="AU826" s="253" t="s">
        <v>86</v>
      </c>
      <c r="AV826" s="14" t="s">
        <v>86</v>
      </c>
      <c r="AW826" s="14" t="s">
        <v>35</v>
      </c>
      <c r="AX826" s="14" t="s">
        <v>76</v>
      </c>
      <c r="AY826" s="253" t="s">
        <v>140</v>
      </c>
    </row>
    <row r="827" spans="1:51" s="15" customFormat="1" ht="12">
      <c r="A827" s="15"/>
      <c r="B827" s="254"/>
      <c r="C827" s="255"/>
      <c r="D827" s="234" t="s">
        <v>151</v>
      </c>
      <c r="E827" s="256" t="s">
        <v>19</v>
      </c>
      <c r="F827" s="257" t="s">
        <v>154</v>
      </c>
      <c r="G827" s="255"/>
      <c r="H827" s="258">
        <v>6.072</v>
      </c>
      <c r="I827" s="259"/>
      <c r="J827" s="255"/>
      <c r="K827" s="255"/>
      <c r="L827" s="260"/>
      <c r="M827" s="261"/>
      <c r="N827" s="262"/>
      <c r="O827" s="262"/>
      <c r="P827" s="262"/>
      <c r="Q827" s="262"/>
      <c r="R827" s="262"/>
      <c r="S827" s="262"/>
      <c r="T827" s="263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64" t="s">
        <v>151</v>
      </c>
      <c r="AU827" s="264" t="s">
        <v>86</v>
      </c>
      <c r="AV827" s="15" t="s">
        <v>147</v>
      </c>
      <c r="AW827" s="15" t="s">
        <v>35</v>
      </c>
      <c r="AX827" s="15" t="s">
        <v>84</v>
      </c>
      <c r="AY827" s="264" t="s">
        <v>140</v>
      </c>
    </row>
    <row r="828" spans="1:65" s="2" customFormat="1" ht="24.15" customHeight="1">
      <c r="A828" s="40"/>
      <c r="B828" s="41"/>
      <c r="C828" s="214" t="s">
        <v>875</v>
      </c>
      <c r="D828" s="214" t="s">
        <v>142</v>
      </c>
      <c r="E828" s="215" t="s">
        <v>876</v>
      </c>
      <c r="F828" s="216" t="s">
        <v>877</v>
      </c>
      <c r="G828" s="217" t="s">
        <v>878</v>
      </c>
      <c r="H828" s="279"/>
      <c r="I828" s="219"/>
      <c r="J828" s="220">
        <f>ROUND(I828*H828,2)</f>
        <v>0</v>
      </c>
      <c r="K828" s="216" t="s">
        <v>146</v>
      </c>
      <c r="L828" s="46"/>
      <c r="M828" s="221" t="s">
        <v>19</v>
      </c>
      <c r="N828" s="222" t="s">
        <v>47</v>
      </c>
      <c r="O828" s="86"/>
      <c r="P828" s="223">
        <f>O828*H828</f>
        <v>0</v>
      </c>
      <c r="Q828" s="223">
        <v>0</v>
      </c>
      <c r="R828" s="223">
        <f>Q828*H828</f>
        <v>0</v>
      </c>
      <c r="S828" s="223">
        <v>0</v>
      </c>
      <c r="T828" s="224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5" t="s">
        <v>256</v>
      </c>
      <c r="AT828" s="225" t="s">
        <v>142</v>
      </c>
      <c r="AU828" s="225" t="s">
        <v>86</v>
      </c>
      <c r="AY828" s="19" t="s">
        <v>140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9" t="s">
        <v>84</v>
      </c>
      <c r="BK828" s="226">
        <f>ROUND(I828*H828,2)</f>
        <v>0</v>
      </c>
      <c r="BL828" s="19" t="s">
        <v>256</v>
      </c>
      <c r="BM828" s="225" t="s">
        <v>879</v>
      </c>
    </row>
    <row r="829" spans="1:47" s="2" customFormat="1" ht="12">
      <c r="A829" s="40"/>
      <c r="B829" s="41"/>
      <c r="C829" s="42"/>
      <c r="D829" s="227" t="s">
        <v>149</v>
      </c>
      <c r="E829" s="42"/>
      <c r="F829" s="228" t="s">
        <v>880</v>
      </c>
      <c r="G829" s="42"/>
      <c r="H829" s="42"/>
      <c r="I829" s="229"/>
      <c r="J829" s="42"/>
      <c r="K829" s="42"/>
      <c r="L829" s="46"/>
      <c r="M829" s="230"/>
      <c r="N829" s="231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149</v>
      </c>
      <c r="AU829" s="19" t="s">
        <v>86</v>
      </c>
    </row>
    <row r="830" spans="1:63" s="12" customFormat="1" ht="22.8" customHeight="1">
      <c r="A830" s="12"/>
      <c r="B830" s="198"/>
      <c r="C830" s="199"/>
      <c r="D830" s="200" t="s">
        <v>75</v>
      </c>
      <c r="E830" s="212" t="s">
        <v>881</v>
      </c>
      <c r="F830" s="212" t="s">
        <v>882</v>
      </c>
      <c r="G830" s="199"/>
      <c r="H830" s="199"/>
      <c r="I830" s="202"/>
      <c r="J830" s="213">
        <f>BK830</f>
        <v>0</v>
      </c>
      <c r="K830" s="199"/>
      <c r="L830" s="204"/>
      <c r="M830" s="205"/>
      <c r="N830" s="206"/>
      <c r="O830" s="206"/>
      <c r="P830" s="207">
        <f>SUM(P831:P847)</f>
        <v>0</v>
      </c>
      <c r="Q830" s="206"/>
      <c r="R830" s="207">
        <f>SUM(R831:R847)</f>
        <v>0.039989000000000004</v>
      </c>
      <c r="S830" s="206"/>
      <c r="T830" s="208">
        <f>SUM(T831:T847)</f>
        <v>0</v>
      </c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R830" s="209" t="s">
        <v>86</v>
      </c>
      <c r="AT830" s="210" t="s">
        <v>75</v>
      </c>
      <c r="AU830" s="210" t="s">
        <v>84</v>
      </c>
      <c r="AY830" s="209" t="s">
        <v>140</v>
      </c>
      <c r="BK830" s="211">
        <f>SUM(BK831:BK847)</f>
        <v>0</v>
      </c>
    </row>
    <row r="831" spans="1:65" s="2" customFormat="1" ht="21.75" customHeight="1">
      <c r="A831" s="40"/>
      <c r="B831" s="41"/>
      <c r="C831" s="214" t="s">
        <v>883</v>
      </c>
      <c r="D831" s="214" t="s">
        <v>142</v>
      </c>
      <c r="E831" s="215" t="s">
        <v>884</v>
      </c>
      <c r="F831" s="216" t="s">
        <v>885</v>
      </c>
      <c r="G831" s="217" t="s">
        <v>457</v>
      </c>
      <c r="H831" s="218">
        <v>18.1</v>
      </c>
      <c r="I831" s="219"/>
      <c r="J831" s="220">
        <f>ROUND(I831*H831,2)</f>
        <v>0</v>
      </c>
      <c r="K831" s="216" t="s">
        <v>146</v>
      </c>
      <c r="L831" s="46"/>
      <c r="M831" s="221" t="s">
        <v>19</v>
      </c>
      <c r="N831" s="222" t="s">
        <v>47</v>
      </c>
      <c r="O831" s="86"/>
      <c r="P831" s="223">
        <f>O831*H831</f>
        <v>0</v>
      </c>
      <c r="Q831" s="223">
        <v>0.00169</v>
      </c>
      <c r="R831" s="223">
        <f>Q831*H831</f>
        <v>0.030589000000000005</v>
      </c>
      <c r="S831" s="223">
        <v>0</v>
      </c>
      <c r="T831" s="224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5" t="s">
        <v>256</v>
      </c>
      <c r="AT831" s="225" t="s">
        <v>142</v>
      </c>
      <c r="AU831" s="225" t="s">
        <v>86</v>
      </c>
      <c r="AY831" s="19" t="s">
        <v>140</v>
      </c>
      <c r="BE831" s="226">
        <f>IF(N831="základní",J831,0)</f>
        <v>0</v>
      </c>
      <c r="BF831" s="226">
        <f>IF(N831="snížená",J831,0)</f>
        <v>0</v>
      </c>
      <c r="BG831" s="226">
        <f>IF(N831="zákl. přenesená",J831,0)</f>
        <v>0</v>
      </c>
      <c r="BH831" s="226">
        <f>IF(N831="sníž. přenesená",J831,0)</f>
        <v>0</v>
      </c>
      <c r="BI831" s="226">
        <f>IF(N831="nulová",J831,0)</f>
        <v>0</v>
      </c>
      <c r="BJ831" s="19" t="s">
        <v>84</v>
      </c>
      <c r="BK831" s="226">
        <f>ROUND(I831*H831,2)</f>
        <v>0</v>
      </c>
      <c r="BL831" s="19" t="s">
        <v>256</v>
      </c>
      <c r="BM831" s="225" t="s">
        <v>886</v>
      </c>
    </row>
    <row r="832" spans="1:47" s="2" customFormat="1" ht="12">
      <c r="A832" s="40"/>
      <c r="B832" s="41"/>
      <c r="C832" s="42"/>
      <c r="D832" s="227" t="s">
        <v>149</v>
      </c>
      <c r="E832" s="42"/>
      <c r="F832" s="228" t="s">
        <v>887</v>
      </c>
      <c r="G832" s="42"/>
      <c r="H832" s="42"/>
      <c r="I832" s="229"/>
      <c r="J832" s="42"/>
      <c r="K832" s="42"/>
      <c r="L832" s="46"/>
      <c r="M832" s="230"/>
      <c r="N832" s="231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149</v>
      </c>
      <c r="AU832" s="19" t="s">
        <v>86</v>
      </c>
    </row>
    <row r="833" spans="1:51" s="13" customFormat="1" ht="12">
      <c r="A833" s="13"/>
      <c r="B833" s="232"/>
      <c r="C833" s="233"/>
      <c r="D833" s="234" t="s">
        <v>151</v>
      </c>
      <c r="E833" s="235" t="s">
        <v>19</v>
      </c>
      <c r="F833" s="236" t="s">
        <v>888</v>
      </c>
      <c r="G833" s="233"/>
      <c r="H833" s="235" t="s">
        <v>19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2" t="s">
        <v>151</v>
      </c>
      <c r="AU833" s="242" t="s">
        <v>86</v>
      </c>
      <c r="AV833" s="13" t="s">
        <v>84</v>
      </c>
      <c r="AW833" s="13" t="s">
        <v>35</v>
      </c>
      <c r="AX833" s="13" t="s">
        <v>76</v>
      </c>
      <c r="AY833" s="242" t="s">
        <v>140</v>
      </c>
    </row>
    <row r="834" spans="1:51" s="14" customFormat="1" ht="12">
      <c r="A834" s="14"/>
      <c r="B834" s="243"/>
      <c r="C834" s="244"/>
      <c r="D834" s="234" t="s">
        <v>151</v>
      </c>
      <c r="E834" s="245" t="s">
        <v>19</v>
      </c>
      <c r="F834" s="246" t="s">
        <v>889</v>
      </c>
      <c r="G834" s="244"/>
      <c r="H834" s="247">
        <v>18.1</v>
      </c>
      <c r="I834" s="248"/>
      <c r="J834" s="244"/>
      <c r="K834" s="244"/>
      <c r="L834" s="249"/>
      <c r="M834" s="250"/>
      <c r="N834" s="251"/>
      <c r="O834" s="251"/>
      <c r="P834" s="251"/>
      <c r="Q834" s="251"/>
      <c r="R834" s="251"/>
      <c r="S834" s="251"/>
      <c r="T834" s="25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3" t="s">
        <v>151</v>
      </c>
      <c r="AU834" s="253" t="s">
        <v>86</v>
      </c>
      <c r="AV834" s="14" t="s">
        <v>86</v>
      </c>
      <c r="AW834" s="14" t="s">
        <v>35</v>
      </c>
      <c r="AX834" s="14" t="s">
        <v>76</v>
      </c>
      <c r="AY834" s="253" t="s">
        <v>140</v>
      </c>
    </row>
    <row r="835" spans="1:51" s="15" customFormat="1" ht="12">
      <c r="A835" s="15"/>
      <c r="B835" s="254"/>
      <c r="C835" s="255"/>
      <c r="D835" s="234" t="s">
        <v>151</v>
      </c>
      <c r="E835" s="256" t="s">
        <v>19</v>
      </c>
      <c r="F835" s="257" t="s">
        <v>154</v>
      </c>
      <c r="G835" s="255"/>
      <c r="H835" s="258">
        <v>18.1</v>
      </c>
      <c r="I835" s="259"/>
      <c r="J835" s="255"/>
      <c r="K835" s="255"/>
      <c r="L835" s="260"/>
      <c r="M835" s="261"/>
      <c r="N835" s="262"/>
      <c r="O835" s="262"/>
      <c r="P835" s="262"/>
      <c r="Q835" s="262"/>
      <c r="R835" s="262"/>
      <c r="S835" s="262"/>
      <c r="T835" s="263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64" t="s">
        <v>151</v>
      </c>
      <c r="AU835" s="264" t="s">
        <v>86</v>
      </c>
      <c r="AV835" s="15" t="s">
        <v>147</v>
      </c>
      <c r="AW835" s="15" t="s">
        <v>35</v>
      </c>
      <c r="AX835" s="15" t="s">
        <v>84</v>
      </c>
      <c r="AY835" s="264" t="s">
        <v>140</v>
      </c>
    </row>
    <row r="836" spans="1:65" s="2" customFormat="1" ht="24.15" customHeight="1">
      <c r="A836" s="40"/>
      <c r="B836" s="41"/>
      <c r="C836" s="214" t="s">
        <v>890</v>
      </c>
      <c r="D836" s="214" t="s">
        <v>142</v>
      </c>
      <c r="E836" s="215" t="s">
        <v>891</v>
      </c>
      <c r="F836" s="216" t="s">
        <v>892</v>
      </c>
      <c r="G836" s="217" t="s">
        <v>259</v>
      </c>
      <c r="H836" s="218">
        <v>2</v>
      </c>
      <c r="I836" s="219"/>
      <c r="J836" s="220">
        <f>ROUND(I836*H836,2)</f>
        <v>0</v>
      </c>
      <c r="K836" s="216" t="s">
        <v>146</v>
      </c>
      <c r="L836" s="46"/>
      <c r="M836" s="221" t="s">
        <v>19</v>
      </c>
      <c r="N836" s="222" t="s">
        <v>47</v>
      </c>
      <c r="O836" s="86"/>
      <c r="P836" s="223">
        <f>O836*H836</f>
        <v>0</v>
      </c>
      <c r="Q836" s="223">
        <v>0.00036</v>
      </c>
      <c r="R836" s="223">
        <f>Q836*H836</f>
        <v>0.00072</v>
      </c>
      <c r="S836" s="223">
        <v>0</v>
      </c>
      <c r="T836" s="224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5" t="s">
        <v>256</v>
      </c>
      <c r="AT836" s="225" t="s">
        <v>142</v>
      </c>
      <c r="AU836" s="225" t="s">
        <v>86</v>
      </c>
      <c r="AY836" s="19" t="s">
        <v>140</v>
      </c>
      <c r="BE836" s="226">
        <f>IF(N836="základní",J836,0)</f>
        <v>0</v>
      </c>
      <c r="BF836" s="226">
        <f>IF(N836="snížená",J836,0)</f>
        <v>0</v>
      </c>
      <c r="BG836" s="226">
        <f>IF(N836="zákl. přenesená",J836,0)</f>
        <v>0</v>
      </c>
      <c r="BH836" s="226">
        <f>IF(N836="sníž. přenesená",J836,0)</f>
        <v>0</v>
      </c>
      <c r="BI836" s="226">
        <f>IF(N836="nulová",J836,0)</f>
        <v>0</v>
      </c>
      <c r="BJ836" s="19" t="s">
        <v>84</v>
      </c>
      <c r="BK836" s="226">
        <f>ROUND(I836*H836,2)</f>
        <v>0</v>
      </c>
      <c r="BL836" s="19" t="s">
        <v>256</v>
      </c>
      <c r="BM836" s="225" t="s">
        <v>893</v>
      </c>
    </row>
    <row r="837" spans="1:47" s="2" customFormat="1" ht="12">
      <c r="A837" s="40"/>
      <c r="B837" s="41"/>
      <c r="C837" s="42"/>
      <c r="D837" s="227" t="s">
        <v>149</v>
      </c>
      <c r="E837" s="42"/>
      <c r="F837" s="228" t="s">
        <v>894</v>
      </c>
      <c r="G837" s="42"/>
      <c r="H837" s="42"/>
      <c r="I837" s="229"/>
      <c r="J837" s="42"/>
      <c r="K837" s="42"/>
      <c r="L837" s="46"/>
      <c r="M837" s="230"/>
      <c r="N837" s="231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149</v>
      </c>
      <c r="AU837" s="19" t="s">
        <v>86</v>
      </c>
    </row>
    <row r="838" spans="1:51" s="13" customFormat="1" ht="12">
      <c r="A838" s="13"/>
      <c r="B838" s="232"/>
      <c r="C838" s="233"/>
      <c r="D838" s="234" t="s">
        <v>151</v>
      </c>
      <c r="E838" s="235" t="s">
        <v>19</v>
      </c>
      <c r="F838" s="236" t="s">
        <v>888</v>
      </c>
      <c r="G838" s="233"/>
      <c r="H838" s="235" t="s">
        <v>19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2" t="s">
        <v>151</v>
      </c>
      <c r="AU838" s="242" t="s">
        <v>86</v>
      </c>
      <c r="AV838" s="13" t="s">
        <v>84</v>
      </c>
      <c r="AW838" s="13" t="s">
        <v>35</v>
      </c>
      <c r="AX838" s="13" t="s">
        <v>76</v>
      </c>
      <c r="AY838" s="242" t="s">
        <v>140</v>
      </c>
    </row>
    <row r="839" spans="1:51" s="14" customFormat="1" ht="12">
      <c r="A839" s="14"/>
      <c r="B839" s="243"/>
      <c r="C839" s="244"/>
      <c r="D839" s="234" t="s">
        <v>151</v>
      </c>
      <c r="E839" s="245" t="s">
        <v>19</v>
      </c>
      <c r="F839" s="246" t="s">
        <v>86</v>
      </c>
      <c r="G839" s="244"/>
      <c r="H839" s="247">
        <v>2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3" t="s">
        <v>151</v>
      </c>
      <c r="AU839" s="253" t="s">
        <v>86</v>
      </c>
      <c r="AV839" s="14" t="s">
        <v>86</v>
      </c>
      <c r="AW839" s="14" t="s">
        <v>35</v>
      </c>
      <c r="AX839" s="14" t="s">
        <v>76</v>
      </c>
      <c r="AY839" s="253" t="s">
        <v>140</v>
      </c>
    </row>
    <row r="840" spans="1:51" s="15" customFormat="1" ht="12">
      <c r="A840" s="15"/>
      <c r="B840" s="254"/>
      <c r="C840" s="255"/>
      <c r="D840" s="234" t="s">
        <v>151</v>
      </c>
      <c r="E840" s="256" t="s">
        <v>19</v>
      </c>
      <c r="F840" s="257" t="s">
        <v>154</v>
      </c>
      <c r="G840" s="255"/>
      <c r="H840" s="258">
        <v>2</v>
      </c>
      <c r="I840" s="259"/>
      <c r="J840" s="255"/>
      <c r="K840" s="255"/>
      <c r="L840" s="260"/>
      <c r="M840" s="261"/>
      <c r="N840" s="262"/>
      <c r="O840" s="262"/>
      <c r="P840" s="262"/>
      <c r="Q840" s="262"/>
      <c r="R840" s="262"/>
      <c r="S840" s="262"/>
      <c r="T840" s="263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4" t="s">
        <v>151</v>
      </c>
      <c r="AU840" s="264" t="s">
        <v>86</v>
      </c>
      <c r="AV840" s="15" t="s">
        <v>147</v>
      </c>
      <c r="AW840" s="15" t="s">
        <v>35</v>
      </c>
      <c r="AX840" s="15" t="s">
        <v>84</v>
      </c>
      <c r="AY840" s="264" t="s">
        <v>140</v>
      </c>
    </row>
    <row r="841" spans="1:65" s="2" customFormat="1" ht="24.15" customHeight="1">
      <c r="A841" s="40"/>
      <c r="B841" s="41"/>
      <c r="C841" s="214" t="s">
        <v>895</v>
      </c>
      <c r="D841" s="214" t="s">
        <v>142</v>
      </c>
      <c r="E841" s="215" t="s">
        <v>896</v>
      </c>
      <c r="F841" s="216" t="s">
        <v>897</v>
      </c>
      <c r="G841" s="217" t="s">
        <v>457</v>
      </c>
      <c r="H841" s="218">
        <v>4</v>
      </c>
      <c r="I841" s="219"/>
      <c r="J841" s="220">
        <f>ROUND(I841*H841,2)</f>
        <v>0</v>
      </c>
      <c r="K841" s="216" t="s">
        <v>146</v>
      </c>
      <c r="L841" s="46"/>
      <c r="M841" s="221" t="s">
        <v>19</v>
      </c>
      <c r="N841" s="222" t="s">
        <v>47</v>
      </c>
      <c r="O841" s="86"/>
      <c r="P841" s="223">
        <f>O841*H841</f>
        <v>0</v>
      </c>
      <c r="Q841" s="223">
        <v>0.00217</v>
      </c>
      <c r="R841" s="223">
        <f>Q841*H841</f>
        <v>0.00868</v>
      </c>
      <c r="S841" s="223">
        <v>0</v>
      </c>
      <c r="T841" s="224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5" t="s">
        <v>256</v>
      </c>
      <c r="AT841" s="225" t="s">
        <v>142</v>
      </c>
      <c r="AU841" s="225" t="s">
        <v>86</v>
      </c>
      <c r="AY841" s="19" t="s">
        <v>140</v>
      </c>
      <c r="BE841" s="226">
        <f>IF(N841="základní",J841,0)</f>
        <v>0</v>
      </c>
      <c r="BF841" s="226">
        <f>IF(N841="snížená",J841,0)</f>
        <v>0</v>
      </c>
      <c r="BG841" s="226">
        <f>IF(N841="zákl. přenesená",J841,0)</f>
        <v>0</v>
      </c>
      <c r="BH841" s="226">
        <f>IF(N841="sníž. přenesená",J841,0)</f>
        <v>0</v>
      </c>
      <c r="BI841" s="226">
        <f>IF(N841="nulová",J841,0)</f>
        <v>0</v>
      </c>
      <c r="BJ841" s="19" t="s">
        <v>84</v>
      </c>
      <c r="BK841" s="226">
        <f>ROUND(I841*H841,2)</f>
        <v>0</v>
      </c>
      <c r="BL841" s="19" t="s">
        <v>256</v>
      </c>
      <c r="BM841" s="225" t="s">
        <v>898</v>
      </c>
    </row>
    <row r="842" spans="1:47" s="2" customFormat="1" ht="12">
      <c r="A842" s="40"/>
      <c r="B842" s="41"/>
      <c r="C842" s="42"/>
      <c r="D842" s="227" t="s">
        <v>149</v>
      </c>
      <c r="E842" s="42"/>
      <c r="F842" s="228" t="s">
        <v>899</v>
      </c>
      <c r="G842" s="42"/>
      <c r="H842" s="42"/>
      <c r="I842" s="229"/>
      <c r="J842" s="42"/>
      <c r="K842" s="42"/>
      <c r="L842" s="46"/>
      <c r="M842" s="230"/>
      <c r="N842" s="231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149</v>
      </c>
      <c r="AU842" s="19" t="s">
        <v>86</v>
      </c>
    </row>
    <row r="843" spans="1:51" s="13" customFormat="1" ht="12">
      <c r="A843" s="13"/>
      <c r="B843" s="232"/>
      <c r="C843" s="233"/>
      <c r="D843" s="234" t="s">
        <v>151</v>
      </c>
      <c r="E843" s="235" t="s">
        <v>19</v>
      </c>
      <c r="F843" s="236" t="s">
        <v>888</v>
      </c>
      <c r="G843" s="233"/>
      <c r="H843" s="235" t="s">
        <v>19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2" t="s">
        <v>151</v>
      </c>
      <c r="AU843" s="242" t="s">
        <v>86</v>
      </c>
      <c r="AV843" s="13" t="s">
        <v>84</v>
      </c>
      <c r="AW843" s="13" t="s">
        <v>35</v>
      </c>
      <c r="AX843" s="13" t="s">
        <v>76</v>
      </c>
      <c r="AY843" s="242" t="s">
        <v>140</v>
      </c>
    </row>
    <row r="844" spans="1:51" s="14" customFormat="1" ht="12">
      <c r="A844" s="14"/>
      <c r="B844" s="243"/>
      <c r="C844" s="244"/>
      <c r="D844" s="234" t="s">
        <v>151</v>
      </c>
      <c r="E844" s="245" t="s">
        <v>19</v>
      </c>
      <c r="F844" s="246" t="s">
        <v>900</v>
      </c>
      <c r="G844" s="244"/>
      <c r="H844" s="247">
        <v>4</v>
      </c>
      <c r="I844" s="248"/>
      <c r="J844" s="244"/>
      <c r="K844" s="244"/>
      <c r="L844" s="249"/>
      <c r="M844" s="250"/>
      <c r="N844" s="251"/>
      <c r="O844" s="251"/>
      <c r="P844" s="251"/>
      <c r="Q844" s="251"/>
      <c r="R844" s="251"/>
      <c r="S844" s="251"/>
      <c r="T844" s="25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3" t="s">
        <v>151</v>
      </c>
      <c r="AU844" s="253" t="s">
        <v>86</v>
      </c>
      <c r="AV844" s="14" t="s">
        <v>86</v>
      </c>
      <c r="AW844" s="14" t="s">
        <v>35</v>
      </c>
      <c r="AX844" s="14" t="s">
        <v>76</v>
      </c>
      <c r="AY844" s="253" t="s">
        <v>140</v>
      </c>
    </row>
    <row r="845" spans="1:51" s="15" customFormat="1" ht="12">
      <c r="A845" s="15"/>
      <c r="B845" s="254"/>
      <c r="C845" s="255"/>
      <c r="D845" s="234" t="s">
        <v>151</v>
      </c>
      <c r="E845" s="256" t="s">
        <v>19</v>
      </c>
      <c r="F845" s="257" t="s">
        <v>154</v>
      </c>
      <c r="G845" s="255"/>
      <c r="H845" s="258">
        <v>4</v>
      </c>
      <c r="I845" s="259"/>
      <c r="J845" s="255"/>
      <c r="K845" s="255"/>
      <c r="L845" s="260"/>
      <c r="M845" s="261"/>
      <c r="N845" s="262"/>
      <c r="O845" s="262"/>
      <c r="P845" s="262"/>
      <c r="Q845" s="262"/>
      <c r="R845" s="262"/>
      <c r="S845" s="262"/>
      <c r="T845" s="263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4" t="s">
        <v>151</v>
      </c>
      <c r="AU845" s="264" t="s">
        <v>86</v>
      </c>
      <c r="AV845" s="15" t="s">
        <v>147</v>
      </c>
      <c r="AW845" s="15" t="s">
        <v>35</v>
      </c>
      <c r="AX845" s="15" t="s">
        <v>84</v>
      </c>
      <c r="AY845" s="264" t="s">
        <v>140</v>
      </c>
    </row>
    <row r="846" spans="1:65" s="2" customFormat="1" ht="24.15" customHeight="1">
      <c r="A846" s="40"/>
      <c r="B846" s="41"/>
      <c r="C846" s="214" t="s">
        <v>901</v>
      </c>
      <c r="D846" s="214" t="s">
        <v>142</v>
      </c>
      <c r="E846" s="215" t="s">
        <v>902</v>
      </c>
      <c r="F846" s="216" t="s">
        <v>903</v>
      </c>
      <c r="G846" s="217" t="s">
        <v>878</v>
      </c>
      <c r="H846" s="279"/>
      <c r="I846" s="219"/>
      <c r="J846" s="220">
        <f>ROUND(I846*H846,2)</f>
        <v>0</v>
      </c>
      <c r="K846" s="216" t="s">
        <v>146</v>
      </c>
      <c r="L846" s="46"/>
      <c r="M846" s="221" t="s">
        <v>19</v>
      </c>
      <c r="N846" s="222" t="s">
        <v>47</v>
      </c>
      <c r="O846" s="86"/>
      <c r="P846" s="223">
        <f>O846*H846</f>
        <v>0</v>
      </c>
      <c r="Q846" s="223">
        <v>0</v>
      </c>
      <c r="R846" s="223">
        <f>Q846*H846</f>
        <v>0</v>
      </c>
      <c r="S846" s="223">
        <v>0</v>
      </c>
      <c r="T846" s="224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5" t="s">
        <v>256</v>
      </c>
      <c r="AT846" s="225" t="s">
        <v>142</v>
      </c>
      <c r="AU846" s="225" t="s">
        <v>86</v>
      </c>
      <c r="AY846" s="19" t="s">
        <v>140</v>
      </c>
      <c r="BE846" s="226">
        <f>IF(N846="základní",J846,0)</f>
        <v>0</v>
      </c>
      <c r="BF846" s="226">
        <f>IF(N846="snížená",J846,0)</f>
        <v>0</v>
      </c>
      <c r="BG846" s="226">
        <f>IF(N846="zákl. přenesená",J846,0)</f>
        <v>0</v>
      </c>
      <c r="BH846" s="226">
        <f>IF(N846="sníž. přenesená",J846,0)</f>
        <v>0</v>
      </c>
      <c r="BI846" s="226">
        <f>IF(N846="nulová",J846,0)</f>
        <v>0</v>
      </c>
      <c r="BJ846" s="19" t="s">
        <v>84</v>
      </c>
      <c r="BK846" s="226">
        <f>ROUND(I846*H846,2)</f>
        <v>0</v>
      </c>
      <c r="BL846" s="19" t="s">
        <v>256</v>
      </c>
      <c r="BM846" s="225" t="s">
        <v>904</v>
      </c>
    </row>
    <row r="847" spans="1:47" s="2" customFormat="1" ht="12">
      <c r="A847" s="40"/>
      <c r="B847" s="41"/>
      <c r="C847" s="42"/>
      <c r="D847" s="227" t="s">
        <v>149</v>
      </c>
      <c r="E847" s="42"/>
      <c r="F847" s="228" t="s">
        <v>905</v>
      </c>
      <c r="G847" s="42"/>
      <c r="H847" s="42"/>
      <c r="I847" s="229"/>
      <c r="J847" s="42"/>
      <c r="K847" s="42"/>
      <c r="L847" s="46"/>
      <c r="M847" s="230"/>
      <c r="N847" s="231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149</v>
      </c>
      <c r="AU847" s="19" t="s">
        <v>86</v>
      </c>
    </row>
    <row r="848" spans="1:63" s="12" customFormat="1" ht="22.8" customHeight="1">
      <c r="A848" s="12"/>
      <c r="B848" s="198"/>
      <c r="C848" s="199"/>
      <c r="D848" s="200" t="s">
        <v>75</v>
      </c>
      <c r="E848" s="212" t="s">
        <v>906</v>
      </c>
      <c r="F848" s="212" t="s">
        <v>907</v>
      </c>
      <c r="G848" s="199"/>
      <c r="H848" s="199"/>
      <c r="I848" s="202"/>
      <c r="J848" s="213">
        <f>BK848</f>
        <v>0</v>
      </c>
      <c r="K848" s="199"/>
      <c r="L848" s="204"/>
      <c r="M848" s="205"/>
      <c r="N848" s="206"/>
      <c r="O848" s="206"/>
      <c r="P848" s="207">
        <f>SUM(P849:P1054)</f>
        <v>0</v>
      </c>
      <c r="Q848" s="206"/>
      <c r="R848" s="207">
        <f>SUM(R849:R1054)</f>
        <v>1.75673564</v>
      </c>
      <c r="S848" s="206"/>
      <c r="T848" s="208">
        <f>SUM(T849:T1054)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09" t="s">
        <v>86</v>
      </c>
      <c r="AT848" s="210" t="s">
        <v>75</v>
      </c>
      <c r="AU848" s="210" t="s">
        <v>84</v>
      </c>
      <c r="AY848" s="209" t="s">
        <v>140</v>
      </c>
      <c r="BK848" s="211">
        <f>SUM(BK849:BK1054)</f>
        <v>0</v>
      </c>
    </row>
    <row r="849" spans="1:65" s="2" customFormat="1" ht="16.5" customHeight="1">
      <c r="A849" s="40"/>
      <c r="B849" s="41"/>
      <c r="C849" s="214" t="s">
        <v>908</v>
      </c>
      <c r="D849" s="214" t="s">
        <v>142</v>
      </c>
      <c r="E849" s="215" t="s">
        <v>909</v>
      </c>
      <c r="F849" s="216" t="s">
        <v>910</v>
      </c>
      <c r="G849" s="217" t="s">
        <v>259</v>
      </c>
      <c r="H849" s="218">
        <v>4458.8</v>
      </c>
      <c r="I849" s="219"/>
      <c r="J849" s="220">
        <f>ROUND(I849*H849,2)</f>
        <v>0</v>
      </c>
      <c r="K849" s="216" t="s">
        <v>146</v>
      </c>
      <c r="L849" s="46"/>
      <c r="M849" s="221" t="s">
        <v>19</v>
      </c>
      <c r="N849" s="222" t="s">
        <v>47</v>
      </c>
      <c r="O849" s="86"/>
      <c r="P849" s="223">
        <f>O849*H849</f>
        <v>0</v>
      </c>
      <c r="Q849" s="223">
        <v>5E-05</v>
      </c>
      <c r="R849" s="223">
        <f>Q849*H849</f>
        <v>0.22294000000000003</v>
      </c>
      <c r="S849" s="223">
        <v>0</v>
      </c>
      <c r="T849" s="224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5" t="s">
        <v>256</v>
      </c>
      <c r="AT849" s="225" t="s">
        <v>142</v>
      </c>
      <c r="AU849" s="225" t="s">
        <v>86</v>
      </c>
      <c r="AY849" s="19" t="s">
        <v>140</v>
      </c>
      <c r="BE849" s="226">
        <f>IF(N849="základní",J849,0)</f>
        <v>0</v>
      </c>
      <c r="BF849" s="226">
        <f>IF(N849="snížená",J849,0)</f>
        <v>0</v>
      </c>
      <c r="BG849" s="226">
        <f>IF(N849="zákl. přenesená",J849,0)</f>
        <v>0</v>
      </c>
      <c r="BH849" s="226">
        <f>IF(N849="sníž. přenesená",J849,0)</f>
        <v>0</v>
      </c>
      <c r="BI849" s="226">
        <f>IF(N849="nulová",J849,0)</f>
        <v>0</v>
      </c>
      <c r="BJ849" s="19" t="s">
        <v>84</v>
      </c>
      <c r="BK849" s="226">
        <f>ROUND(I849*H849,2)</f>
        <v>0</v>
      </c>
      <c r="BL849" s="19" t="s">
        <v>256</v>
      </c>
      <c r="BM849" s="225" t="s">
        <v>911</v>
      </c>
    </row>
    <row r="850" spans="1:47" s="2" customFormat="1" ht="12">
      <c r="A850" s="40"/>
      <c r="B850" s="41"/>
      <c r="C850" s="42"/>
      <c r="D850" s="227" t="s">
        <v>149</v>
      </c>
      <c r="E850" s="42"/>
      <c r="F850" s="228" t="s">
        <v>912</v>
      </c>
      <c r="G850" s="42"/>
      <c r="H850" s="42"/>
      <c r="I850" s="229"/>
      <c r="J850" s="42"/>
      <c r="K850" s="42"/>
      <c r="L850" s="46"/>
      <c r="M850" s="230"/>
      <c r="N850" s="231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149</v>
      </c>
      <c r="AU850" s="19" t="s">
        <v>86</v>
      </c>
    </row>
    <row r="851" spans="1:51" s="13" customFormat="1" ht="12">
      <c r="A851" s="13"/>
      <c r="B851" s="232"/>
      <c r="C851" s="233"/>
      <c r="D851" s="234" t="s">
        <v>151</v>
      </c>
      <c r="E851" s="235" t="s">
        <v>19</v>
      </c>
      <c r="F851" s="236" t="s">
        <v>913</v>
      </c>
      <c r="G851" s="233"/>
      <c r="H851" s="235" t="s">
        <v>19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2" t="s">
        <v>151</v>
      </c>
      <c r="AU851" s="242" t="s">
        <v>86</v>
      </c>
      <c r="AV851" s="13" t="s">
        <v>84</v>
      </c>
      <c r="AW851" s="13" t="s">
        <v>35</v>
      </c>
      <c r="AX851" s="13" t="s">
        <v>76</v>
      </c>
      <c r="AY851" s="242" t="s">
        <v>140</v>
      </c>
    </row>
    <row r="852" spans="1:51" s="13" customFormat="1" ht="12">
      <c r="A852" s="13"/>
      <c r="B852" s="232"/>
      <c r="C852" s="233"/>
      <c r="D852" s="234" t="s">
        <v>151</v>
      </c>
      <c r="E852" s="235" t="s">
        <v>19</v>
      </c>
      <c r="F852" s="236" t="s">
        <v>599</v>
      </c>
      <c r="G852" s="233"/>
      <c r="H852" s="235" t="s">
        <v>19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2" t="s">
        <v>151</v>
      </c>
      <c r="AU852" s="242" t="s">
        <v>86</v>
      </c>
      <c r="AV852" s="13" t="s">
        <v>84</v>
      </c>
      <c r="AW852" s="13" t="s">
        <v>35</v>
      </c>
      <c r="AX852" s="13" t="s">
        <v>76</v>
      </c>
      <c r="AY852" s="242" t="s">
        <v>140</v>
      </c>
    </row>
    <row r="853" spans="1:51" s="14" customFormat="1" ht="12">
      <c r="A853" s="14"/>
      <c r="B853" s="243"/>
      <c r="C853" s="244"/>
      <c r="D853" s="234" t="s">
        <v>151</v>
      </c>
      <c r="E853" s="245" t="s">
        <v>19</v>
      </c>
      <c r="F853" s="246" t="s">
        <v>629</v>
      </c>
      <c r="G853" s="244"/>
      <c r="H853" s="247">
        <v>784.4</v>
      </c>
      <c r="I853" s="248"/>
      <c r="J853" s="244"/>
      <c r="K853" s="244"/>
      <c r="L853" s="249"/>
      <c r="M853" s="250"/>
      <c r="N853" s="251"/>
      <c r="O853" s="251"/>
      <c r="P853" s="251"/>
      <c r="Q853" s="251"/>
      <c r="R853" s="251"/>
      <c r="S853" s="251"/>
      <c r="T853" s="25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3" t="s">
        <v>151</v>
      </c>
      <c r="AU853" s="253" t="s">
        <v>86</v>
      </c>
      <c r="AV853" s="14" t="s">
        <v>86</v>
      </c>
      <c r="AW853" s="14" t="s">
        <v>35</v>
      </c>
      <c r="AX853" s="14" t="s">
        <v>76</v>
      </c>
      <c r="AY853" s="253" t="s">
        <v>140</v>
      </c>
    </row>
    <row r="854" spans="1:51" s="13" customFormat="1" ht="12">
      <c r="A854" s="13"/>
      <c r="B854" s="232"/>
      <c r="C854" s="233"/>
      <c r="D854" s="234" t="s">
        <v>151</v>
      </c>
      <c r="E854" s="235" t="s">
        <v>19</v>
      </c>
      <c r="F854" s="236" t="s">
        <v>601</v>
      </c>
      <c r="G854" s="233"/>
      <c r="H854" s="235" t="s">
        <v>19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2" t="s">
        <v>151</v>
      </c>
      <c r="AU854" s="242" t="s">
        <v>86</v>
      </c>
      <c r="AV854" s="13" t="s">
        <v>84</v>
      </c>
      <c r="AW854" s="13" t="s">
        <v>35</v>
      </c>
      <c r="AX854" s="13" t="s">
        <v>76</v>
      </c>
      <c r="AY854" s="242" t="s">
        <v>140</v>
      </c>
    </row>
    <row r="855" spans="1:51" s="14" customFormat="1" ht="12">
      <c r="A855" s="14"/>
      <c r="B855" s="243"/>
      <c r="C855" s="244"/>
      <c r="D855" s="234" t="s">
        <v>151</v>
      </c>
      <c r="E855" s="245" t="s">
        <v>19</v>
      </c>
      <c r="F855" s="246" t="s">
        <v>630</v>
      </c>
      <c r="G855" s="244"/>
      <c r="H855" s="247">
        <v>824.4</v>
      </c>
      <c r="I855" s="248"/>
      <c r="J855" s="244"/>
      <c r="K855" s="244"/>
      <c r="L855" s="249"/>
      <c r="M855" s="250"/>
      <c r="N855" s="251"/>
      <c r="O855" s="251"/>
      <c r="P855" s="251"/>
      <c r="Q855" s="251"/>
      <c r="R855" s="251"/>
      <c r="S855" s="251"/>
      <c r="T855" s="25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3" t="s">
        <v>151</v>
      </c>
      <c r="AU855" s="253" t="s">
        <v>86</v>
      </c>
      <c r="AV855" s="14" t="s">
        <v>86</v>
      </c>
      <c r="AW855" s="14" t="s">
        <v>35</v>
      </c>
      <c r="AX855" s="14" t="s">
        <v>76</v>
      </c>
      <c r="AY855" s="253" t="s">
        <v>140</v>
      </c>
    </row>
    <row r="856" spans="1:51" s="13" customFormat="1" ht="12">
      <c r="A856" s="13"/>
      <c r="B856" s="232"/>
      <c r="C856" s="233"/>
      <c r="D856" s="234" t="s">
        <v>151</v>
      </c>
      <c r="E856" s="235" t="s">
        <v>19</v>
      </c>
      <c r="F856" s="236" t="s">
        <v>602</v>
      </c>
      <c r="G856" s="233"/>
      <c r="H856" s="235" t="s">
        <v>19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2" t="s">
        <v>151</v>
      </c>
      <c r="AU856" s="242" t="s">
        <v>86</v>
      </c>
      <c r="AV856" s="13" t="s">
        <v>84</v>
      </c>
      <c r="AW856" s="13" t="s">
        <v>35</v>
      </c>
      <c r="AX856" s="13" t="s">
        <v>76</v>
      </c>
      <c r="AY856" s="242" t="s">
        <v>140</v>
      </c>
    </row>
    <row r="857" spans="1:51" s="14" customFormat="1" ht="12">
      <c r="A857" s="14"/>
      <c r="B857" s="243"/>
      <c r="C857" s="244"/>
      <c r="D857" s="234" t="s">
        <v>151</v>
      </c>
      <c r="E857" s="245" t="s">
        <v>19</v>
      </c>
      <c r="F857" s="246" t="s">
        <v>631</v>
      </c>
      <c r="G857" s="244"/>
      <c r="H857" s="247">
        <v>1159</v>
      </c>
      <c r="I857" s="248"/>
      <c r="J857" s="244"/>
      <c r="K857" s="244"/>
      <c r="L857" s="249"/>
      <c r="M857" s="250"/>
      <c r="N857" s="251"/>
      <c r="O857" s="251"/>
      <c r="P857" s="251"/>
      <c r="Q857" s="251"/>
      <c r="R857" s="251"/>
      <c r="S857" s="251"/>
      <c r="T857" s="25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3" t="s">
        <v>151</v>
      </c>
      <c r="AU857" s="253" t="s">
        <v>86</v>
      </c>
      <c r="AV857" s="14" t="s">
        <v>86</v>
      </c>
      <c r="AW857" s="14" t="s">
        <v>35</v>
      </c>
      <c r="AX857" s="14" t="s">
        <v>76</v>
      </c>
      <c r="AY857" s="253" t="s">
        <v>140</v>
      </c>
    </row>
    <row r="858" spans="1:51" s="13" customFormat="1" ht="12">
      <c r="A858" s="13"/>
      <c r="B858" s="232"/>
      <c r="C858" s="233"/>
      <c r="D858" s="234" t="s">
        <v>151</v>
      </c>
      <c r="E858" s="235" t="s">
        <v>19</v>
      </c>
      <c r="F858" s="236" t="s">
        <v>604</v>
      </c>
      <c r="G858" s="233"/>
      <c r="H858" s="235" t="s">
        <v>19</v>
      </c>
      <c r="I858" s="237"/>
      <c r="J858" s="233"/>
      <c r="K858" s="233"/>
      <c r="L858" s="238"/>
      <c r="M858" s="239"/>
      <c r="N858" s="240"/>
      <c r="O858" s="240"/>
      <c r="P858" s="240"/>
      <c r="Q858" s="240"/>
      <c r="R858" s="240"/>
      <c r="S858" s="240"/>
      <c r="T858" s="24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2" t="s">
        <v>151</v>
      </c>
      <c r="AU858" s="242" t="s">
        <v>86</v>
      </c>
      <c r="AV858" s="13" t="s">
        <v>84</v>
      </c>
      <c r="AW858" s="13" t="s">
        <v>35</v>
      </c>
      <c r="AX858" s="13" t="s">
        <v>76</v>
      </c>
      <c r="AY858" s="242" t="s">
        <v>140</v>
      </c>
    </row>
    <row r="859" spans="1:51" s="14" customFormat="1" ht="12">
      <c r="A859" s="14"/>
      <c r="B859" s="243"/>
      <c r="C859" s="244"/>
      <c r="D859" s="234" t="s">
        <v>151</v>
      </c>
      <c r="E859" s="245" t="s">
        <v>19</v>
      </c>
      <c r="F859" s="246" t="s">
        <v>632</v>
      </c>
      <c r="G859" s="244"/>
      <c r="H859" s="247">
        <v>1469</v>
      </c>
      <c r="I859" s="248"/>
      <c r="J859" s="244"/>
      <c r="K859" s="244"/>
      <c r="L859" s="249"/>
      <c r="M859" s="250"/>
      <c r="N859" s="251"/>
      <c r="O859" s="251"/>
      <c r="P859" s="251"/>
      <c r="Q859" s="251"/>
      <c r="R859" s="251"/>
      <c r="S859" s="251"/>
      <c r="T859" s="25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3" t="s">
        <v>151</v>
      </c>
      <c r="AU859" s="253" t="s">
        <v>86</v>
      </c>
      <c r="AV859" s="14" t="s">
        <v>86</v>
      </c>
      <c r="AW859" s="14" t="s">
        <v>35</v>
      </c>
      <c r="AX859" s="14" t="s">
        <v>76</v>
      </c>
      <c r="AY859" s="253" t="s">
        <v>140</v>
      </c>
    </row>
    <row r="860" spans="1:51" s="13" customFormat="1" ht="12">
      <c r="A860" s="13"/>
      <c r="B860" s="232"/>
      <c r="C860" s="233"/>
      <c r="D860" s="234" t="s">
        <v>151</v>
      </c>
      <c r="E860" s="235" t="s">
        <v>19</v>
      </c>
      <c r="F860" s="236" t="s">
        <v>623</v>
      </c>
      <c r="G860" s="233"/>
      <c r="H860" s="235" t="s">
        <v>19</v>
      </c>
      <c r="I860" s="237"/>
      <c r="J860" s="233"/>
      <c r="K860" s="233"/>
      <c r="L860" s="238"/>
      <c r="M860" s="239"/>
      <c r="N860" s="240"/>
      <c r="O860" s="240"/>
      <c r="P860" s="240"/>
      <c r="Q860" s="240"/>
      <c r="R860" s="240"/>
      <c r="S860" s="240"/>
      <c r="T860" s="24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2" t="s">
        <v>151</v>
      </c>
      <c r="AU860" s="242" t="s">
        <v>86</v>
      </c>
      <c r="AV860" s="13" t="s">
        <v>84</v>
      </c>
      <c r="AW860" s="13" t="s">
        <v>35</v>
      </c>
      <c r="AX860" s="13" t="s">
        <v>76</v>
      </c>
      <c r="AY860" s="242" t="s">
        <v>140</v>
      </c>
    </row>
    <row r="861" spans="1:51" s="14" customFormat="1" ht="12">
      <c r="A861" s="14"/>
      <c r="B861" s="243"/>
      <c r="C861" s="244"/>
      <c r="D861" s="234" t="s">
        <v>151</v>
      </c>
      <c r="E861" s="245" t="s">
        <v>19</v>
      </c>
      <c r="F861" s="246" t="s">
        <v>633</v>
      </c>
      <c r="G861" s="244"/>
      <c r="H861" s="247">
        <v>222</v>
      </c>
      <c r="I861" s="248"/>
      <c r="J861" s="244"/>
      <c r="K861" s="244"/>
      <c r="L861" s="249"/>
      <c r="M861" s="250"/>
      <c r="N861" s="251"/>
      <c r="O861" s="251"/>
      <c r="P861" s="251"/>
      <c r="Q861" s="251"/>
      <c r="R861" s="251"/>
      <c r="S861" s="251"/>
      <c r="T861" s="252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3" t="s">
        <v>151</v>
      </c>
      <c r="AU861" s="253" t="s">
        <v>86</v>
      </c>
      <c r="AV861" s="14" t="s">
        <v>86</v>
      </c>
      <c r="AW861" s="14" t="s">
        <v>35</v>
      </c>
      <c r="AX861" s="14" t="s">
        <v>76</v>
      </c>
      <c r="AY861" s="253" t="s">
        <v>140</v>
      </c>
    </row>
    <row r="862" spans="1:51" s="15" customFormat="1" ht="12">
      <c r="A862" s="15"/>
      <c r="B862" s="254"/>
      <c r="C862" s="255"/>
      <c r="D862" s="234" t="s">
        <v>151</v>
      </c>
      <c r="E862" s="256" t="s">
        <v>19</v>
      </c>
      <c r="F862" s="257" t="s">
        <v>154</v>
      </c>
      <c r="G862" s="255"/>
      <c r="H862" s="258">
        <v>4458.8</v>
      </c>
      <c r="I862" s="259"/>
      <c r="J862" s="255"/>
      <c r="K862" s="255"/>
      <c r="L862" s="260"/>
      <c r="M862" s="261"/>
      <c r="N862" s="262"/>
      <c r="O862" s="262"/>
      <c r="P862" s="262"/>
      <c r="Q862" s="262"/>
      <c r="R862" s="262"/>
      <c r="S862" s="262"/>
      <c r="T862" s="263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4" t="s">
        <v>151</v>
      </c>
      <c r="AU862" s="264" t="s">
        <v>86</v>
      </c>
      <c r="AV862" s="15" t="s">
        <v>147</v>
      </c>
      <c r="AW862" s="15" t="s">
        <v>35</v>
      </c>
      <c r="AX862" s="15" t="s">
        <v>84</v>
      </c>
      <c r="AY862" s="264" t="s">
        <v>140</v>
      </c>
    </row>
    <row r="863" spans="1:65" s="2" customFormat="1" ht="24.15" customHeight="1">
      <c r="A863" s="40"/>
      <c r="B863" s="41"/>
      <c r="C863" s="268" t="s">
        <v>914</v>
      </c>
      <c r="D863" s="268" t="s">
        <v>323</v>
      </c>
      <c r="E863" s="269" t="s">
        <v>915</v>
      </c>
      <c r="F863" s="270" t="s">
        <v>916</v>
      </c>
      <c r="G863" s="271" t="s">
        <v>917</v>
      </c>
      <c r="H863" s="272">
        <v>45.48</v>
      </c>
      <c r="I863" s="273"/>
      <c r="J863" s="274">
        <f>ROUND(I863*H863,2)</f>
        <v>0</v>
      </c>
      <c r="K863" s="270" t="s">
        <v>146</v>
      </c>
      <c r="L863" s="275"/>
      <c r="M863" s="276" t="s">
        <v>19</v>
      </c>
      <c r="N863" s="277" t="s">
        <v>47</v>
      </c>
      <c r="O863" s="86"/>
      <c r="P863" s="223">
        <f>O863*H863</f>
        <v>0</v>
      </c>
      <c r="Q863" s="223">
        <v>0.00113</v>
      </c>
      <c r="R863" s="223">
        <f>Q863*H863</f>
        <v>0.05139239999999999</v>
      </c>
      <c r="S863" s="223">
        <v>0</v>
      </c>
      <c r="T863" s="224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5" t="s">
        <v>572</v>
      </c>
      <c r="AT863" s="225" t="s">
        <v>323</v>
      </c>
      <c r="AU863" s="225" t="s">
        <v>86</v>
      </c>
      <c r="AY863" s="19" t="s">
        <v>140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9" t="s">
        <v>84</v>
      </c>
      <c r="BK863" s="226">
        <f>ROUND(I863*H863,2)</f>
        <v>0</v>
      </c>
      <c r="BL863" s="19" t="s">
        <v>256</v>
      </c>
      <c r="BM863" s="225" t="s">
        <v>918</v>
      </c>
    </row>
    <row r="864" spans="1:51" s="13" customFormat="1" ht="12">
      <c r="A864" s="13"/>
      <c r="B864" s="232"/>
      <c r="C864" s="233"/>
      <c r="D864" s="234" t="s">
        <v>151</v>
      </c>
      <c r="E864" s="235" t="s">
        <v>19</v>
      </c>
      <c r="F864" s="236" t="s">
        <v>913</v>
      </c>
      <c r="G864" s="233"/>
      <c r="H864" s="235" t="s">
        <v>19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2" t="s">
        <v>151</v>
      </c>
      <c r="AU864" s="242" t="s">
        <v>86</v>
      </c>
      <c r="AV864" s="13" t="s">
        <v>84</v>
      </c>
      <c r="AW864" s="13" t="s">
        <v>35</v>
      </c>
      <c r="AX864" s="13" t="s">
        <v>76</v>
      </c>
      <c r="AY864" s="242" t="s">
        <v>140</v>
      </c>
    </row>
    <row r="865" spans="1:51" s="13" customFormat="1" ht="12">
      <c r="A865" s="13"/>
      <c r="B865" s="232"/>
      <c r="C865" s="233"/>
      <c r="D865" s="234" t="s">
        <v>151</v>
      </c>
      <c r="E865" s="235" t="s">
        <v>19</v>
      </c>
      <c r="F865" s="236" t="s">
        <v>599</v>
      </c>
      <c r="G865" s="233"/>
      <c r="H865" s="235" t="s">
        <v>19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2" t="s">
        <v>151</v>
      </c>
      <c r="AU865" s="242" t="s">
        <v>86</v>
      </c>
      <c r="AV865" s="13" t="s">
        <v>84</v>
      </c>
      <c r="AW865" s="13" t="s">
        <v>35</v>
      </c>
      <c r="AX865" s="13" t="s">
        <v>76</v>
      </c>
      <c r="AY865" s="242" t="s">
        <v>140</v>
      </c>
    </row>
    <row r="866" spans="1:51" s="14" customFormat="1" ht="12">
      <c r="A866" s="14"/>
      <c r="B866" s="243"/>
      <c r="C866" s="244"/>
      <c r="D866" s="234" t="s">
        <v>151</v>
      </c>
      <c r="E866" s="245" t="s">
        <v>19</v>
      </c>
      <c r="F866" s="246" t="s">
        <v>919</v>
      </c>
      <c r="G866" s="244"/>
      <c r="H866" s="247">
        <v>7.844</v>
      </c>
      <c r="I866" s="248"/>
      <c r="J866" s="244"/>
      <c r="K866" s="244"/>
      <c r="L866" s="249"/>
      <c r="M866" s="250"/>
      <c r="N866" s="251"/>
      <c r="O866" s="251"/>
      <c r="P866" s="251"/>
      <c r="Q866" s="251"/>
      <c r="R866" s="251"/>
      <c r="S866" s="251"/>
      <c r="T866" s="252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3" t="s">
        <v>151</v>
      </c>
      <c r="AU866" s="253" t="s">
        <v>86</v>
      </c>
      <c r="AV866" s="14" t="s">
        <v>86</v>
      </c>
      <c r="AW866" s="14" t="s">
        <v>35</v>
      </c>
      <c r="AX866" s="14" t="s">
        <v>76</v>
      </c>
      <c r="AY866" s="253" t="s">
        <v>140</v>
      </c>
    </row>
    <row r="867" spans="1:51" s="13" customFormat="1" ht="12">
      <c r="A867" s="13"/>
      <c r="B867" s="232"/>
      <c r="C867" s="233"/>
      <c r="D867" s="234" t="s">
        <v>151</v>
      </c>
      <c r="E867" s="235" t="s">
        <v>19</v>
      </c>
      <c r="F867" s="236" t="s">
        <v>601</v>
      </c>
      <c r="G867" s="233"/>
      <c r="H867" s="235" t="s">
        <v>19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2" t="s">
        <v>151</v>
      </c>
      <c r="AU867" s="242" t="s">
        <v>86</v>
      </c>
      <c r="AV867" s="13" t="s">
        <v>84</v>
      </c>
      <c r="AW867" s="13" t="s">
        <v>35</v>
      </c>
      <c r="AX867" s="13" t="s">
        <v>76</v>
      </c>
      <c r="AY867" s="242" t="s">
        <v>140</v>
      </c>
    </row>
    <row r="868" spans="1:51" s="14" customFormat="1" ht="12">
      <c r="A868" s="14"/>
      <c r="B868" s="243"/>
      <c r="C868" s="244"/>
      <c r="D868" s="234" t="s">
        <v>151</v>
      </c>
      <c r="E868" s="245" t="s">
        <v>19</v>
      </c>
      <c r="F868" s="246" t="s">
        <v>920</v>
      </c>
      <c r="G868" s="244"/>
      <c r="H868" s="247">
        <v>8.244</v>
      </c>
      <c r="I868" s="248"/>
      <c r="J868" s="244"/>
      <c r="K868" s="244"/>
      <c r="L868" s="249"/>
      <c r="M868" s="250"/>
      <c r="N868" s="251"/>
      <c r="O868" s="251"/>
      <c r="P868" s="251"/>
      <c r="Q868" s="251"/>
      <c r="R868" s="251"/>
      <c r="S868" s="251"/>
      <c r="T868" s="25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3" t="s">
        <v>151</v>
      </c>
      <c r="AU868" s="253" t="s">
        <v>86</v>
      </c>
      <c r="AV868" s="14" t="s">
        <v>86</v>
      </c>
      <c r="AW868" s="14" t="s">
        <v>35</v>
      </c>
      <c r="AX868" s="14" t="s">
        <v>76</v>
      </c>
      <c r="AY868" s="253" t="s">
        <v>140</v>
      </c>
    </row>
    <row r="869" spans="1:51" s="13" customFormat="1" ht="12">
      <c r="A869" s="13"/>
      <c r="B869" s="232"/>
      <c r="C869" s="233"/>
      <c r="D869" s="234" t="s">
        <v>151</v>
      </c>
      <c r="E869" s="235" t="s">
        <v>19</v>
      </c>
      <c r="F869" s="236" t="s">
        <v>602</v>
      </c>
      <c r="G869" s="233"/>
      <c r="H869" s="235" t="s">
        <v>19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2" t="s">
        <v>151</v>
      </c>
      <c r="AU869" s="242" t="s">
        <v>86</v>
      </c>
      <c r="AV869" s="13" t="s">
        <v>84</v>
      </c>
      <c r="AW869" s="13" t="s">
        <v>35</v>
      </c>
      <c r="AX869" s="13" t="s">
        <v>76</v>
      </c>
      <c r="AY869" s="242" t="s">
        <v>140</v>
      </c>
    </row>
    <row r="870" spans="1:51" s="14" customFormat="1" ht="12">
      <c r="A870" s="14"/>
      <c r="B870" s="243"/>
      <c r="C870" s="244"/>
      <c r="D870" s="234" t="s">
        <v>151</v>
      </c>
      <c r="E870" s="245" t="s">
        <v>19</v>
      </c>
      <c r="F870" s="246" t="s">
        <v>921</v>
      </c>
      <c r="G870" s="244"/>
      <c r="H870" s="247">
        <v>11.59</v>
      </c>
      <c r="I870" s="248"/>
      <c r="J870" s="244"/>
      <c r="K870" s="244"/>
      <c r="L870" s="249"/>
      <c r="M870" s="250"/>
      <c r="N870" s="251"/>
      <c r="O870" s="251"/>
      <c r="P870" s="251"/>
      <c r="Q870" s="251"/>
      <c r="R870" s="251"/>
      <c r="S870" s="251"/>
      <c r="T870" s="25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3" t="s">
        <v>151</v>
      </c>
      <c r="AU870" s="253" t="s">
        <v>86</v>
      </c>
      <c r="AV870" s="14" t="s">
        <v>86</v>
      </c>
      <c r="AW870" s="14" t="s">
        <v>35</v>
      </c>
      <c r="AX870" s="14" t="s">
        <v>76</v>
      </c>
      <c r="AY870" s="253" t="s">
        <v>140</v>
      </c>
    </row>
    <row r="871" spans="1:51" s="13" customFormat="1" ht="12">
      <c r="A871" s="13"/>
      <c r="B871" s="232"/>
      <c r="C871" s="233"/>
      <c r="D871" s="234" t="s">
        <v>151</v>
      </c>
      <c r="E871" s="235" t="s">
        <v>19</v>
      </c>
      <c r="F871" s="236" t="s">
        <v>604</v>
      </c>
      <c r="G871" s="233"/>
      <c r="H871" s="235" t="s">
        <v>19</v>
      </c>
      <c r="I871" s="237"/>
      <c r="J871" s="233"/>
      <c r="K871" s="233"/>
      <c r="L871" s="238"/>
      <c r="M871" s="239"/>
      <c r="N871" s="240"/>
      <c r="O871" s="240"/>
      <c r="P871" s="240"/>
      <c r="Q871" s="240"/>
      <c r="R871" s="240"/>
      <c r="S871" s="240"/>
      <c r="T871" s="241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2" t="s">
        <v>151</v>
      </c>
      <c r="AU871" s="242" t="s">
        <v>86</v>
      </c>
      <c r="AV871" s="13" t="s">
        <v>84</v>
      </c>
      <c r="AW871" s="13" t="s">
        <v>35</v>
      </c>
      <c r="AX871" s="13" t="s">
        <v>76</v>
      </c>
      <c r="AY871" s="242" t="s">
        <v>140</v>
      </c>
    </row>
    <row r="872" spans="1:51" s="14" customFormat="1" ht="12">
      <c r="A872" s="14"/>
      <c r="B872" s="243"/>
      <c r="C872" s="244"/>
      <c r="D872" s="234" t="s">
        <v>151</v>
      </c>
      <c r="E872" s="245" t="s">
        <v>19</v>
      </c>
      <c r="F872" s="246" t="s">
        <v>922</v>
      </c>
      <c r="G872" s="244"/>
      <c r="H872" s="247">
        <v>14.69</v>
      </c>
      <c r="I872" s="248"/>
      <c r="J872" s="244"/>
      <c r="K872" s="244"/>
      <c r="L872" s="249"/>
      <c r="M872" s="250"/>
      <c r="N872" s="251"/>
      <c r="O872" s="251"/>
      <c r="P872" s="251"/>
      <c r="Q872" s="251"/>
      <c r="R872" s="251"/>
      <c r="S872" s="251"/>
      <c r="T872" s="25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3" t="s">
        <v>151</v>
      </c>
      <c r="AU872" s="253" t="s">
        <v>86</v>
      </c>
      <c r="AV872" s="14" t="s">
        <v>86</v>
      </c>
      <c r="AW872" s="14" t="s">
        <v>35</v>
      </c>
      <c r="AX872" s="14" t="s">
        <v>76</v>
      </c>
      <c r="AY872" s="253" t="s">
        <v>140</v>
      </c>
    </row>
    <row r="873" spans="1:51" s="13" customFormat="1" ht="12">
      <c r="A873" s="13"/>
      <c r="B873" s="232"/>
      <c r="C873" s="233"/>
      <c r="D873" s="234" t="s">
        <v>151</v>
      </c>
      <c r="E873" s="235" t="s">
        <v>19</v>
      </c>
      <c r="F873" s="236" t="s">
        <v>623</v>
      </c>
      <c r="G873" s="233"/>
      <c r="H873" s="235" t="s">
        <v>19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151</v>
      </c>
      <c r="AU873" s="242" t="s">
        <v>86</v>
      </c>
      <c r="AV873" s="13" t="s">
        <v>84</v>
      </c>
      <c r="AW873" s="13" t="s">
        <v>35</v>
      </c>
      <c r="AX873" s="13" t="s">
        <v>76</v>
      </c>
      <c r="AY873" s="242" t="s">
        <v>140</v>
      </c>
    </row>
    <row r="874" spans="1:51" s="14" customFormat="1" ht="12">
      <c r="A874" s="14"/>
      <c r="B874" s="243"/>
      <c r="C874" s="244"/>
      <c r="D874" s="234" t="s">
        <v>151</v>
      </c>
      <c r="E874" s="245" t="s">
        <v>19</v>
      </c>
      <c r="F874" s="246" t="s">
        <v>923</v>
      </c>
      <c r="G874" s="244"/>
      <c r="H874" s="247">
        <v>2.22</v>
      </c>
      <c r="I874" s="248"/>
      <c r="J874" s="244"/>
      <c r="K874" s="244"/>
      <c r="L874" s="249"/>
      <c r="M874" s="250"/>
      <c r="N874" s="251"/>
      <c r="O874" s="251"/>
      <c r="P874" s="251"/>
      <c r="Q874" s="251"/>
      <c r="R874" s="251"/>
      <c r="S874" s="251"/>
      <c r="T874" s="25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3" t="s">
        <v>151</v>
      </c>
      <c r="AU874" s="253" t="s">
        <v>86</v>
      </c>
      <c r="AV874" s="14" t="s">
        <v>86</v>
      </c>
      <c r="AW874" s="14" t="s">
        <v>35</v>
      </c>
      <c r="AX874" s="14" t="s">
        <v>76</v>
      </c>
      <c r="AY874" s="253" t="s">
        <v>140</v>
      </c>
    </row>
    <row r="875" spans="1:51" s="15" customFormat="1" ht="12">
      <c r="A875" s="15"/>
      <c r="B875" s="254"/>
      <c r="C875" s="255"/>
      <c r="D875" s="234" t="s">
        <v>151</v>
      </c>
      <c r="E875" s="256" t="s">
        <v>19</v>
      </c>
      <c r="F875" s="257" t="s">
        <v>154</v>
      </c>
      <c r="G875" s="255"/>
      <c r="H875" s="258">
        <v>44.588</v>
      </c>
      <c r="I875" s="259"/>
      <c r="J875" s="255"/>
      <c r="K875" s="255"/>
      <c r="L875" s="260"/>
      <c r="M875" s="261"/>
      <c r="N875" s="262"/>
      <c r="O875" s="262"/>
      <c r="P875" s="262"/>
      <c r="Q875" s="262"/>
      <c r="R875" s="262"/>
      <c r="S875" s="262"/>
      <c r="T875" s="263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64" t="s">
        <v>151</v>
      </c>
      <c r="AU875" s="264" t="s">
        <v>86</v>
      </c>
      <c r="AV875" s="15" t="s">
        <v>147</v>
      </c>
      <c r="AW875" s="15" t="s">
        <v>35</v>
      </c>
      <c r="AX875" s="15" t="s">
        <v>84</v>
      </c>
      <c r="AY875" s="264" t="s">
        <v>140</v>
      </c>
    </row>
    <row r="876" spans="1:51" s="14" customFormat="1" ht="12">
      <c r="A876" s="14"/>
      <c r="B876" s="243"/>
      <c r="C876" s="244"/>
      <c r="D876" s="234" t="s">
        <v>151</v>
      </c>
      <c r="E876" s="244"/>
      <c r="F876" s="246" t="s">
        <v>924</v>
      </c>
      <c r="G876" s="244"/>
      <c r="H876" s="247">
        <v>45.48</v>
      </c>
      <c r="I876" s="248"/>
      <c r="J876" s="244"/>
      <c r="K876" s="244"/>
      <c r="L876" s="249"/>
      <c r="M876" s="250"/>
      <c r="N876" s="251"/>
      <c r="O876" s="251"/>
      <c r="P876" s="251"/>
      <c r="Q876" s="251"/>
      <c r="R876" s="251"/>
      <c r="S876" s="251"/>
      <c r="T876" s="25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3" t="s">
        <v>151</v>
      </c>
      <c r="AU876" s="253" t="s">
        <v>86</v>
      </c>
      <c r="AV876" s="14" t="s">
        <v>86</v>
      </c>
      <c r="AW876" s="14" t="s">
        <v>4</v>
      </c>
      <c r="AX876" s="14" t="s">
        <v>84</v>
      </c>
      <c r="AY876" s="253" t="s">
        <v>140</v>
      </c>
    </row>
    <row r="877" spans="1:65" s="2" customFormat="1" ht="16.5" customHeight="1">
      <c r="A877" s="40"/>
      <c r="B877" s="41"/>
      <c r="C877" s="214" t="s">
        <v>925</v>
      </c>
      <c r="D877" s="214" t="s">
        <v>142</v>
      </c>
      <c r="E877" s="215" t="s">
        <v>926</v>
      </c>
      <c r="F877" s="216" t="s">
        <v>927</v>
      </c>
      <c r="G877" s="217" t="s">
        <v>145</v>
      </c>
      <c r="H877" s="218">
        <v>48.87</v>
      </c>
      <c r="I877" s="219"/>
      <c r="J877" s="220">
        <f>ROUND(I877*H877,2)</f>
        <v>0</v>
      </c>
      <c r="K877" s="216" t="s">
        <v>146</v>
      </c>
      <c r="L877" s="46"/>
      <c r="M877" s="221" t="s">
        <v>19</v>
      </c>
      <c r="N877" s="222" t="s">
        <v>47</v>
      </c>
      <c r="O877" s="86"/>
      <c r="P877" s="223">
        <f>O877*H877</f>
        <v>0</v>
      </c>
      <c r="Q877" s="223">
        <v>0.00028</v>
      </c>
      <c r="R877" s="223">
        <f>Q877*H877</f>
        <v>0.013683599999999999</v>
      </c>
      <c r="S877" s="223">
        <v>0</v>
      </c>
      <c r="T877" s="224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5" t="s">
        <v>256</v>
      </c>
      <c r="AT877" s="225" t="s">
        <v>142</v>
      </c>
      <c r="AU877" s="225" t="s">
        <v>86</v>
      </c>
      <c r="AY877" s="19" t="s">
        <v>140</v>
      </c>
      <c r="BE877" s="226">
        <f>IF(N877="základní",J877,0)</f>
        <v>0</v>
      </c>
      <c r="BF877" s="226">
        <f>IF(N877="snížená",J877,0)</f>
        <v>0</v>
      </c>
      <c r="BG877" s="226">
        <f>IF(N877="zákl. přenesená",J877,0)</f>
        <v>0</v>
      </c>
      <c r="BH877" s="226">
        <f>IF(N877="sníž. přenesená",J877,0)</f>
        <v>0</v>
      </c>
      <c r="BI877" s="226">
        <f>IF(N877="nulová",J877,0)</f>
        <v>0</v>
      </c>
      <c r="BJ877" s="19" t="s">
        <v>84</v>
      </c>
      <c r="BK877" s="226">
        <f>ROUND(I877*H877,2)</f>
        <v>0</v>
      </c>
      <c r="BL877" s="19" t="s">
        <v>256</v>
      </c>
      <c r="BM877" s="225" t="s">
        <v>928</v>
      </c>
    </row>
    <row r="878" spans="1:47" s="2" customFormat="1" ht="12">
      <c r="A878" s="40"/>
      <c r="B878" s="41"/>
      <c r="C878" s="42"/>
      <c r="D878" s="227" t="s">
        <v>149</v>
      </c>
      <c r="E878" s="42"/>
      <c r="F878" s="228" t="s">
        <v>929</v>
      </c>
      <c r="G878" s="42"/>
      <c r="H878" s="42"/>
      <c r="I878" s="229"/>
      <c r="J878" s="42"/>
      <c r="K878" s="42"/>
      <c r="L878" s="46"/>
      <c r="M878" s="230"/>
      <c r="N878" s="231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149</v>
      </c>
      <c r="AU878" s="19" t="s">
        <v>86</v>
      </c>
    </row>
    <row r="879" spans="1:51" s="13" customFormat="1" ht="12">
      <c r="A879" s="13"/>
      <c r="B879" s="232"/>
      <c r="C879" s="233"/>
      <c r="D879" s="234" t="s">
        <v>151</v>
      </c>
      <c r="E879" s="235" t="s">
        <v>19</v>
      </c>
      <c r="F879" s="236" t="s">
        <v>888</v>
      </c>
      <c r="G879" s="233"/>
      <c r="H879" s="235" t="s">
        <v>19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151</v>
      </c>
      <c r="AU879" s="242" t="s">
        <v>86</v>
      </c>
      <c r="AV879" s="13" t="s">
        <v>84</v>
      </c>
      <c r="AW879" s="13" t="s">
        <v>35</v>
      </c>
      <c r="AX879" s="13" t="s">
        <v>76</v>
      </c>
      <c r="AY879" s="242" t="s">
        <v>140</v>
      </c>
    </row>
    <row r="880" spans="1:51" s="14" customFormat="1" ht="12">
      <c r="A880" s="14"/>
      <c r="B880" s="243"/>
      <c r="C880" s="244"/>
      <c r="D880" s="234" t="s">
        <v>151</v>
      </c>
      <c r="E880" s="245" t="s">
        <v>19</v>
      </c>
      <c r="F880" s="246" t="s">
        <v>930</v>
      </c>
      <c r="G880" s="244"/>
      <c r="H880" s="247">
        <v>48.87</v>
      </c>
      <c r="I880" s="248"/>
      <c r="J880" s="244"/>
      <c r="K880" s="244"/>
      <c r="L880" s="249"/>
      <c r="M880" s="250"/>
      <c r="N880" s="251"/>
      <c r="O880" s="251"/>
      <c r="P880" s="251"/>
      <c r="Q880" s="251"/>
      <c r="R880" s="251"/>
      <c r="S880" s="251"/>
      <c r="T880" s="25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3" t="s">
        <v>151</v>
      </c>
      <c r="AU880" s="253" t="s">
        <v>86</v>
      </c>
      <c r="AV880" s="14" t="s">
        <v>86</v>
      </c>
      <c r="AW880" s="14" t="s">
        <v>35</v>
      </c>
      <c r="AX880" s="14" t="s">
        <v>76</v>
      </c>
      <c r="AY880" s="253" t="s">
        <v>140</v>
      </c>
    </row>
    <row r="881" spans="1:51" s="15" customFormat="1" ht="12">
      <c r="A881" s="15"/>
      <c r="B881" s="254"/>
      <c r="C881" s="255"/>
      <c r="D881" s="234" t="s">
        <v>151</v>
      </c>
      <c r="E881" s="256" t="s">
        <v>19</v>
      </c>
      <c r="F881" s="257" t="s">
        <v>154</v>
      </c>
      <c r="G881" s="255"/>
      <c r="H881" s="258">
        <v>48.87</v>
      </c>
      <c r="I881" s="259"/>
      <c r="J881" s="255"/>
      <c r="K881" s="255"/>
      <c r="L881" s="260"/>
      <c r="M881" s="261"/>
      <c r="N881" s="262"/>
      <c r="O881" s="262"/>
      <c r="P881" s="262"/>
      <c r="Q881" s="262"/>
      <c r="R881" s="262"/>
      <c r="S881" s="262"/>
      <c r="T881" s="263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64" t="s">
        <v>151</v>
      </c>
      <c r="AU881" s="264" t="s">
        <v>86</v>
      </c>
      <c r="AV881" s="15" t="s">
        <v>147</v>
      </c>
      <c r="AW881" s="15" t="s">
        <v>35</v>
      </c>
      <c r="AX881" s="15" t="s">
        <v>84</v>
      </c>
      <c r="AY881" s="264" t="s">
        <v>140</v>
      </c>
    </row>
    <row r="882" spans="1:65" s="2" customFormat="1" ht="16.5" customHeight="1">
      <c r="A882" s="40"/>
      <c r="B882" s="41"/>
      <c r="C882" s="268" t="s">
        <v>931</v>
      </c>
      <c r="D882" s="268" t="s">
        <v>323</v>
      </c>
      <c r="E882" s="269" t="s">
        <v>932</v>
      </c>
      <c r="F882" s="270" t="s">
        <v>933</v>
      </c>
      <c r="G882" s="271" t="s">
        <v>145</v>
      </c>
      <c r="H882" s="272">
        <v>55.37</v>
      </c>
      <c r="I882" s="273"/>
      <c r="J882" s="274">
        <f>ROUND(I882*H882,2)</f>
        <v>0</v>
      </c>
      <c r="K882" s="270" t="s">
        <v>146</v>
      </c>
      <c r="L882" s="275"/>
      <c r="M882" s="276" t="s">
        <v>19</v>
      </c>
      <c r="N882" s="277" t="s">
        <v>47</v>
      </c>
      <c r="O882" s="86"/>
      <c r="P882" s="223">
        <f>O882*H882</f>
        <v>0</v>
      </c>
      <c r="Q882" s="223">
        <v>0.0091</v>
      </c>
      <c r="R882" s="223">
        <f>Q882*H882</f>
        <v>0.503867</v>
      </c>
      <c r="S882" s="223">
        <v>0</v>
      </c>
      <c r="T882" s="224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25" t="s">
        <v>572</v>
      </c>
      <c r="AT882" s="225" t="s">
        <v>323</v>
      </c>
      <c r="AU882" s="225" t="s">
        <v>86</v>
      </c>
      <c r="AY882" s="19" t="s">
        <v>140</v>
      </c>
      <c r="BE882" s="226">
        <f>IF(N882="základní",J882,0)</f>
        <v>0</v>
      </c>
      <c r="BF882" s="226">
        <f>IF(N882="snížená",J882,0)</f>
        <v>0</v>
      </c>
      <c r="BG882" s="226">
        <f>IF(N882="zákl. přenesená",J882,0)</f>
        <v>0</v>
      </c>
      <c r="BH882" s="226">
        <f>IF(N882="sníž. přenesená",J882,0)</f>
        <v>0</v>
      </c>
      <c r="BI882" s="226">
        <f>IF(N882="nulová",J882,0)</f>
        <v>0</v>
      </c>
      <c r="BJ882" s="19" t="s">
        <v>84</v>
      </c>
      <c r="BK882" s="226">
        <f>ROUND(I882*H882,2)</f>
        <v>0</v>
      </c>
      <c r="BL882" s="19" t="s">
        <v>256</v>
      </c>
      <c r="BM882" s="225" t="s">
        <v>934</v>
      </c>
    </row>
    <row r="883" spans="1:51" s="13" customFormat="1" ht="12">
      <c r="A883" s="13"/>
      <c r="B883" s="232"/>
      <c r="C883" s="233"/>
      <c r="D883" s="234" t="s">
        <v>151</v>
      </c>
      <c r="E883" s="235" t="s">
        <v>19</v>
      </c>
      <c r="F883" s="236" t="s">
        <v>888</v>
      </c>
      <c r="G883" s="233"/>
      <c r="H883" s="235" t="s">
        <v>19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2" t="s">
        <v>151</v>
      </c>
      <c r="AU883" s="242" t="s">
        <v>86</v>
      </c>
      <c r="AV883" s="13" t="s">
        <v>84</v>
      </c>
      <c r="AW883" s="13" t="s">
        <v>35</v>
      </c>
      <c r="AX883" s="13" t="s">
        <v>76</v>
      </c>
      <c r="AY883" s="242" t="s">
        <v>140</v>
      </c>
    </row>
    <row r="884" spans="1:51" s="14" customFormat="1" ht="12">
      <c r="A884" s="14"/>
      <c r="B884" s="243"/>
      <c r="C884" s="244"/>
      <c r="D884" s="234" t="s">
        <v>151</v>
      </c>
      <c r="E884" s="245" t="s">
        <v>19</v>
      </c>
      <c r="F884" s="246" t="s">
        <v>930</v>
      </c>
      <c r="G884" s="244"/>
      <c r="H884" s="247">
        <v>48.87</v>
      </c>
      <c r="I884" s="248"/>
      <c r="J884" s="244"/>
      <c r="K884" s="244"/>
      <c r="L884" s="249"/>
      <c r="M884" s="250"/>
      <c r="N884" s="251"/>
      <c r="O884" s="251"/>
      <c r="P884" s="251"/>
      <c r="Q884" s="251"/>
      <c r="R884" s="251"/>
      <c r="S884" s="251"/>
      <c r="T884" s="25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3" t="s">
        <v>151</v>
      </c>
      <c r="AU884" s="253" t="s">
        <v>86</v>
      </c>
      <c r="AV884" s="14" t="s">
        <v>86</v>
      </c>
      <c r="AW884" s="14" t="s">
        <v>35</v>
      </c>
      <c r="AX884" s="14" t="s">
        <v>76</v>
      </c>
      <c r="AY884" s="253" t="s">
        <v>140</v>
      </c>
    </row>
    <row r="885" spans="1:51" s="15" customFormat="1" ht="12">
      <c r="A885" s="15"/>
      <c r="B885" s="254"/>
      <c r="C885" s="255"/>
      <c r="D885" s="234" t="s">
        <v>151</v>
      </c>
      <c r="E885" s="256" t="s">
        <v>19</v>
      </c>
      <c r="F885" s="257" t="s">
        <v>154</v>
      </c>
      <c r="G885" s="255"/>
      <c r="H885" s="258">
        <v>48.87</v>
      </c>
      <c r="I885" s="259"/>
      <c r="J885" s="255"/>
      <c r="K885" s="255"/>
      <c r="L885" s="260"/>
      <c r="M885" s="261"/>
      <c r="N885" s="262"/>
      <c r="O885" s="262"/>
      <c r="P885" s="262"/>
      <c r="Q885" s="262"/>
      <c r="R885" s="262"/>
      <c r="S885" s="262"/>
      <c r="T885" s="263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4" t="s">
        <v>151</v>
      </c>
      <c r="AU885" s="264" t="s">
        <v>86</v>
      </c>
      <c r="AV885" s="15" t="s">
        <v>147</v>
      </c>
      <c r="AW885" s="15" t="s">
        <v>35</v>
      </c>
      <c r="AX885" s="15" t="s">
        <v>84</v>
      </c>
      <c r="AY885" s="264" t="s">
        <v>140</v>
      </c>
    </row>
    <row r="886" spans="1:51" s="14" customFormat="1" ht="12">
      <c r="A886" s="14"/>
      <c r="B886" s="243"/>
      <c r="C886" s="244"/>
      <c r="D886" s="234" t="s">
        <v>151</v>
      </c>
      <c r="E886" s="244"/>
      <c r="F886" s="246" t="s">
        <v>935</v>
      </c>
      <c r="G886" s="244"/>
      <c r="H886" s="247">
        <v>55.37</v>
      </c>
      <c r="I886" s="248"/>
      <c r="J886" s="244"/>
      <c r="K886" s="244"/>
      <c r="L886" s="249"/>
      <c r="M886" s="250"/>
      <c r="N886" s="251"/>
      <c r="O886" s="251"/>
      <c r="P886" s="251"/>
      <c r="Q886" s="251"/>
      <c r="R886" s="251"/>
      <c r="S886" s="251"/>
      <c r="T886" s="25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3" t="s">
        <v>151</v>
      </c>
      <c r="AU886" s="253" t="s">
        <v>86</v>
      </c>
      <c r="AV886" s="14" t="s">
        <v>86</v>
      </c>
      <c r="AW886" s="14" t="s">
        <v>4</v>
      </c>
      <c r="AX886" s="14" t="s">
        <v>84</v>
      </c>
      <c r="AY886" s="253" t="s">
        <v>140</v>
      </c>
    </row>
    <row r="887" spans="1:65" s="2" customFormat="1" ht="16.5" customHeight="1">
      <c r="A887" s="40"/>
      <c r="B887" s="41"/>
      <c r="C887" s="214" t="s">
        <v>936</v>
      </c>
      <c r="D887" s="214" t="s">
        <v>142</v>
      </c>
      <c r="E887" s="215" t="s">
        <v>937</v>
      </c>
      <c r="F887" s="216" t="s">
        <v>938</v>
      </c>
      <c r="G887" s="217" t="s">
        <v>939</v>
      </c>
      <c r="H887" s="218">
        <v>288</v>
      </c>
      <c r="I887" s="219"/>
      <c r="J887" s="220">
        <f>ROUND(I887*H887,2)</f>
        <v>0</v>
      </c>
      <c r="K887" s="216" t="s">
        <v>146</v>
      </c>
      <c r="L887" s="46"/>
      <c r="M887" s="221" t="s">
        <v>19</v>
      </c>
      <c r="N887" s="222" t="s">
        <v>47</v>
      </c>
      <c r="O887" s="86"/>
      <c r="P887" s="223">
        <f>O887*H887</f>
        <v>0</v>
      </c>
      <c r="Q887" s="223">
        <v>5E-05</v>
      </c>
      <c r="R887" s="223">
        <f>Q887*H887</f>
        <v>0.014400000000000001</v>
      </c>
      <c r="S887" s="223">
        <v>0</v>
      </c>
      <c r="T887" s="224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5" t="s">
        <v>256</v>
      </c>
      <c r="AT887" s="225" t="s">
        <v>142</v>
      </c>
      <c r="AU887" s="225" t="s">
        <v>86</v>
      </c>
      <c r="AY887" s="19" t="s">
        <v>140</v>
      </c>
      <c r="BE887" s="226">
        <f>IF(N887="základní",J887,0)</f>
        <v>0</v>
      </c>
      <c r="BF887" s="226">
        <f>IF(N887="snížená",J887,0)</f>
        <v>0</v>
      </c>
      <c r="BG887" s="226">
        <f>IF(N887="zákl. přenesená",J887,0)</f>
        <v>0</v>
      </c>
      <c r="BH887" s="226">
        <f>IF(N887="sníž. přenesená",J887,0)</f>
        <v>0</v>
      </c>
      <c r="BI887" s="226">
        <f>IF(N887="nulová",J887,0)</f>
        <v>0</v>
      </c>
      <c r="BJ887" s="19" t="s">
        <v>84</v>
      </c>
      <c r="BK887" s="226">
        <f>ROUND(I887*H887,2)</f>
        <v>0</v>
      </c>
      <c r="BL887" s="19" t="s">
        <v>256</v>
      </c>
      <c r="BM887" s="225" t="s">
        <v>940</v>
      </c>
    </row>
    <row r="888" spans="1:47" s="2" customFormat="1" ht="12">
      <c r="A888" s="40"/>
      <c r="B888" s="41"/>
      <c r="C888" s="42"/>
      <c r="D888" s="227" t="s">
        <v>149</v>
      </c>
      <c r="E888" s="42"/>
      <c r="F888" s="228" t="s">
        <v>941</v>
      </c>
      <c r="G888" s="42"/>
      <c r="H888" s="42"/>
      <c r="I888" s="229"/>
      <c r="J888" s="42"/>
      <c r="K888" s="42"/>
      <c r="L888" s="46"/>
      <c r="M888" s="230"/>
      <c r="N888" s="231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149</v>
      </c>
      <c r="AU888" s="19" t="s">
        <v>86</v>
      </c>
    </row>
    <row r="889" spans="1:51" s="13" customFormat="1" ht="12">
      <c r="A889" s="13"/>
      <c r="B889" s="232"/>
      <c r="C889" s="233"/>
      <c r="D889" s="234" t="s">
        <v>151</v>
      </c>
      <c r="E889" s="235" t="s">
        <v>19</v>
      </c>
      <c r="F889" s="236" t="s">
        <v>942</v>
      </c>
      <c r="G889" s="233"/>
      <c r="H889" s="235" t="s">
        <v>19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2" t="s">
        <v>151</v>
      </c>
      <c r="AU889" s="242" t="s">
        <v>86</v>
      </c>
      <c r="AV889" s="13" t="s">
        <v>84</v>
      </c>
      <c r="AW889" s="13" t="s">
        <v>35</v>
      </c>
      <c r="AX889" s="13" t="s">
        <v>76</v>
      </c>
      <c r="AY889" s="242" t="s">
        <v>140</v>
      </c>
    </row>
    <row r="890" spans="1:51" s="14" customFormat="1" ht="12">
      <c r="A890" s="14"/>
      <c r="B890" s="243"/>
      <c r="C890" s="244"/>
      <c r="D890" s="234" t="s">
        <v>151</v>
      </c>
      <c r="E890" s="245" t="s">
        <v>19</v>
      </c>
      <c r="F890" s="246" t="s">
        <v>943</v>
      </c>
      <c r="G890" s="244"/>
      <c r="H890" s="247">
        <v>288</v>
      </c>
      <c r="I890" s="248"/>
      <c r="J890" s="244"/>
      <c r="K890" s="244"/>
      <c r="L890" s="249"/>
      <c r="M890" s="250"/>
      <c r="N890" s="251"/>
      <c r="O890" s="251"/>
      <c r="P890" s="251"/>
      <c r="Q890" s="251"/>
      <c r="R890" s="251"/>
      <c r="S890" s="251"/>
      <c r="T890" s="25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3" t="s">
        <v>151</v>
      </c>
      <c r="AU890" s="253" t="s">
        <v>86</v>
      </c>
      <c r="AV890" s="14" t="s">
        <v>86</v>
      </c>
      <c r="AW890" s="14" t="s">
        <v>35</v>
      </c>
      <c r="AX890" s="14" t="s">
        <v>76</v>
      </c>
      <c r="AY890" s="253" t="s">
        <v>140</v>
      </c>
    </row>
    <row r="891" spans="1:51" s="15" customFormat="1" ht="12">
      <c r="A891" s="15"/>
      <c r="B891" s="254"/>
      <c r="C891" s="255"/>
      <c r="D891" s="234" t="s">
        <v>151</v>
      </c>
      <c r="E891" s="256" t="s">
        <v>19</v>
      </c>
      <c r="F891" s="257" t="s">
        <v>154</v>
      </c>
      <c r="G891" s="255"/>
      <c r="H891" s="258">
        <v>288</v>
      </c>
      <c r="I891" s="259"/>
      <c r="J891" s="255"/>
      <c r="K891" s="255"/>
      <c r="L891" s="260"/>
      <c r="M891" s="261"/>
      <c r="N891" s="262"/>
      <c r="O891" s="262"/>
      <c r="P891" s="262"/>
      <c r="Q891" s="262"/>
      <c r="R891" s="262"/>
      <c r="S891" s="262"/>
      <c r="T891" s="263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64" t="s">
        <v>151</v>
      </c>
      <c r="AU891" s="264" t="s">
        <v>86</v>
      </c>
      <c r="AV891" s="15" t="s">
        <v>147</v>
      </c>
      <c r="AW891" s="15" t="s">
        <v>35</v>
      </c>
      <c r="AX891" s="15" t="s">
        <v>84</v>
      </c>
      <c r="AY891" s="264" t="s">
        <v>140</v>
      </c>
    </row>
    <row r="892" spans="1:65" s="2" customFormat="1" ht="16.5" customHeight="1">
      <c r="A892" s="40"/>
      <c r="B892" s="41"/>
      <c r="C892" s="268" t="s">
        <v>944</v>
      </c>
      <c r="D892" s="268" t="s">
        <v>323</v>
      </c>
      <c r="E892" s="269" t="s">
        <v>945</v>
      </c>
      <c r="F892" s="270" t="s">
        <v>946</v>
      </c>
      <c r="G892" s="271" t="s">
        <v>259</v>
      </c>
      <c r="H892" s="272">
        <v>24</v>
      </c>
      <c r="I892" s="273"/>
      <c r="J892" s="274">
        <f>ROUND(I892*H892,2)</f>
        <v>0</v>
      </c>
      <c r="K892" s="270" t="s">
        <v>19</v>
      </c>
      <c r="L892" s="275"/>
      <c r="M892" s="276" t="s">
        <v>19</v>
      </c>
      <c r="N892" s="277" t="s">
        <v>47</v>
      </c>
      <c r="O892" s="86"/>
      <c r="P892" s="223">
        <f>O892*H892</f>
        <v>0</v>
      </c>
      <c r="Q892" s="223">
        <v>0.012</v>
      </c>
      <c r="R892" s="223">
        <f>Q892*H892</f>
        <v>0.28800000000000003</v>
      </c>
      <c r="S892" s="223">
        <v>0</v>
      </c>
      <c r="T892" s="224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5" t="s">
        <v>572</v>
      </c>
      <c r="AT892" s="225" t="s">
        <v>323</v>
      </c>
      <c r="AU892" s="225" t="s">
        <v>86</v>
      </c>
      <c r="AY892" s="19" t="s">
        <v>140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9" t="s">
        <v>84</v>
      </c>
      <c r="BK892" s="226">
        <f>ROUND(I892*H892,2)</f>
        <v>0</v>
      </c>
      <c r="BL892" s="19" t="s">
        <v>256</v>
      </c>
      <c r="BM892" s="225" t="s">
        <v>947</v>
      </c>
    </row>
    <row r="893" spans="1:51" s="13" customFormat="1" ht="12">
      <c r="A893" s="13"/>
      <c r="B893" s="232"/>
      <c r="C893" s="233"/>
      <c r="D893" s="234" t="s">
        <v>151</v>
      </c>
      <c r="E893" s="235" t="s">
        <v>19</v>
      </c>
      <c r="F893" s="236" t="s">
        <v>942</v>
      </c>
      <c r="G893" s="233"/>
      <c r="H893" s="235" t="s">
        <v>19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2" t="s">
        <v>151</v>
      </c>
      <c r="AU893" s="242" t="s">
        <v>86</v>
      </c>
      <c r="AV893" s="13" t="s">
        <v>84</v>
      </c>
      <c r="AW893" s="13" t="s">
        <v>35</v>
      </c>
      <c r="AX893" s="13" t="s">
        <v>76</v>
      </c>
      <c r="AY893" s="242" t="s">
        <v>140</v>
      </c>
    </row>
    <row r="894" spans="1:51" s="14" customFormat="1" ht="12">
      <c r="A894" s="14"/>
      <c r="B894" s="243"/>
      <c r="C894" s="244"/>
      <c r="D894" s="234" t="s">
        <v>151</v>
      </c>
      <c r="E894" s="245" t="s">
        <v>19</v>
      </c>
      <c r="F894" s="246" t="s">
        <v>948</v>
      </c>
      <c r="G894" s="244"/>
      <c r="H894" s="247">
        <v>24</v>
      </c>
      <c r="I894" s="248"/>
      <c r="J894" s="244"/>
      <c r="K894" s="244"/>
      <c r="L894" s="249"/>
      <c r="M894" s="250"/>
      <c r="N894" s="251"/>
      <c r="O894" s="251"/>
      <c r="P894" s="251"/>
      <c r="Q894" s="251"/>
      <c r="R894" s="251"/>
      <c r="S894" s="251"/>
      <c r="T894" s="252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3" t="s">
        <v>151</v>
      </c>
      <c r="AU894" s="253" t="s">
        <v>86</v>
      </c>
      <c r="AV894" s="14" t="s">
        <v>86</v>
      </c>
      <c r="AW894" s="14" t="s">
        <v>35</v>
      </c>
      <c r="AX894" s="14" t="s">
        <v>76</v>
      </c>
      <c r="AY894" s="253" t="s">
        <v>140</v>
      </c>
    </row>
    <row r="895" spans="1:51" s="15" customFormat="1" ht="12">
      <c r="A895" s="15"/>
      <c r="B895" s="254"/>
      <c r="C895" s="255"/>
      <c r="D895" s="234" t="s">
        <v>151</v>
      </c>
      <c r="E895" s="256" t="s">
        <v>19</v>
      </c>
      <c r="F895" s="257" t="s">
        <v>154</v>
      </c>
      <c r="G895" s="255"/>
      <c r="H895" s="258">
        <v>24</v>
      </c>
      <c r="I895" s="259"/>
      <c r="J895" s="255"/>
      <c r="K895" s="255"/>
      <c r="L895" s="260"/>
      <c r="M895" s="261"/>
      <c r="N895" s="262"/>
      <c r="O895" s="262"/>
      <c r="P895" s="262"/>
      <c r="Q895" s="262"/>
      <c r="R895" s="262"/>
      <c r="S895" s="262"/>
      <c r="T895" s="263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64" t="s">
        <v>151</v>
      </c>
      <c r="AU895" s="264" t="s">
        <v>86</v>
      </c>
      <c r="AV895" s="15" t="s">
        <v>147</v>
      </c>
      <c r="AW895" s="15" t="s">
        <v>35</v>
      </c>
      <c r="AX895" s="15" t="s">
        <v>84</v>
      </c>
      <c r="AY895" s="264" t="s">
        <v>140</v>
      </c>
    </row>
    <row r="896" spans="1:65" s="2" customFormat="1" ht="16.5" customHeight="1">
      <c r="A896" s="40"/>
      <c r="B896" s="41"/>
      <c r="C896" s="214" t="s">
        <v>949</v>
      </c>
      <c r="D896" s="214" t="s">
        <v>142</v>
      </c>
      <c r="E896" s="215" t="s">
        <v>950</v>
      </c>
      <c r="F896" s="216" t="s">
        <v>951</v>
      </c>
      <c r="G896" s="217" t="s">
        <v>259</v>
      </c>
      <c r="H896" s="218">
        <v>3</v>
      </c>
      <c r="I896" s="219"/>
      <c r="J896" s="220">
        <f>ROUND(I896*H896,2)</f>
        <v>0</v>
      </c>
      <c r="K896" s="216" t="s">
        <v>146</v>
      </c>
      <c r="L896" s="46"/>
      <c r="M896" s="221" t="s">
        <v>19</v>
      </c>
      <c r="N896" s="222" t="s">
        <v>47</v>
      </c>
      <c r="O896" s="86"/>
      <c r="P896" s="223">
        <f>O896*H896</f>
        <v>0</v>
      </c>
      <c r="Q896" s="223">
        <v>0</v>
      </c>
      <c r="R896" s="223">
        <f>Q896*H896</f>
        <v>0</v>
      </c>
      <c r="S896" s="223">
        <v>0</v>
      </c>
      <c r="T896" s="224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5" t="s">
        <v>256</v>
      </c>
      <c r="AT896" s="225" t="s">
        <v>142</v>
      </c>
      <c r="AU896" s="225" t="s">
        <v>86</v>
      </c>
      <c r="AY896" s="19" t="s">
        <v>140</v>
      </c>
      <c r="BE896" s="226">
        <f>IF(N896="základní",J896,0)</f>
        <v>0</v>
      </c>
      <c r="BF896" s="226">
        <f>IF(N896="snížená",J896,0)</f>
        <v>0</v>
      </c>
      <c r="BG896" s="226">
        <f>IF(N896="zákl. přenesená",J896,0)</f>
        <v>0</v>
      </c>
      <c r="BH896" s="226">
        <f>IF(N896="sníž. přenesená",J896,0)</f>
        <v>0</v>
      </c>
      <c r="BI896" s="226">
        <f>IF(N896="nulová",J896,0)</f>
        <v>0</v>
      </c>
      <c r="BJ896" s="19" t="s">
        <v>84</v>
      </c>
      <c r="BK896" s="226">
        <f>ROUND(I896*H896,2)</f>
        <v>0</v>
      </c>
      <c r="BL896" s="19" t="s">
        <v>256</v>
      </c>
      <c r="BM896" s="225" t="s">
        <v>952</v>
      </c>
    </row>
    <row r="897" spans="1:47" s="2" customFormat="1" ht="12">
      <c r="A897" s="40"/>
      <c r="B897" s="41"/>
      <c r="C897" s="42"/>
      <c r="D897" s="227" t="s">
        <v>149</v>
      </c>
      <c r="E897" s="42"/>
      <c r="F897" s="228" t="s">
        <v>953</v>
      </c>
      <c r="G897" s="42"/>
      <c r="H897" s="42"/>
      <c r="I897" s="229"/>
      <c r="J897" s="42"/>
      <c r="K897" s="42"/>
      <c r="L897" s="46"/>
      <c r="M897" s="230"/>
      <c r="N897" s="231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149</v>
      </c>
      <c r="AU897" s="19" t="s">
        <v>86</v>
      </c>
    </row>
    <row r="898" spans="1:51" s="13" customFormat="1" ht="12">
      <c r="A898" s="13"/>
      <c r="B898" s="232"/>
      <c r="C898" s="233"/>
      <c r="D898" s="234" t="s">
        <v>151</v>
      </c>
      <c r="E898" s="235" t="s">
        <v>19</v>
      </c>
      <c r="F898" s="236" t="s">
        <v>577</v>
      </c>
      <c r="G898" s="233"/>
      <c r="H898" s="235" t="s">
        <v>19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2" t="s">
        <v>151</v>
      </c>
      <c r="AU898" s="242" t="s">
        <v>86</v>
      </c>
      <c r="AV898" s="13" t="s">
        <v>84</v>
      </c>
      <c r="AW898" s="13" t="s">
        <v>35</v>
      </c>
      <c r="AX898" s="13" t="s">
        <v>76</v>
      </c>
      <c r="AY898" s="242" t="s">
        <v>140</v>
      </c>
    </row>
    <row r="899" spans="1:51" s="14" customFormat="1" ht="12">
      <c r="A899" s="14"/>
      <c r="B899" s="243"/>
      <c r="C899" s="244"/>
      <c r="D899" s="234" t="s">
        <v>151</v>
      </c>
      <c r="E899" s="245" t="s">
        <v>19</v>
      </c>
      <c r="F899" s="246" t="s">
        <v>161</v>
      </c>
      <c r="G899" s="244"/>
      <c r="H899" s="247">
        <v>3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3" t="s">
        <v>151</v>
      </c>
      <c r="AU899" s="253" t="s">
        <v>86</v>
      </c>
      <c r="AV899" s="14" t="s">
        <v>86</v>
      </c>
      <c r="AW899" s="14" t="s">
        <v>35</v>
      </c>
      <c r="AX899" s="14" t="s">
        <v>76</v>
      </c>
      <c r="AY899" s="253" t="s">
        <v>140</v>
      </c>
    </row>
    <row r="900" spans="1:51" s="15" customFormat="1" ht="12">
      <c r="A900" s="15"/>
      <c r="B900" s="254"/>
      <c r="C900" s="255"/>
      <c r="D900" s="234" t="s">
        <v>151</v>
      </c>
      <c r="E900" s="256" t="s">
        <v>19</v>
      </c>
      <c r="F900" s="257" t="s">
        <v>154</v>
      </c>
      <c r="G900" s="255"/>
      <c r="H900" s="258">
        <v>3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4" t="s">
        <v>151</v>
      </c>
      <c r="AU900" s="264" t="s">
        <v>86</v>
      </c>
      <c r="AV900" s="15" t="s">
        <v>147</v>
      </c>
      <c r="AW900" s="15" t="s">
        <v>35</v>
      </c>
      <c r="AX900" s="15" t="s">
        <v>84</v>
      </c>
      <c r="AY900" s="264" t="s">
        <v>140</v>
      </c>
    </row>
    <row r="901" spans="1:65" s="2" customFormat="1" ht="16.5" customHeight="1">
      <c r="A901" s="40"/>
      <c r="B901" s="41"/>
      <c r="C901" s="268" t="s">
        <v>954</v>
      </c>
      <c r="D901" s="268" t="s">
        <v>323</v>
      </c>
      <c r="E901" s="269" t="s">
        <v>955</v>
      </c>
      <c r="F901" s="270" t="s">
        <v>956</v>
      </c>
      <c r="G901" s="271" t="s">
        <v>259</v>
      </c>
      <c r="H901" s="272">
        <v>3</v>
      </c>
      <c r="I901" s="273"/>
      <c r="J901" s="274">
        <f>ROUND(I901*H901,2)</f>
        <v>0</v>
      </c>
      <c r="K901" s="270" t="s">
        <v>146</v>
      </c>
      <c r="L901" s="275"/>
      <c r="M901" s="276" t="s">
        <v>19</v>
      </c>
      <c r="N901" s="277" t="s">
        <v>47</v>
      </c>
      <c r="O901" s="86"/>
      <c r="P901" s="223">
        <f>O901*H901</f>
        <v>0</v>
      </c>
      <c r="Q901" s="223">
        <v>0.0024</v>
      </c>
      <c r="R901" s="223">
        <f>Q901*H901</f>
        <v>0.0072</v>
      </c>
      <c r="S901" s="223">
        <v>0</v>
      </c>
      <c r="T901" s="224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5" t="s">
        <v>572</v>
      </c>
      <c r="AT901" s="225" t="s">
        <v>323</v>
      </c>
      <c r="AU901" s="225" t="s">
        <v>86</v>
      </c>
      <c r="AY901" s="19" t="s">
        <v>140</v>
      </c>
      <c r="BE901" s="226">
        <f>IF(N901="základní",J901,0)</f>
        <v>0</v>
      </c>
      <c r="BF901" s="226">
        <f>IF(N901="snížená",J901,0)</f>
        <v>0</v>
      </c>
      <c r="BG901" s="226">
        <f>IF(N901="zákl. přenesená",J901,0)</f>
        <v>0</v>
      </c>
      <c r="BH901" s="226">
        <f>IF(N901="sníž. přenesená",J901,0)</f>
        <v>0</v>
      </c>
      <c r="BI901" s="226">
        <f>IF(N901="nulová",J901,0)</f>
        <v>0</v>
      </c>
      <c r="BJ901" s="19" t="s">
        <v>84</v>
      </c>
      <c r="BK901" s="226">
        <f>ROUND(I901*H901,2)</f>
        <v>0</v>
      </c>
      <c r="BL901" s="19" t="s">
        <v>256</v>
      </c>
      <c r="BM901" s="225" t="s">
        <v>957</v>
      </c>
    </row>
    <row r="902" spans="1:51" s="13" customFormat="1" ht="12">
      <c r="A902" s="13"/>
      <c r="B902" s="232"/>
      <c r="C902" s="233"/>
      <c r="D902" s="234" t="s">
        <v>151</v>
      </c>
      <c r="E902" s="235" t="s">
        <v>19</v>
      </c>
      <c r="F902" s="236" t="s">
        <v>577</v>
      </c>
      <c r="G902" s="233"/>
      <c r="H902" s="235" t="s">
        <v>19</v>
      </c>
      <c r="I902" s="237"/>
      <c r="J902" s="233"/>
      <c r="K902" s="233"/>
      <c r="L902" s="238"/>
      <c r="M902" s="239"/>
      <c r="N902" s="240"/>
      <c r="O902" s="240"/>
      <c r="P902" s="240"/>
      <c r="Q902" s="240"/>
      <c r="R902" s="240"/>
      <c r="S902" s="240"/>
      <c r="T902" s="24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2" t="s">
        <v>151</v>
      </c>
      <c r="AU902" s="242" t="s">
        <v>86</v>
      </c>
      <c r="AV902" s="13" t="s">
        <v>84</v>
      </c>
      <c r="AW902" s="13" t="s">
        <v>35</v>
      </c>
      <c r="AX902" s="13" t="s">
        <v>76</v>
      </c>
      <c r="AY902" s="242" t="s">
        <v>140</v>
      </c>
    </row>
    <row r="903" spans="1:51" s="14" customFormat="1" ht="12">
      <c r="A903" s="14"/>
      <c r="B903" s="243"/>
      <c r="C903" s="244"/>
      <c r="D903" s="234" t="s">
        <v>151</v>
      </c>
      <c r="E903" s="245" t="s">
        <v>19</v>
      </c>
      <c r="F903" s="246" t="s">
        <v>161</v>
      </c>
      <c r="G903" s="244"/>
      <c r="H903" s="247">
        <v>3</v>
      </c>
      <c r="I903" s="248"/>
      <c r="J903" s="244"/>
      <c r="K903" s="244"/>
      <c r="L903" s="249"/>
      <c r="M903" s="250"/>
      <c r="N903" s="251"/>
      <c r="O903" s="251"/>
      <c r="P903" s="251"/>
      <c r="Q903" s="251"/>
      <c r="R903" s="251"/>
      <c r="S903" s="251"/>
      <c r="T903" s="252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3" t="s">
        <v>151</v>
      </c>
      <c r="AU903" s="253" t="s">
        <v>86</v>
      </c>
      <c r="AV903" s="14" t="s">
        <v>86</v>
      </c>
      <c r="AW903" s="14" t="s">
        <v>35</v>
      </c>
      <c r="AX903" s="14" t="s">
        <v>76</v>
      </c>
      <c r="AY903" s="253" t="s">
        <v>140</v>
      </c>
    </row>
    <row r="904" spans="1:51" s="15" customFormat="1" ht="12">
      <c r="A904" s="15"/>
      <c r="B904" s="254"/>
      <c r="C904" s="255"/>
      <c r="D904" s="234" t="s">
        <v>151</v>
      </c>
      <c r="E904" s="256" t="s">
        <v>19</v>
      </c>
      <c r="F904" s="257" t="s">
        <v>154</v>
      </c>
      <c r="G904" s="255"/>
      <c r="H904" s="258">
        <v>3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64" t="s">
        <v>151</v>
      </c>
      <c r="AU904" s="264" t="s">
        <v>86</v>
      </c>
      <c r="AV904" s="15" t="s">
        <v>147</v>
      </c>
      <c r="AW904" s="15" t="s">
        <v>35</v>
      </c>
      <c r="AX904" s="15" t="s">
        <v>84</v>
      </c>
      <c r="AY904" s="264" t="s">
        <v>140</v>
      </c>
    </row>
    <row r="905" spans="1:65" s="2" customFormat="1" ht="16.5" customHeight="1">
      <c r="A905" s="40"/>
      <c r="B905" s="41"/>
      <c r="C905" s="214" t="s">
        <v>958</v>
      </c>
      <c r="D905" s="214" t="s">
        <v>142</v>
      </c>
      <c r="E905" s="215" t="s">
        <v>959</v>
      </c>
      <c r="F905" s="216" t="s">
        <v>960</v>
      </c>
      <c r="G905" s="217" t="s">
        <v>457</v>
      </c>
      <c r="H905" s="218">
        <v>34.88</v>
      </c>
      <c r="I905" s="219"/>
      <c r="J905" s="220">
        <f>ROUND(I905*H905,2)</f>
        <v>0</v>
      </c>
      <c r="K905" s="216" t="s">
        <v>146</v>
      </c>
      <c r="L905" s="46"/>
      <c r="M905" s="221" t="s">
        <v>19</v>
      </c>
      <c r="N905" s="222" t="s">
        <v>47</v>
      </c>
      <c r="O905" s="86"/>
      <c r="P905" s="223">
        <f>O905*H905</f>
        <v>0</v>
      </c>
      <c r="Q905" s="223">
        <v>0.00024</v>
      </c>
      <c r="R905" s="223">
        <f>Q905*H905</f>
        <v>0.0083712</v>
      </c>
      <c r="S905" s="223">
        <v>0</v>
      </c>
      <c r="T905" s="224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5" t="s">
        <v>256</v>
      </c>
      <c r="AT905" s="225" t="s">
        <v>142</v>
      </c>
      <c r="AU905" s="225" t="s">
        <v>86</v>
      </c>
      <c r="AY905" s="19" t="s">
        <v>140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9" t="s">
        <v>84</v>
      </c>
      <c r="BK905" s="226">
        <f>ROUND(I905*H905,2)</f>
        <v>0</v>
      </c>
      <c r="BL905" s="19" t="s">
        <v>256</v>
      </c>
      <c r="BM905" s="225" t="s">
        <v>961</v>
      </c>
    </row>
    <row r="906" spans="1:47" s="2" customFormat="1" ht="12">
      <c r="A906" s="40"/>
      <c r="B906" s="41"/>
      <c r="C906" s="42"/>
      <c r="D906" s="227" t="s">
        <v>149</v>
      </c>
      <c r="E906" s="42"/>
      <c r="F906" s="228" t="s">
        <v>962</v>
      </c>
      <c r="G906" s="42"/>
      <c r="H906" s="42"/>
      <c r="I906" s="229"/>
      <c r="J906" s="42"/>
      <c r="K906" s="42"/>
      <c r="L906" s="46"/>
      <c r="M906" s="230"/>
      <c r="N906" s="231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149</v>
      </c>
      <c r="AU906" s="19" t="s">
        <v>86</v>
      </c>
    </row>
    <row r="907" spans="1:51" s="13" customFormat="1" ht="12">
      <c r="A907" s="13"/>
      <c r="B907" s="232"/>
      <c r="C907" s="233"/>
      <c r="D907" s="234" t="s">
        <v>151</v>
      </c>
      <c r="E907" s="235" t="s">
        <v>19</v>
      </c>
      <c r="F907" s="236" t="s">
        <v>963</v>
      </c>
      <c r="G907" s="233"/>
      <c r="H907" s="235" t="s">
        <v>19</v>
      </c>
      <c r="I907" s="237"/>
      <c r="J907" s="233"/>
      <c r="K907" s="233"/>
      <c r="L907" s="238"/>
      <c r="M907" s="239"/>
      <c r="N907" s="240"/>
      <c r="O907" s="240"/>
      <c r="P907" s="240"/>
      <c r="Q907" s="240"/>
      <c r="R907" s="240"/>
      <c r="S907" s="240"/>
      <c r="T907" s="24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2" t="s">
        <v>151</v>
      </c>
      <c r="AU907" s="242" t="s">
        <v>86</v>
      </c>
      <c r="AV907" s="13" t="s">
        <v>84</v>
      </c>
      <c r="AW907" s="13" t="s">
        <v>35</v>
      </c>
      <c r="AX907" s="13" t="s">
        <v>76</v>
      </c>
      <c r="AY907" s="242" t="s">
        <v>140</v>
      </c>
    </row>
    <row r="908" spans="1:51" s="13" customFormat="1" ht="12">
      <c r="A908" s="13"/>
      <c r="B908" s="232"/>
      <c r="C908" s="233"/>
      <c r="D908" s="234" t="s">
        <v>151</v>
      </c>
      <c r="E908" s="235" t="s">
        <v>19</v>
      </c>
      <c r="F908" s="236" t="s">
        <v>805</v>
      </c>
      <c r="G908" s="233"/>
      <c r="H908" s="235" t="s">
        <v>19</v>
      </c>
      <c r="I908" s="237"/>
      <c r="J908" s="233"/>
      <c r="K908" s="233"/>
      <c r="L908" s="238"/>
      <c r="M908" s="239"/>
      <c r="N908" s="240"/>
      <c r="O908" s="240"/>
      <c r="P908" s="240"/>
      <c r="Q908" s="240"/>
      <c r="R908" s="240"/>
      <c r="S908" s="240"/>
      <c r="T908" s="24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2" t="s">
        <v>151</v>
      </c>
      <c r="AU908" s="242" t="s">
        <v>86</v>
      </c>
      <c r="AV908" s="13" t="s">
        <v>84</v>
      </c>
      <c r="AW908" s="13" t="s">
        <v>35</v>
      </c>
      <c r="AX908" s="13" t="s">
        <v>76</v>
      </c>
      <c r="AY908" s="242" t="s">
        <v>140</v>
      </c>
    </row>
    <row r="909" spans="1:51" s="14" customFormat="1" ht="12">
      <c r="A909" s="14"/>
      <c r="B909" s="243"/>
      <c r="C909" s="244"/>
      <c r="D909" s="234" t="s">
        <v>151</v>
      </c>
      <c r="E909" s="245" t="s">
        <v>19</v>
      </c>
      <c r="F909" s="246" t="s">
        <v>964</v>
      </c>
      <c r="G909" s="244"/>
      <c r="H909" s="247">
        <v>16</v>
      </c>
      <c r="I909" s="248"/>
      <c r="J909" s="244"/>
      <c r="K909" s="244"/>
      <c r="L909" s="249"/>
      <c r="M909" s="250"/>
      <c r="N909" s="251"/>
      <c r="O909" s="251"/>
      <c r="P909" s="251"/>
      <c r="Q909" s="251"/>
      <c r="R909" s="251"/>
      <c r="S909" s="251"/>
      <c r="T909" s="25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3" t="s">
        <v>151</v>
      </c>
      <c r="AU909" s="253" t="s">
        <v>86</v>
      </c>
      <c r="AV909" s="14" t="s">
        <v>86</v>
      </c>
      <c r="AW909" s="14" t="s">
        <v>35</v>
      </c>
      <c r="AX909" s="14" t="s">
        <v>76</v>
      </c>
      <c r="AY909" s="253" t="s">
        <v>140</v>
      </c>
    </row>
    <row r="910" spans="1:51" s="13" customFormat="1" ht="12">
      <c r="A910" s="13"/>
      <c r="B910" s="232"/>
      <c r="C910" s="233"/>
      <c r="D910" s="234" t="s">
        <v>151</v>
      </c>
      <c r="E910" s="235" t="s">
        <v>19</v>
      </c>
      <c r="F910" s="236" t="s">
        <v>807</v>
      </c>
      <c r="G910" s="233"/>
      <c r="H910" s="235" t="s">
        <v>19</v>
      </c>
      <c r="I910" s="237"/>
      <c r="J910" s="233"/>
      <c r="K910" s="233"/>
      <c r="L910" s="238"/>
      <c r="M910" s="239"/>
      <c r="N910" s="240"/>
      <c r="O910" s="240"/>
      <c r="P910" s="240"/>
      <c r="Q910" s="240"/>
      <c r="R910" s="240"/>
      <c r="S910" s="240"/>
      <c r="T910" s="24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2" t="s">
        <v>151</v>
      </c>
      <c r="AU910" s="242" t="s">
        <v>86</v>
      </c>
      <c r="AV910" s="13" t="s">
        <v>84</v>
      </c>
      <c r="AW910" s="13" t="s">
        <v>35</v>
      </c>
      <c r="AX910" s="13" t="s">
        <v>76</v>
      </c>
      <c r="AY910" s="242" t="s">
        <v>140</v>
      </c>
    </row>
    <row r="911" spans="1:51" s="14" customFormat="1" ht="12">
      <c r="A911" s="14"/>
      <c r="B911" s="243"/>
      <c r="C911" s="244"/>
      <c r="D911" s="234" t="s">
        <v>151</v>
      </c>
      <c r="E911" s="245" t="s">
        <v>19</v>
      </c>
      <c r="F911" s="246" t="s">
        <v>965</v>
      </c>
      <c r="G911" s="244"/>
      <c r="H911" s="247">
        <v>2</v>
      </c>
      <c r="I911" s="248"/>
      <c r="J911" s="244"/>
      <c r="K911" s="244"/>
      <c r="L911" s="249"/>
      <c r="M911" s="250"/>
      <c r="N911" s="251"/>
      <c r="O911" s="251"/>
      <c r="P911" s="251"/>
      <c r="Q911" s="251"/>
      <c r="R911" s="251"/>
      <c r="S911" s="251"/>
      <c r="T911" s="25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3" t="s">
        <v>151</v>
      </c>
      <c r="AU911" s="253" t="s">
        <v>86</v>
      </c>
      <c r="AV911" s="14" t="s">
        <v>86</v>
      </c>
      <c r="AW911" s="14" t="s">
        <v>35</v>
      </c>
      <c r="AX911" s="14" t="s">
        <v>76</v>
      </c>
      <c r="AY911" s="253" t="s">
        <v>140</v>
      </c>
    </row>
    <row r="912" spans="1:51" s="13" customFormat="1" ht="12">
      <c r="A912" s="13"/>
      <c r="B912" s="232"/>
      <c r="C912" s="233"/>
      <c r="D912" s="234" t="s">
        <v>151</v>
      </c>
      <c r="E912" s="235" t="s">
        <v>19</v>
      </c>
      <c r="F912" s="236" t="s">
        <v>809</v>
      </c>
      <c r="G912" s="233"/>
      <c r="H912" s="235" t="s">
        <v>19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151</v>
      </c>
      <c r="AU912" s="242" t="s">
        <v>86</v>
      </c>
      <c r="AV912" s="13" t="s">
        <v>84</v>
      </c>
      <c r="AW912" s="13" t="s">
        <v>35</v>
      </c>
      <c r="AX912" s="13" t="s">
        <v>76</v>
      </c>
      <c r="AY912" s="242" t="s">
        <v>140</v>
      </c>
    </row>
    <row r="913" spans="1:51" s="14" customFormat="1" ht="12">
      <c r="A913" s="14"/>
      <c r="B913" s="243"/>
      <c r="C913" s="244"/>
      <c r="D913" s="234" t="s">
        <v>151</v>
      </c>
      <c r="E913" s="245" t="s">
        <v>19</v>
      </c>
      <c r="F913" s="246" t="s">
        <v>966</v>
      </c>
      <c r="G913" s="244"/>
      <c r="H913" s="247">
        <v>0.8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3" t="s">
        <v>151</v>
      </c>
      <c r="AU913" s="253" t="s">
        <v>86</v>
      </c>
      <c r="AV913" s="14" t="s">
        <v>86</v>
      </c>
      <c r="AW913" s="14" t="s">
        <v>35</v>
      </c>
      <c r="AX913" s="14" t="s">
        <v>76</v>
      </c>
      <c r="AY913" s="253" t="s">
        <v>140</v>
      </c>
    </row>
    <row r="914" spans="1:51" s="13" customFormat="1" ht="12">
      <c r="A914" s="13"/>
      <c r="B914" s="232"/>
      <c r="C914" s="233"/>
      <c r="D914" s="234" t="s">
        <v>151</v>
      </c>
      <c r="E914" s="235" t="s">
        <v>19</v>
      </c>
      <c r="F914" s="236" t="s">
        <v>813</v>
      </c>
      <c r="G914" s="233"/>
      <c r="H914" s="235" t="s">
        <v>19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2" t="s">
        <v>151</v>
      </c>
      <c r="AU914" s="242" t="s">
        <v>86</v>
      </c>
      <c r="AV914" s="13" t="s">
        <v>84</v>
      </c>
      <c r="AW914" s="13" t="s">
        <v>35</v>
      </c>
      <c r="AX914" s="13" t="s">
        <v>76</v>
      </c>
      <c r="AY914" s="242" t="s">
        <v>140</v>
      </c>
    </row>
    <row r="915" spans="1:51" s="14" customFormat="1" ht="12">
      <c r="A915" s="14"/>
      <c r="B915" s="243"/>
      <c r="C915" s="244"/>
      <c r="D915" s="234" t="s">
        <v>151</v>
      </c>
      <c r="E915" s="245" t="s">
        <v>19</v>
      </c>
      <c r="F915" s="246" t="s">
        <v>967</v>
      </c>
      <c r="G915" s="244"/>
      <c r="H915" s="247">
        <v>2.4</v>
      </c>
      <c r="I915" s="248"/>
      <c r="J915" s="244"/>
      <c r="K915" s="244"/>
      <c r="L915" s="249"/>
      <c r="M915" s="250"/>
      <c r="N915" s="251"/>
      <c r="O915" s="251"/>
      <c r="P915" s="251"/>
      <c r="Q915" s="251"/>
      <c r="R915" s="251"/>
      <c r="S915" s="251"/>
      <c r="T915" s="25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3" t="s">
        <v>151</v>
      </c>
      <c r="AU915" s="253" t="s">
        <v>86</v>
      </c>
      <c r="AV915" s="14" t="s">
        <v>86</v>
      </c>
      <c r="AW915" s="14" t="s">
        <v>35</v>
      </c>
      <c r="AX915" s="14" t="s">
        <v>76</v>
      </c>
      <c r="AY915" s="253" t="s">
        <v>140</v>
      </c>
    </row>
    <row r="916" spans="1:51" s="13" customFormat="1" ht="12">
      <c r="A916" s="13"/>
      <c r="B916" s="232"/>
      <c r="C916" s="233"/>
      <c r="D916" s="234" t="s">
        <v>151</v>
      </c>
      <c r="E916" s="235" t="s">
        <v>19</v>
      </c>
      <c r="F916" s="236" t="s">
        <v>817</v>
      </c>
      <c r="G916" s="233"/>
      <c r="H916" s="235" t="s">
        <v>19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2" t="s">
        <v>151</v>
      </c>
      <c r="AU916" s="242" t="s">
        <v>86</v>
      </c>
      <c r="AV916" s="13" t="s">
        <v>84</v>
      </c>
      <c r="AW916" s="13" t="s">
        <v>35</v>
      </c>
      <c r="AX916" s="13" t="s">
        <v>76</v>
      </c>
      <c r="AY916" s="242" t="s">
        <v>140</v>
      </c>
    </row>
    <row r="917" spans="1:51" s="14" customFormat="1" ht="12">
      <c r="A917" s="14"/>
      <c r="B917" s="243"/>
      <c r="C917" s="244"/>
      <c r="D917" s="234" t="s">
        <v>151</v>
      </c>
      <c r="E917" s="245" t="s">
        <v>19</v>
      </c>
      <c r="F917" s="246" t="s">
        <v>966</v>
      </c>
      <c r="G917" s="244"/>
      <c r="H917" s="247">
        <v>0.8</v>
      </c>
      <c r="I917" s="248"/>
      <c r="J917" s="244"/>
      <c r="K917" s="244"/>
      <c r="L917" s="249"/>
      <c r="M917" s="250"/>
      <c r="N917" s="251"/>
      <c r="O917" s="251"/>
      <c r="P917" s="251"/>
      <c r="Q917" s="251"/>
      <c r="R917" s="251"/>
      <c r="S917" s="251"/>
      <c r="T917" s="252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3" t="s">
        <v>151</v>
      </c>
      <c r="AU917" s="253" t="s">
        <v>86</v>
      </c>
      <c r="AV917" s="14" t="s">
        <v>86</v>
      </c>
      <c r="AW917" s="14" t="s">
        <v>35</v>
      </c>
      <c r="AX917" s="14" t="s">
        <v>76</v>
      </c>
      <c r="AY917" s="253" t="s">
        <v>140</v>
      </c>
    </row>
    <row r="918" spans="1:51" s="13" customFormat="1" ht="12">
      <c r="A918" s="13"/>
      <c r="B918" s="232"/>
      <c r="C918" s="233"/>
      <c r="D918" s="234" t="s">
        <v>151</v>
      </c>
      <c r="E918" s="235" t="s">
        <v>19</v>
      </c>
      <c r="F918" s="236" t="s">
        <v>823</v>
      </c>
      <c r="G918" s="233"/>
      <c r="H918" s="235" t="s">
        <v>19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2" t="s">
        <v>151</v>
      </c>
      <c r="AU918" s="242" t="s">
        <v>86</v>
      </c>
      <c r="AV918" s="13" t="s">
        <v>84</v>
      </c>
      <c r="AW918" s="13" t="s">
        <v>35</v>
      </c>
      <c r="AX918" s="13" t="s">
        <v>76</v>
      </c>
      <c r="AY918" s="242" t="s">
        <v>140</v>
      </c>
    </row>
    <row r="919" spans="1:51" s="14" customFormat="1" ht="12">
      <c r="A919" s="14"/>
      <c r="B919" s="243"/>
      <c r="C919" s="244"/>
      <c r="D919" s="234" t="s">
        <v>151</v>
      </c>
      <c r="E919" s="245" t="s">
        <v>19</v>
      </c>
      <c r="F919" s="246" t="s">
        <v>968</v>
      </c>
      <c r="G919" s="244"/>
      <c r="H919" s="247">
        <v>10.08</v>
      </c>
      <c r="I919" s="248"/>
      <c r="J919" s="244"/>
      <c r="K919" s="244"/>
      <c r="L919" s="249"/>
      <c r="M919" s="250"/>
      <c r="N919" s="251"/>
      <c r="O919" s="251"/>
      <c r="P919" s="251"/>
      <c r="Q919" s="251"/>
      <c r="R919" s="251"/>
      <c r="S919" s="251"/>
      <c r="T919" s="25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3" t="s">
        <v>151</v>
      </c>
      <c r="AU919" s="253" t="s">
        <v>86</v>
      </c>
      <c r="AV919" s="14" t="s">
        <v>86</v>
      </c>
      <c r="AW919" s="14" t="s">
        <v>35</v>
      </c>
      <c r="AX919" s="14" t="s">
        <v>76</v>
      </c>
      <c r="AY919" s="253" t="s">
        <v>140</v>
      </c>
    </row>
    <row r="920" spans="1:51" s="13" customFormat="1" ht="12">
      <c r="A920" s="13"/>
      <c r="B920" s="232"/>
      <c r="C920" s="233"/>
      <c r="D920" s="234" t="s">
        <v>151</v>
      </c>
      <c r="E920" s="235" t="s">
        <v>19</v>
      </c>
      <c r="F920" s="236" t="s">
        <v>825</v>
      </c>
      <c r="G920" s="233"/>
      <c r="H920" s="235" t="s">
        <v>19</v>
      </c>
      <c r="I920" s="237"/>
      <c r="J920" s="233"/>
      <c r="K920" s="233"/>
      <c r="L920" s="238"/>
      <c r="M920" s="239"/>
      <c r="N920" s="240"/>
      <c r="O920" s="240"/>
      <c r="P920" s="240"/>
      <c r="Q920" s="240"/>
      <c r="R920" s="240"/>
      <c r="S920" s="240"/>
      <c r="T920" s="24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2" t="s">
        <v>151</v>
      </c>
      <c r="AU920" s="242" t="s">
        <v>86</v>
      </c>
      <c r="AV920" s="13" t="s">
        <v>84</v>
      </c>
      <c r="AW920" s="13" t="s">
        <v>35</v>
      </c>
      <c r="AX920" s="13" t="s">
        <v>76</v>
      </c>
      <c r="AY920" s="242" t="s">
        <v>140</v>
      </c>
    </row>
    <row r="921" spans="1:51" s="14" customFormat="1" ht="12">
      <c r="A921" s="14"/>
      <c r="B921" s="243"/>
      <c r="C921" s="244"/>
      <c r="D921" s="234" t="s">
        <v>151</v>
      </c>
      <c r="E921" s="245" t="s">
        <v>19</v>
      </c>
      <c r="F921" s="246" t="s">
        <v>969</v>
      </c>
      <c r="G921" s="244"/>
      <c r="H921" s="247">
        <v>1.12</v>
      </c>
      <c r="I921" s="248"/>
      <c r="J921" s="244"/>
      <c r="K921" s="244"/>
      <c r="L921" s="249"/>
      <c r="M921" s="250"/>
      <c r="N921" s="251"/>
      <c r="O921" s="251"/>
      <c r="P921" s="251"/>
      <c r="Q921" s="251"/>
      <c r="R921" s="251"/>
      <c r="S921" s="251"/>
      <c r="T921" s="25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3" t="s">
        <v>151</v>
      </c>
      <c r="AU921" s="253" t="s">
        <v>86</v>
      </c>
      <c r="AV921" s="14" t="s">
        <v>86</v>
      </c>
      <c r="AW921" s="14" t="s">
        <v>35</v>
      </c>
      <c r="AX921" s="14" t="s">
        <v>76</v>
      </c>
      <c r="AY921" s="253" t="s">
        <v>140</v>
      </c>
    </row>
    <row r="922" spans="1:51" s="13" customFormat="1" ht="12">
      <c r="A922" s="13"/>
      <c r="B922" s="232"/>
      <c r="C922" s="233"/>
      <c r="D922" s="234" t="s">
        <v>151</v>
      </c>
      <c r="E922" s="235" t="s">
        <v>19</v>
      </c>
      <c r="F922" s="236" t="s">
        <v>829</v>
      </c>
      <c r="G922" s="233"/>
      <c r="H922" s="235" t="s">
        <v>19</v>
      </c>
      <c r="I922" s="237"/>
      <c r="J922" s="233"/>
      <c r="K922" s="233"/>
      <c r="L922" s="238"/>
      <c r="M922" s="239"/>
      <c r="N922" s="240"/>
      <c r="O922" s="240"/>
      <c r="P922" s="240"/>
      <c r="Q922" s="240"/>
      <c r="R922" s="240"/>
      <c r="S922" s="240"/>
      <c r="T922" s="24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2" t="s">
        <v>151</v>
      </c>
      <c r="AU922" s="242" t="s">
        <v>86</v>
      </c>
      <c r="AV922" s="13" t="s">
        <v>84</v>
      </c>
      <c r="AW922" s="13" t="s">
        <v>35</v>
      </c>
      <c r="AX922" s="13" t="s">
        <v>76</v>
      </c>
      <c r="AY922" s="242" t="s">
        <v>140</v>
      </c>
    </row>
    <row r="923" spans="1:51" s="14" customFormat="1" ht="12">
      <c r="A923" s="14"/>
      <c r="B923" s="243"/>
      <c r="C923" s="244"/>
      <c r="D923" s="234" t="s">
        <v>151</v>
      </c>
      <c r="E923" s="245" t="s">
        <v>19</v>
      </c>
      <c r="F923" s="246" t="s">
        <v>970</v>
      </c>
      <c r="G923" s="244"/>
      <c r="H923" s="247">
        <v>1.68</v>
      </c>
      <c r="I923" s="248"/>
      <c r="J923" s="244"/>
      <c r="K923" s="244"/>
      <c r="L923" s="249"/>
      <c r="M923" s="250"/>
      <c r="N923" s="251"/>
      <c r="O923" s="251"/>
      <c r="P923" s="251"/>
      <c r="Q923" s="251"/>
      <c r="R923" s="251"/>
      <c r="S923" s="251"/>
      <c r="T923" s="25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3" t="s">
        <v>151</v>
      </c>
      <c r="AU923" s="253" t="s">
        <v>86</v>
      </c>
      <c r="AV923" s="14" t="s">
        <v>86</v>
      </c>
      <c r="AW923" s="14" t="s">
        <v>35</v>
      </c>
      <c r="AX923" s="14" t="s">
        <v>76</v>
      </c>
      <c r="AY923" s="253" t="s">
        <v>140</v>
      </c>
    </row>
    <row r="924" spans="1:51" s="15" customFormat="1" ht="12">
      <c r="A924" s="15"/>
      <c r="B924" s="254"/>
      <c r="C924" s="255"/>
      <c r="D924" s="234" t="s">
        <v>151</v>
      </c>
      <c r="E924" s="256" t="s">
        <v>19</v>
      </c>
      <c r="F924" s="257" t="s">
        <v>154</v>
      </c>
      <c r="G924" s="255"/>
      <c r="H924" s="258">
        <v>34.88</v>
      </c>
      <c r="I924" s="259"/>
      <c r="J924" s="255"/>
      <c r="K924" s="255"/>
      <c r="L924" s="260"/>
      <c r="M924" s="261"/>
      <c r="N924" s="262"/>
      <c r="O924" s="262"/>
      <c r="P924" s="262"/>
      <c r="Q924" s="262"/>
      <c r="R924" s="262"/>
      <c r="S924" s="262"/>
      <c r="T924" s="26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64" t="s">
        <v>151</v>
      </c>
      <c r="AU924" s="264" t="s">
        <v>86</v>
      </c>
      <c r="AV924" s="15" t="s">
        <v>147</v>
      </c>
      <c r="AW924" s="15" t="s">
        <v>35</v>
      </c>
      <c r="AX924" s="15" t="s">
        <v>84</v>
      </c>
      <c r="AY924" s="264" t="s">
        <v>140</v>
      </c>
    </row>
    <row r="925" spans="1:65" s="2" customFormat="1" ht="16.5" customHeight="1">
      <c r="A925" s="40"/>
      <c r="B925" s="41"/>
      <c r="C925" s="268" t="s">
        <v>971</v>
      </c>
      <c r="D925" s="268" t="s">
        <v>323</v>
      </c>
      <c r="E925" s="269" t="s">
        <v>972</v>
      </c>
      <c r="F925" s="270" t="s">
        <v>973</v>
      </c>
      <c r="G925" s="271" t="s">
        <v>274</v>
      </c>
      <c r="H925" s="272">
        <v>0.042</v>
      </c>
      <c r="I925" s="273"/>
      <c r="J925" s="274">
        <f>ROUND(I925*H925,2)</f>
        <v>0</v>
      </c>
      <c r="K925" s="270" t="s">
        <v>452</v>
      </c>
      <c r="L925" s="275"/>
      <c r="M925" s="276" t="s">
        <v>19</v>
      </c>
      <c r="N925" s="277" t="s">
        <v>47</v>
      </c>
      <c r="O925" s="86"/>
      <c r="P925" s="223">
        <f>O925*H925</f>
        <v>0</v>
      </c>
      <c r="Q925" s="223">
        <v>1</v>
      </c>
      <c r="R925" s="223">
        <f>Q925*H925</f>
        <v>0.042</v>
      </c>
      <c r="S925" s="223">
        <v>0</v>
      </c>
      <c r="T925" s="224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5" t="s">
        <v>572</v>
      </c>
      <c r="AT925" s="225" t="s">
        <v>323</v>
      </c>
      <c r="AU925" s="225" t="s">
        <v>86</v>
      </c>
      <c r="AY925" s="19" t="s">
        <v>140</v>
      </c>
      <c r="BE925" s="226">
        <f>IF(N925="základní",J925,0)</f>
        <v>0</v>
      </c>
      <c r="BF925" s="226">
        <f>IF(N925="snížená",J925,0)</f>
        <v>0</v>
      </c>
      <c r="BG925" s="226">
        <f>IF(N925="zákl. přenesená",J925,0)</f>
        <v>0</v>
      </c>
      <c r="BH925" s="226">
        <f>IF(N925="sníž. přenesená",J925,0)</f>
        <v>0</v>
      </c>
      <c r="BI925" s="226">
        <f>IF(N925="nulová",J925,0)</f>
        <v>0</v>
      </c>
      <c r="BJ925" s="19" t="s">
        <v>84</v>
      </c>
      <c r="BK925" s="226">
        <f>ROUND(I925*H925,2)</f>
        <v>0</v>
      </c>
      <c r="BL925" s="19" t="s">
        <v>256</v>
      </c>
      <c r="BM925" s="225" t="s">
        <v>974</v>
      </c>
    </row>
    <row r="926" spans="1:51" s="13" customFormat="1" ht="12">
      <c r="A926" s="13"/>
      <c r="B926" s="232"/>
      <c r="C926" s="233"/>
      <c r="D926" s="234" t="s">
        <v>151</v>
      </c>
      <c r="E926" s="235" t="s">
        <v>19</v>
      </c>
      <c r="F926" s="236" t="s">
        <v>963</v>
      </c>
      <c r="G926" s="233"/>
      <c r="H926" s="235" t="s">
        <v>19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2" t="s">
        <v>151</v>
      </c>
      <c r="AU926" s="242" t="s">
        <v>86</v>
      </c>
      <c r="AV926" s="13" t="s">
        <v>84</v>
      </c>
      <c r="AW926" s="13" t="s">
        <v>35</v>
      </c>
      <c r="AX926" s="13" t="s">
        <v>76</v>
      </c>
      <c r="AY926" s="242" t="s">
        <v>140</v>
      </c>
    </row>
    <row r="927" spans="1:51" s="13" customFormat="1" ht="12">
      <c r="A927" s="13"/>
      <c r="B927" s="232"/>
      <c r="C927" s="233"/>
      <c r="D927" s="234" t="s">
        <v>151</v>
      </c>
      <c r="E927" s="235" t="s">
        <v>19</v>
      </c>
      <c r="F927" s="236" t="s">
        <v>805</v>
      </c>
      <c r="G927" s="233"/>
      <c r="H927" s="235" t="s">
        <v>19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2" t="s">
        <v>151</v>
      </c>
      <c r="AU927" s="242" t="s">
        <v>86</v>
      </c>
      <c r="AV927" s="13" t="s">
        <v>84</v>
      </c>
      <c r="AW927" s="13" t="s">
        <v>35</v>
      </c>
      <c r="AX927" s="13" t="s">
        <v>76</v>
      </c>
      <c r="AY927" s="242" t="s">
        <v>140</v>
      </c>
    </row>
    <row r="928" spans="1:51" s="14" customFormat="1" ht="12">
      <c r="A928" s="14"/>
      <c r="B928" s="243"/>
      <c r="C928" s="244"/>
      <c r="D928" s="234" t="s">
        <v>151</v>
      </c>
      <c r="E928" s="245" t="s">
        <v>19</v>
      </c>
      <c r="F928" s="246" t="s">
        <v>975</v>
      </c>
      <c r="G928" s="244"/>
      <c r="H928" s="247">
        <v>0.016</v>
      </c>
      <c r="I928" s="248"/>
      <c r="J928" s="244"/>
      <c r="K928" s="244"/>
      <c r="L928" s="249"/>
      <c r="M928" s="250"/>
      <c r="N928" s="251"/>
      <c r="O928" s="251"/>
      <c r="P928" s="251"/>
      <c r="Q928" s="251"/>
      <c r="R928" s="251"/>
      <c r="S928" s="251"/>
      <c r="T928" s="252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3" t="s">
        <v>151</v>
      </c>
      <c r="AU928" s="253" t="s">
        <v>86</v>
      </c>
      <c r="AV928" s="14" t="s">
        <v>86</v>
      </c>
      <c r="AW928" s="14" t="s">
        <v>35</v>
      </c>
      <c r="AX928" s="14" t="s">
        <v>76</v>
      </c>
      <c r="AY928" s="253" t="s">
        <v>140</v>
      </c>
    </row>
    <row r="929" spans="1:51" s="13" customFormat="1" ht="12">
      <c r="A929" s="13"/>
      <c r="B929" s="232"/>
      <c r="C929" s="233"/>
      <c r="D929" s="234" t="s">
        <v>151</v>
      </c>
      <c r="E929" s="235" t="s">
        <v>19</v>
      </c>
      <c r="F929" s="236" t="s">
        <v>807</v>
      </c>
      <c r="G929" s="233"/>
      <c r="H929" s="235" t="s">
        <v>19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2" t="s">
        <v>151</v>
      </c>
      <c r="AU929" s="242" t="s">
        <v>86</v>
      </c>
      <c r="AV929" s="13" t="s">
        <v>84</v>
      </c>
      <c r="AW929" s="13" t="s">
        <v>35</v>
      </c>
      <c r="AX929" s="13" t="s">
        <v>76</v>
      </c>
      <c r="AY929" s="242" t="s">
        <v>140</v>
      </c>
    </row>
    <row r="930" spans="1:51" s="14" customFormat="1" ht="12">
      <c r="A930" s="14"/>
      <c r="B930" s="243"/>
      <c r="C930" s="244"/>
      <c r="D930" s="234" t="s">
        <v>151</v>
      </c>
      <c r="E930" s="245" t="s">
        <v>19</v>
      </c>
      <c r="F930" s="246" t="s">
        <v>976</v>
      </c>
      <c r="G930" s="244"/>
      <c r="H930" s="247">
        <v>0.002</v>
      </c>
      <c r="I930" s="248"/>
      <c r="J930" s="244"/>
      <c r="K930" s="244"/>
      <c r="L930" s="249"/>
      <c r="M930" s="250"/>
      <c r="N930" s="251"/>
      <c r="O930" s="251"/>
      <c r="P930" s="251"/>
      <c r="Q930" s="251"/>
      <c r="R930" s="251"/>
      <c r="S930" s="251"/>
      <c r="T930" s="252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3" t="s">
        <v>151</v>
      </c>
      <c r="AU930" s="253" t="s">
        <v>86</v>
      </c>
      <c r="AV930" s="14" t="s">
        <v>86</v>
      </c>
      <c r="AW930" s="14" t="s">
        <v>35</v>
      </c>
      <c r="AX930" s="14" t="s">
        <v>76</v>
      </c>
      <c r="AY930" s="253" t="s">
        <v>140</v>
      </c>
    </row>
    <row r="931" spans="1:51" s="13" customFormat="1" ht="12">
      <c r="A931" s="13"/>
      <c r="B931" s="232"/>
      <c r="C931" s="233"/>
      <c r="D931" s="234" t="s">
        <v>151</v>
      </c>
      <c r="E931" s="235" t="s">
        <v>19</v>
      </c>
      <c r="F931" s="236" t="s">
        <v>809</v>
      </c>
      <c r="G931" s="233"/>
      <c r="H931" s="235" t="s">
        <v>19</v>
      </c>
      <c r="I931" s="237"/>
      <c r="J931" s="233"/>
      <c r="K931" s="233"/>
      <c r="L931" s="238"/>
      <c r="M931" s="239"/>
      <c r="N931" s="240"/>
      <c r="O931" s="240"/>
      <c r="P931" s="240"/>
      <c r="Q931" s="240"/>
      <c r="R931" s="240"/>
      <c r="S931" s="240"/>
      <c r="T931" s="24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2" t="s">
        <v>151</v>
      </c>
      <c r="AU931" s="242" t="s">
        <v>86</v>
      </c>
      <c r="AV931" s="13" t="s">
        <v>84</v>
      </c>
      <c r="AW931" s="13" t="s">
        <v>35</v>
      </c>
      <c r="AX931" s="13" t="s">
        <v>76</v>
      </c>
      <c r="AY931" s="242" t="s">
        <v>140</v>
      </c>
    </row>
    <row r="932" spans="1:51" s="14" customFormat="1" ht="12">
      <c r="A932" s="14"/>
      <c r="B932" s="243"/>
      <c r="C932" s="244"/>
      <c r="D932" s="234" t="s">
        <v>151</v>
      </c>
      <c r="E932" s="245" t="s">
        <v>19</v>
      </c>
      <c r="F932" s="246" t="s">
        <v>977</v>
      </c>
      <c r="G932" s="244"/>
      <c r="H932" s="247">
        <v>0.001</v>
      </c>
      <c r="I932" s="248"/>
      <c r="J932" s="244"/>
      <c r="K932" s="244"/>
      <c r="L932" s="249"/>
      <c r="M932" s="250"/>
      <c r="N932" s="251"/>
      <c r="O932" s="251"/>
      <c r="P932" s="251"/>
      <c r="Q932" s="251"/>
      <c r="R932" s="251"/>
      <c r="S932" s="251"/>
      <c r="T932" s="25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3" t="s">
        <v>151</v>
      </c>
      <c r="AU932" s="253" t="s">
        <v>86</v>
      </c>
      <c r="AV932" s="14" t="s">
        <v>86</v>
      </c>
      <c r="AW932" s="14" t="s">
        <v>35</v>
      </c>
      <c r="AX932" s="14" t="s">
        <v>76</v>
      </c>
      <c r="AY932" s="253" t="s">
        <v>140</v>
      </c>
    </row>
    <row r="933" spans="1:51" s="13" customFormat="1" ht="12">
      <c r="A933" s="13"/>
      <c r="B933" s="232"/>
      <c r="C933" s="233"/>
      <c r="D933" s="234" t="s">
        <v>151</v>
      </c>
      <c r="E933" s="235" t="s">
        <v>19</v>
      </c>
      <c r="F933" s="236" t="s">
        <v>813</v>
      </c>
      <c r="G933" s="233"/>
      <c r="H933" s="235" t="s">
        <v>19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2" t="s">
        <v>151</v>
      </c>
      <c r="AU933" s="242" t="s">
        <v>86</v>
      </c>
      <c r="AV933" s="13" t="s">
        <v>84</v>
      </c>
      <c r="AW933" s="13" t="s">
        <v>35</v>
      </c>
      <c r="AX933" s="13" t="s">
        <v>76</v>
      </c>
      <c r="AY933" s="242" t="s">
        <v>140</v>
      </c>
    </row>
    <row r="934" spans="1:51" s="14" customFormat="1" ht="12">
      <c r="A934" s="14"/>
      <c r="B934" s="243"/>
      <c r="C934" s="244"/>
      <c r="D934" s="234" t="s">
        <v>151</v>
      </c>
      <c r="E934" s="245" t="s">
        <v>19</v>
      </c>
      <c r="F934" s="246" t="s">
        <v>978</v>
      </c>
      <c r="G934" s="244"/>
      <c r="H934" s="247">
        <v>0.002</v>
      </c>
      <c r="I934" s="248"/>
      <c r="J934" s="244"/>
      <c r="K934" s="244"/>
      <c r="L934" s="249"/>
      <c r="M934" s="250"/>
      <c r="N934" s="251"/>
      <c r="O934" s="251"/>
      <c r="P934" s="251"/>
      <c r="Q934" s="251"/>
      <c r="R934" s="251"/>
      <c r="S934" s="251"/>
      <c r="T934" s="252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3" t="s">
        <v>151</v>
      </c>
      <c r="AU934" s="253" t="s">
        <v>86</v>
      </c>
      <c r="AV934" s="14" t="s">
        <v>86</v>
      </c>
      <c r="AW934" s="14" t="s">
        <v>35</v>
      </c>
      <c r="AX934" s="14" t="s">
        <v>76</v>
      </c>
      <c r="AY934" s="253" t="s">
        <v>140</v>
      </c>
    </row>
    <row r="935" spans="1:51" s="13" customFormat="1" ht="12">
      <c r="A935" s="13"/>
      <c r="B935" s="232"/>
      <c r="C935" s="233"/>
      <c r="D935" s="234" t="s">
        <v>151</v>
      </c>
      <c r="E935" s="235" t="s">
        <v>19</v>
      </c>
      <c r="F935" s="236" t="s">
        <v>817</v>
      </c>
      <c r="G935" s="233"/>
      <c r="H935" s="235" t="s">
        <v>19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2" t="s">
        <v>151</v>
      </c>
      <c r="AU935" s="242" t="s">
        <v>86</v>
      </c>
      <c r="AV935" s="13" t="s">
        <v>84</v>
      </c>
      <c r="AW935" s="13" t="s">
        <v>35</v>
      </c>
      <c r="AX935" s="13" t="s">
        <v>76</v>
      </c>
      <c r="AY935" s="242" t="s">
        <v>140</v>
      </c>
    </row>
    <row r="936" spans="1:51" s="14" customFormat="1" ht="12">
      <c r="A936" s="14"/>
      <c r="B936" s="243"/>
      <c r="C936" s="244"/>
      <c r="D936" s="234" t="s">
        <v>151</v>
      </c>
      <c r="E936" s="245" t="s">
        <v>19</v>
      </c>
      <c r="F936" s="246" t="s">
        <v>977</v>
      </c>
      <c r="G936" s="244"/>
      <c r="H936" s="247">
        <v>0.001</v>
      </c>
      <c r="I936" s="248"/>
      <c r="J936" s="244"/>
      <c r="K936" s="244"/>
      <c r="L936" s="249"/>
      <c r="M936" s="250"/>
      <c r="N936" s="251"/>
      <c r="O936" s="251"/>
      <c r="P936" s="251"/>
      <c r="Q936" s="251"/>
      <c r="R936" s="251"/>
      <c r="S936" s="251"/>
      <c r="T936" s="252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3" t="s">
        <v>151</v>
      </c>
      <c r="AU936" s="253" t="s">
        <v>86</v>
      </c>
      <c r="AV936" s="14" t="s">
        <v>86</v>
      </c>
      <c r="AW936" s="14" t="s">
        <v>35</v>
      </c>
      <c r="AX936" s="14" t="s">
        <v>76</v>
      </c>
      <c r="AY936" s="253" t="s">
        <v>140</v>
      </c>
    </row>
    <row r="937" spans="1:51" s="13" customFormat="1" ht="12">
      <c r="A937" s="13"/>
      <c r="B937" s="232"/>
      <c r="C937" s="233"/>
      <c r="D937" s="234" t="s">
        <v>151</v>
      </c>
      <c r="E937" s="235" t="s">
        <v>19</v>
      </c>
      <c r="F937" s="236" t="s">
        <v>823</v>
      </c>
      <c r="G937" s="233"/>
      <c r="H937" s="235" t="s">
        <v>19</v>
      </c>
      <c r="I937" s="237"/>
      <c r="J937" s="233"/>
      <c r="K937" s="233"/>
      <c r="L937" s="238"/>
      <c r="M937" s="239"/>
      <c r="N937" s="240"/>
      <c r="O937" s="240"/>
      <c r="P937" s="240"/>
      <c r="Q937" s="240"/>
      <c r="R937" s="240"/>
      <c r="S937" s="240"/>
      <c r="T937" s="24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2" t="s">
        <v>151</v>
      </c>
      <c r="AU937" s="242" t="s">
        <v>86</v>
      </c>
      <c r="AV937" s="13" t="s">
        <v>84</v>
      </c>
      <c r="AW937" s="13" t="s">
        <v>35</v>
      </c>
      <c r="AX937" s="13" t="s">
        <v>76</v>
      </c>
      <c r="AY937" s="242" t="s">
        <v>140</v>
      </c>
    </row>
    <row r="938" spans="1:51" s="14" customFormat="1" ht="12">
      <c r="A938" s="14"/>
      <c r="B938" s="243"/>
      <c r="C938" s="244"/>
      <c r="D938" s="234" t="s">
        <v>151</v>
      </c>
      <c r="E938" s="245" t="s">
        <v>19</v>
      </c>
      <c r="F938" s="246" t="s">
        <v>979</v>
      </c>
      <c r="G938" s="244"/>
      <c r="H938" s="247">
        <v>0.013</v>
      </c>
      <c r="I938" s="248"/>
      <c r="J938" s="244"/>
      <c r="K938" s="244"/>
      <c r="L938" s="249"/>
      <c r="M938" s="250"/>
      <c r="N938" s="251"/>
      <c r="O938" s="251"/>
      <c r="P938" s="251"/>
      <c r="Q938" s="251"/>
      <c r="R938" s="251"/>
      <c r="S938" s="251"/>
      <c r="T938" s="25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3" t="s">
        <v>151</v>
      </c>
      <c r="AU938" s="253" t="s">
        <v>86</v>
      </c>
      <c r="AV938" s="14" t="s">
        <v>86</v>
      </c>
      <c r="AW938" s="14" t="s">
        <v>35</v>
      </c>
      <c r="AX938" s="14" t="s">
        <v>76</v>
      </c>
      <c r="AY938" s="253" t="s">
        <v>140</v>
      </c>
    </row>
    <row r="939" spans="1:51" s="13" customFormat="1" ht="12">
      <c r="A939" s="13"/>
      <c r="B939" s="232"/>
      <c r="C939" s="233"/>
      <c r="D939" s="234" t="s">
        <v>151</v>
      </c>
      <c r="E939" s="235" t="s">
        <v>19</v>
      </c>
      <c r="F939" s="236" t="s">
        <v>825</v>
      </c>
      <c r="G939" s="233"/>
      <c r="H939" s="235" t="s">
        <v>19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2" t="s">
        <v>151</v>
      </c>
      <c r="AU939" s="242" t="s">
        <v>86</v>
      </c>
      <c r="AV939" s="13" t="s">
        <v>84</v>
      </c>
      <c r="AW939" s="13" t="s">
        <v>35</v>
      </c>
      <c r="AX939" s="13" t="s">
        <v>76</v>
      </c>
      <c r="AY939" s="242" t="s">
        <v>140</v>
      </c>
    </row>
    <row r="940" spans="1:51" s="14" customFormat="1" ht="12">
      <c r="A940" s="14"/>
      <c r="B940" s="243"/>
      <c r="C940" s="244"/>
      <c r="D940" s="234" t="s">
        <v>151</v>
      </c>
      <c r="E940" s="245" t="s">
        <v>19</v>
      </c>
      <c r="F940" s="246" t="s">
        <v>980</v>
      </c>
      <c r="G940" s="244"/>
      <c r="H940" s="247">
        <v>0.001</v>
      </c>
      <c r="I940" s="248"/>
      <c r="J940" s="244"/>
      <c r="K940" s="244"/>
      <c r="L940" s="249"/>
      <c r="M940" s="250"/>
      <c r="N940" s="251"/>
      <c r="O940" s="251"/>
      <c r="P940" s="251"/>
      <c r="Q940" s="251"/>
      <c r="R940" s="251"/>
      <c r="S940" s="251"/>
      <c r="T940" s="25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3" t="s">
        <v>151</v>
      </c>
      <c r="AU940" s="253" t="s">
        <v>86</v>
      </c>
      <c r="AV940" s="14" t="s">
        <v>86</v>
      </c>
      <c r="AW940" s="14" t="s">
        <v>35</v>
      </c>
      <c r="AX940" s="14" t="s">
        <v>76</v>
      </c>
      <c r="AY940" s="253" t="s">
        <v>140</v>
      </c>
    </row>
    <row r="941" spans="1:51" s="13" customFormat="1" ht="12">
      <c r="A941" s="13"/>
      <c r="B941" s="232"/>
      <c r="C941" s="233"/>
      <c r="D941" s="234" t="s">
        <v>151</v>
      </c>
      <c r="E941" s="235" t="s">
        <v>19</v>
      </c>
      <c r="F941" s="236" t="s">
        <v>829</v>
      </c>
      <c r="G941" s="233"/>
      <c r="H941" s="235" t="s">
        <v>19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2" t="s">
        <v>151</v>
      </c>
      <c r="AU941" s="242" t="s">
        <v>86</v>
      </c>
      <c r="AV941" s="13" t="s">
        <v>84</v>
      </c>
      <c r="AW941" s="13" t="s">
        <v>35</v>
      </c>
      <c r="AX941" s="13" t="s">
        <v>76</v>
      </c>
      <c r="AY941" s="242" t="s">
        <v>140</v>
      </c>
    </row>
    <row r="942" spans="1:51" s="14" customFormat="1" ht="12">
      <c r="A942" s="14"/>
      <c r="B942" s="243"/>
      <c r="C942" s="244"/>
      <c r="D942" s="234" t="s">
        <v>151</v>
      </c>
      <c r="E942" s="245" t="s">
        <v>19</v>
      </c>
      <c r="F942" s="246" t="s">
        <v>981</v>
      </c>
      <c r="G942" s="244"/>
      <c r="H942" s="247">
        <v>0.002</v>
      </c>
      <c r="I942" s="248"/>
      <c r="J942" s="244"/>
      <c r="K942" s="244"/>
      <c r="L942" s="249"/>
      <c r="M942" s="250"/>
      <c r="N942" s="251"/>
      <c r="O942" s="251"/>
      <c r="P942" s="251"/>
      <c r="Q942" s="251"/>
      <c r="R942" s="251"/>
      <c r="S942" s="251"/>
      <c r="T942" s="25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3" t="s">
        <v>151</v>
      </c>
      <c r="AU942" s="253" t="s">
        <v>86</v>
      </c>
      <c r="AV942" s="14" t="s">
        <v>86</v>
      </c>
      <c r="AW942" s="14" t="s">
        <v>35</v>
      </c>
      <c r="AX942" s="14" t="s">
        <v>76</v>
      </c>
      <c r="AY942" s="253" t="s">
        <v>140</v>
      </c>
    </row>
    <row r="943" spans="1:51" s="15" customFormat="1" ht="12">
      <c r="A943" s="15"/>
      <c r="B943" s="254"/>
      <c r="C943" s="255"/>
      <c r="D943" s="234" t="s">
        <v>151</v>
      </c>
      <c r="E943" s="256" t="s">
        <v>19</v>
      </c>
      <c r="F943" s="257" t="s">
        <v>154</v>
      </c>
      <c r="G943" s="255"/>
      <c r="H943" s="258">
        <v>0.038</v>
      </c>
      <c r="I943" s="259"/>
      <c r="J943" s="255"/>
      <c r="K943" s="255"/>
      <c r="L943" s="260"/>
      <c r="M943" s="261"/>
      <c r="N943" s="262"/>
      <c r="O943" s="262"/>
      <c r="P943" s="262"/>
      <c r="Q943" s="262"/>
      <c r="R943" s="262"/>
      <c r="S943" s="262"/>
      <c r="T943" s="263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64" t="s">
        <v>151</v>
      </c>
      <c r="AU943" s="264" t="s">
        <v>86</v>
      </c>
      <c r="AV943" s="15" t="s">
        <v>147</v>
      </c>
      <c r="AW943" s="15" t="s">
        <v>35</v>
      </c>
      <c r="AX943" s="15" t="s">
        <v>84</v>
      </c>
      <c r="AY943" s="264" t="s">
        <v>140</v>
      </c>
    </row>
    <row r="944" spans="1:51" s="14" customFormat="1" ht="12">
      <c r="A944" s="14"/>
      <c r="B944" s="243"/>
      <c r="C944" s="244"/>
      <c r="D944" s="234" t="s">
        <v>151</v>
      </c>
      <c r="E944" s="244"/>
      <c r="F944" s="246" t="s">
        <v>982</v>
      </c>
      <c r="G944" s="244"/>
      <c r="H944" s="247">
        <v>0.042</v>
      </c>
      <c r="I944" s="248"/>
      <c r="J944" s="244"/>
      <c r="K944" s="244"/>
      <c r="L944" s="249"/>
      <c r="M944" s="250"/>
      <c r="N944" s="251"/>
      <c r="O944" s="251"/>
      <c r="P944" s="251"/>
      <c r="Q944" s="251"/>
      <c r="R944" s="251"/>
      <c r="S944" s="251"/>
      <c r="T944" s="252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3" t="s">
        <v>151</v>
      </c>
      <c r="AU944" s="253" t="s">
        <v>86</v>
      </c>
      <c r="AV944" s="14" t="s">
        <v>86</v>
      </c>
      <c r="AW944" s="14" t="s">
        <v>4</v>
      </c>
      <c r="AX944" s="14" t="s">
        <v>84</v>
      </c>
      <c r="AY944" s="253" t="s">
        <v>140</v>
      </c>
    </row>
    <row r="945" spans="1:65" s="2" customFormat="1" ht="16.5" customHeight="1">
      <c r="A945" s="40"/>
      <c r="B945" s="41"/>
      <c r="C945" s="214" t="s">
        <v>983</v>
      </c>
      <c r="D945" s="214" t="s">
        <v>142</v>
      </c>
      <c r="E945" s="215" t="s">
        <v>984</v>
      </c>
      <c r="F945" s="216" t="s">
        <v>985</v>
      </c>
      <c r="G945" s="217" t="s">
        <v>939</v>
      </c>
      <c r="H945" s="218">
        <v>447.632</v>
      </c>
      <c r="I945" s="219"/>
      <c r="J945" s="220">
        <f>ROUND(I945*H945,2)</f>
        <v>0</v>
      </c>
      <c r="K945" s="216" t="s">
        <v>146</v>
      </c>
      <c r="L945" s="46"/>
      <c r="M945" s="221" t="s">
        <v>19</v>
      </c>
      <c r="N945" s="222" t="s">
        <v>47</v>
      </c>
      <c r="O945" s="86"/>
      <c r="P945" s="223">
        <f>O945*H945</f>
        <v>0</v>
      </c>
      <c r="Q945" s="223">
        <v>7E-05</v>
      </c>
      <c r="R945" s="223">
        <f>Q945*H945</f>
        <v>0.03133424</v>
      </c>
      <c r="S945" s="223">
        <v>0</v>
      </c>
      <c r="T945" s="224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25" t="s">
        <v>256</v>
      </c>
      <c r="AT945" s="225" t="s">
        <v>142</v>
      </c>
      <c r="AU945" s="225" t="s">
        <v>86</v>
      </c>
      <c r="AY945" s="19" t="s">
        <v>140</v>
      </c>
      <c r="BE945" s="226">
        <f>IF(N945="základní",J945,0)</f>
        <v>0</v>
      </c>
      <c r="BF945" s="226">
        <f>IF(N945="snížená",J945,0)</f>
        <v>0</v>
      </c>
      <c r="BG945" s="226">
        <f>IF(N945="zákl. přenesená",J945,0)</f>
        <v>0</v>
      </c>
      <c r="BH945" s="226">
        <f>IF(N945="sníž. přenesená",J945,0)</f>
        <v>0</v>
      </c>
      <c r="BI945" s="226">
        <f>IF(N945="nulová",J945,0)</f>
        <v>0</v>
      </c>
      <c r="BJ945" s="19" t="s">
        <v>84</v>
      </c>
      <c r="BK945" s="226">
        <f>ROUND(I945*H945,2)</f>
        <v>0</v>
      </c>
      <c r="BL945" s="19" t="s">
        <v>256</v>
      </c>
      <c r="BM945" s="225" t="s">
        <v>986</v>
      </c>
    </row>
    <row r="946" spans="1:47" s="2" customFormat="1" ht="12">
      <c r="A946" s="40"/>
      <c r="B946" s="41"/>
      <c r="C946" s="42"/>
      <c r="D946" s="227" t="s">
        <v>149</v>
      </c>
      <c r="E946" s="42"/>
      <c r="F946" s="228" t="s">
        <v>987</v>
      </c>
      <c r="G946" s="42"/>
      <c r="H946" s="42"/>
      <c r="I946" s="229"/>
      <c r="J946" s="42"/>
      <c r="K946" s="42"/>
      <c r="L946" s="46"/>
      <c r="M946" s="230"/>
      <c r="N946" s="231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149</v>
      </c>
      <c r="AU946" s="19" t="s">
        <v>86</v>
      </c>
    </row>
    <row r="947" spans="1:51" s="13" customFormat="1" ht="12">
      <c r="A947" s="13"/>
      <c r="B947" s="232"/>
      <c r="C947" s="233"/>
      <c r="D947" s="234" t="s">
        <v>151</v>
      </c>
      <c r="E947" s="235" t="s">
        <v>19</v>
      </c>
      <c r="F947" s="236" t="s">
        <v>988</v>
      </c>
      <c r="G947" s="233"/>
      <c r="H947" s="235" t="s">
        <v>19</v>
      </c>
      <c r="I947" s="237"/>
      <c r="J947" s="233"/>
      <c r="K947" s="233"/>
      <c r="L947" s="238"/>
      <c r="M947" s="239"/>
      <c r="N947" s="240"/>
      <c r="O947" s="240"/>
      <c r="P947" s="240"/>
      <c r="Q947" s="240"/>
      <c r="R947" s="240"/>
      <c r="S947" s="240"/>
      <c r="T947" s="24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2" t="s">
        <v>151</v>
      </c>
      <c r="AU947" s="242" t="s">
        <v>86</v>
      </c>
      <c r="AV947" s="13" t="s">
        <v>84</v>
      </c>
      <c r="AW947" s="13" t="s">
        <v>35</v>
      </c>
      <c r="AX947" s="13" t="s">
        <v>76</v>
      </c>
      <c r="AY947" s="242" t="s">
        <v>140</v>
      </c>
    </row>
    <row r="948" spans="1:51" s="13" customFormat="1" ht="12">
      <c r="A948" s="13"/>
      <c r="B948" s="232"/>
      <c r="C948" s="233"/>
      <c r="D948" s="234" t="s">
        <v>151</v>
      </c>
      <c r="E948" s="235" t="s">
        <v>19</v>
      </c>
      <c r="F948" s="236" t="s">
        <v>599</v>
      </c>
      <c r="G948" s="233"/>
      <c r="H948" s="235" t="s">
        <v>19</v>
      </c>
      <c r="I948" s="237"/>
      <c r="J948" s="233"/>
      <c r="K948" s="233"/>
      <c r="L948" s="238"/>
      <c r="M948" s="239"/>
      <c r="N948" s="240"/>
      <c r="O948" s="240"/>
      <c r="P948" s="240"/>
      <c r="Q948" s="240"/>
      <c r="R948" s="240"/>
      <c r="S948" s="240"/>
      <c r="T948" s="24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2" t="s">
        <v>151</v>
      </c>
      <c r="AU948" s="242" t="s">
        <v>86</v>
      </c>
      <c r="AV948" s="13" t="s">
        <v>84</v>
      </c>
      <c r="AW948" s="13" t="s">
        <v>35</v>
      </c>
      <c r="AX948" s="13" t="s">
        <v>76</v>
      </c>
      <c r="AY948" s="242" t="s">
        <v>140</v>
      </c>
    </row>
    <row r="949" spans="1:51" s="14" customFormat="1" ht="12">
      <c r="A949" s="14"/>
      <c r="B949" s="243"/>
      <c r="C949" s="244"/>
      <c r="D949" s="234" t="s">
        <v>151</v>
      </c>
      <c r="E949" s="245" t="s">
        <v>19</v>
      </c>
      <c r="F949" s="246" t="s">
        <v>989</v>
      </c>
      <c r="G949" s="244"/>
      <c r="H949" s="247">
        <v>14</v>
      </c>
      <c r="I949" s="248"/>
      <c r="J949" s="244"/>
      <c r="K949" s="244"/>
      <c r="L949" s="249"/>
      <c r="M949" s="250"/>
      <c r="N949" s="251"/>
      <c r="O949" s="251"/>
      <c r="P949" s="251"/>
      <c r="Q949" s="251"/>
      <c r="R949" s="251"/>
      <c r="S949" s="251"/>
      <c r="T949" s="252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3" t="s">
        <v>151</v>
      </c>
      <c r="AU949" s="253" t="s">
        <v>86</v>
      </c>
      <c r="AV949" s="14" t="s">
        <v>86</v>
      </c>
      <c r="AW949" s="14" t="s">
        <v>35</v>
      </c>
      <c r="AX949" s="14" t="s">
        <v>76</v>
      </c>
      <c r="AY949" s="253" t="s">
        <v>140</v>
      </c>
    </row>
    <row r="950" spans="1:51" s="13" customFormat="1" ht="12">
      <c r="A950" s="13"/>
      <c r="B950" s="232"/>
      <c r="C950" s="233"/>
      <c r="D950" s="234" t="s">
        <v>151</v>
      </c>
      <c r="E950" s="235" t="s">
        <v>19</v>
      </c>
      <c r="F950" s="236" t="s">
        <v>601</v>
      </c>
      <c r="G950" s="233"/>
      <c r="H950" s="235" t="s">
        <v>19</v>
      </c>
      <c r="I950" s="237"/>
      <c r="J950" s="233"/>
      <c r="K950" s="233"/>
      <c r="L950" s="238"/>
      <c r="M950" s="239"/>
      <c r="N950" s="240"/>
      <c r="O950" s="240"/>
      <c r="P950" s="240"/>
      <c r="Q950" s="240"/>
      <c r="R950" s="240"/>
      <c r="S950" s="240"/>
      <c r="T950" s="24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2" t="s">
        <v>151</v>
      </c>
      <c r="AU950" s="242" t="s">
        <v>86</v>
      </c>
      <c r="AV950" s="13" t="s">
        <v>84</v>
      </c>
      <c r="AW950" s="13" t="s">
        <v>35</v>
      </c>
      <c r="AX950" s="13" t="s">
        <v>76</v>
      </c>
      <c r="AY950" s="242" t="s">
        <v>140</v>
      </c>
    </row>
    <row r="951" spans="1:51" s="14" customFormat="1" ht="12">
      <c r="A951" s="14"/>
      <c r="B951" s="243"/>
      <c r="C951" s="244"/>
      <c r="D951" s="234" t="s">
        <v>151</v>
      </c>
      <c r="E951" s="245" t="s">
        <v>19</v>
      </c>
      <c r="F951" s="246" t="s">
        <v>990</v>
      </c>
      <c r="G951" s="244"/>
      <c r="H951" s="247">
        <v>15</v>
      </c>
      <c r="I951" s="248"/>
      <c r="J951" s="244"/>
      <c r="K951" s="244"/>
      <c r="L951" s="249"/>
      <c r="M951" s="250"/>
      <c r="N951" s="251"/>
      <c r="O951" s="251"/>
      <c r="P951" s="251"/>
      <c r="Q951" s="251"/>
      <c r="R951" s="251"/>
      <c r="S951" s="251"/>
      <c r="T951" s="252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3" t="s">
        <v>151</v>
      </c>
      <c r="AU951" s="253" t="s">
        <v>86</v>
      </c>
      <c r="AV951" s="14" t="s">
        <v>86</v>
      </c>
      <c r="AW951" s="14" t="s">
        <v>35</v>
      </c>
      <c r="AX951" s="14" t="s">
        <v>76</v>
      </c>
      <c r="AY951" s="253" t="s">
        <v>140</v>
      </c>
    </row>
    <row r="952" spans="1:51" s="13" customFormat="1" ht="12">
      <c r="A952" s="13"/>
      <c r="B952" s="232"/>
      <c r="C952" s="233"/>
      <c r="D952" s="234" t="s">
        <v>151</v>
      </c>
      <c r="E952" s="235" t="s">
        <v>19</v>
      </c>
      <c r="F952" s="236" t="s">
        <v>602</v>
      </c>
      <c r="G952" s="233"/>
      <c r="H952" s="235" t="s">
        <v>19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2" t="s">
        <v>151</v>
      </c>
      <c r="AU952" s="242" t="s">
        <v>86</v>
      </c>
      <c r="AV952" s="13" t="s">
        <v>84</v>
      </c>
      <c r="AW952" s="13" t="s">
        <v>35</v>
      </c>
      <c r="AX952" s="13" t="s">
        <v>76</v>
      </c>
      <c r="AY952" s="242" t="s">
        <v>140</v>
      </c>
    </row>
    <row r="953" spans="1:51" s="14" customFormat="1" ht="12">
      <c r="A953" s="14"/>
      <c r="B953" s="243"/>
      <c r="C953" s="244"/>
      <c r="D953" s="234" t="s">
        <v>151</v>
      </c>
      <c r="E953" s="245" t="s">
        <v>19</v>
      </c>
      <c r="F953" s="246" t="s">
        <v>991</v>
      </c>
      <c r="G953" s="244"/>
      <c r="H953" s="247">
        <v>20</v>
      </c>
      <c r="I953" s="248"/>
      <c r="J953" s="244"/>
      <c r="K953" s="244"/>
      <c r="L953" s="249"/>
      <c r="M953" s="250"/>
      <c r="N953" s="251"/>
      <c r="O953" s="251"/>
      <c r="P953" s="251"/>
      <c r="Q953" s="251"/>
      <c r="R953" s="251"/>
      <c r="S953" s="251"/>
      <c r="T953" s="25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3" t="s">
        <v>151</v>
      </c>
      <c r="AU953" s="253" t="s">
        <v>86</v>
      </c>
      <c r="AV953" s="14" t="s">
        <v>86</v>
      </c>
      <c r="AW953" s="14" t="s">
        <v>35</v>
      </c>
      <c r="AX953" s="14" t="s">
        <v>76</v>
      </c>
      <c r="AY953" s="253" t="s">
        <v>140</v>
      </c>
    </row>
    <row r="954" spans="1:51" s="13" customFormat="1" ht="12">
      <c r="A954" s="13"/>
      <c r="B954" s="232"/>
      <c r="C954" s="233"/>
      <c r="D954" s="234" t="s">
        <v>151</v>
      </c>
      <c r="E954" s="235" t="s">
        <v>19</v>
      </c>
      <c r="F954" s="236" t="s">
        <v>604</v>
      </c>
      <c r="G954" s="233"/>
      <c r="H954" s="235" t="s">
        <v>19</v>
      </c>
      <c r="I954" s="237"/>
      <c r="J954" s="233"/>
      <c r="K954" s="233"/>
      <c r="L954" s="238"/>
      <c r="M954" s="239"/>
      <c r="N954" s="240"/>
      <c r="O954" s="240"/>
      <c r="P954" s="240"/>
      <c r="Q954" s="240"/>
      <c r="R954" s="240"/>
      <c r="S954" s="240"/>
      <c r="T954" s="24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2" t="s">
        <v>151</v>
      </c>
      <c r="AU954" s="242" t="s">
        <v>86</v>
      </c>
      <c r="AV954" s="13" t="s">
        <v>84</v>
      </c>
      <c r="AW954" s="13" t="s">
        <v>35</v>
      </c>
      <c r="AX954" s="13" t="s">
        <v>76</v>
      </c>
      <c r="AY954" s="242" t="s">
        <v>140</v>
      </c>
    </row>
    <row r="955" spans="1:51" s="14" customFormat="1" ht="12">
      <c r="A955" s="14"/>
      <c r="B955" s="243"/>
      <c r="C955" s="244"/>
      <c r="D955" s="234" t="s">
        <v>151</v>
      </c>
      <c r="E955" s="245" t="s">
        <v>19</v>
      </c>
      <c r="F955" s="246" t="s">
        <v>992</v>
      </c>
      <c r="G955" s="244"/>
      <c r="H955" s="247">
        <v>61.8</v>
      </c>
      <c r="I955" s="248"/>
      <c r="J955" s="244"/>
      <c r="K955" s="244"/>
      <c r="L955" s="249"/>
      <c r="M955" s="250"/>
      <c r="N955" s="251"/>
      <c r="O955" s="251"/>
      <c r="P955" s="251"/>
      <c r="Q955" s="251"/>
      <c r="R955" s="251"/>
      <c r="S955" s="251"/>
      <c r="T955" s="25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3" t="s">
        <v>151</v>
      </c>
      <c r="AU955" s="253" t="s">
        <v>86</v>
      </c>
      <c r="AV955" s="14" t="s">
        <v>86</v>
      </c>
      <c r="AW955" s="14" t="s">
        <v>35</v>
      </c>
      <c r="AX955" s="14" t="s">
        <v>76</v>
      </c>
      <c r="AY955" s="253" t="s">
        <v>140</v>
      </c>
    </row>
    <row r="956" spans="1:51" s="13" customFormat="1" ht="12">
      <c r="A956" s="13"/>
      <c r="B956" s="232"/>
      <c r="C956" s="233"/>
      <c r="D956" s="234" t="s">
        <v>151</v>
      </c>
      <c r="E956" s="235" t="s">
        <v>19</v>
      </c>
      <c r="F956" s="236" t="s">
        <v>993</v>
      </c>
      <c r="G956" s="233"/>
      <c r="H956" s="235" t="s">
        <v>19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2" t="s">
        <v>151</v>
      </c>
      <c r="AU956" s="242" t="s">
        <v>86</v>
      </c>
      <c r="AV956" s="13" t="s">
        <v>84</v>
      </c>
      <c r="AW956" s="13" t="s">
        <v>35</v>
      </c>
      <c r="AX956" s="13" t="s">
        <v>76</v>
      </c>
      <c r="AY956" s="242" t="s">
        <v>140</v>
      </c>
    </row>
    <row r="957" spans="1:51" s="13" customFormat="1" ht="12">
      <c r="A957" s="13"/>
      <c r="B957" s="232"/>
      <c r="C957" s="233"/>
      <c r="D957" s="234" t="s">
        <v>151</v>
      </c>
      <c r="E957" s="235" t="s">
        <v>19</v>
      </c>
      <c r="F957" s="236" t="s">
        <v>599</v>
      </c>
      <c r="G957" s="233"/>
      <c r="H957" s="235" t="s">
        <v>19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2" t="s">
        <v>151</v>
      </c>
      <c r="AU957" s="242" t="s">
        <v>86</v>
      </c>
      <c r="AV957" s="13" t="s">
        <v>84</v>
      </c>
      <c r="AW957" s="13" t="s">
        <v>35</v>
      </c>
      <c r="AX957" s="13" t="s">
        <v>76</v>
      </c>
      <c r="AY957" s="242" t="s">
        <v>140</v>
      </c>
    </row>
    <row r="958" spans="1:51" s="14" customFormat="1" ht="12">
      <c r="A958" s="14"/>
      <c r="B958" s="243"/>
      <c r="C958" s="244"/>
      <c r="D958" s="234" t="s">
        <v>151</v>
      </c>
      <c r="E958" s="245" t="s">
        <v>19</v>
      </c>
      <c r="F958" s="246" t="s">
        <v>994</v>
      </c>
      <c r="G958" s="244"/>
      <c r="H958" s="247">
        <v>42.56</v>
      </c>
      <c r="I958" s="248"/>
      <c r="J958" s="244"/>
      <c r="K958" s="244"/>
      <c r="L958" s="249"/>
      <c r="M958" s="250"/>
      <c r="N958" s="251"/>
      <c r="O958" s="251"/>
      <c r="P958" s="251"/>
      <c r="Q958" s="251"/>
      <c r="R958" s="251"/>
      <c r="S958" s="251"/>
      <c r="T958" s="25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3" t="s">
        <v>151</v>
      </c>
      <c r="AU958" s="253" t="s">
        <v>86</v>
      </c>
      <c r="AV958" s="14" t="s">
        <v>86</v>
      </c>
      <c r="AW958" s="14" t="s">
        <v>35</v>
      </c>
      <c r="AX958" s="14" t="s">
        <v>76</v>
      </c>
      <c r="AY958" s="253" t="s">
        <v>140</v>
      </c>
    </row>
    <row r="959" spans="1:51" s="13" customFormat="1" ht="12">
      <c r="A959" s="13"/>
      <c r="B959" s="232"/>
      <c r="C959" s="233"/>
      <c r="D959" s="234" t="s">
        <v>151</v>
      </c>
      <c r="E959" s="235" t="s">
        <v>19</v>
      </c>
      <c r="F959" s="236" t="s">
        <v>601</v>
      </c>
      <c r="G959" s="233"/>
      <c r="H959" s="235" t="s">
        <v>19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2" t="s">
        <v>151</v>
      </c>
      <c r="AU959" s="242" t="s">
        <v>86</v>
      </c>
      <c r="AV959" s="13" t="s">
        <v>84</v>
      </c>
      <c r="AW959" s="13" t="s">
        <v>35</v>
      </c>
      <c r="AX959" s="13" t="s">
        <v>76</v>
      </c>
      <c r="AY959" s="242" t="s">
        <v>140</v>
      </c>
    </row>
    <row r="960" spans="1:51" s="14" customFormat="1" ht="12">
      <c r="A960" s="14"/>
      <c r="B960" s="243"/>
      <c r="C960" s="244"/>
      <c r="D960" s="234" t="s">
        <v>151</v>
      </c>
      <c r="E960" s="245" t="s">
        <v>19</v>
      </c>
      <c r="F960" s="246" t="s">
        <v>995</v>
      </c>
      <c r="G960" s="244"/>
      <c r="H960" s="247">
        <v>45.6</v>
      </c>
      <c r="I960" s="248"/>
      <c r="J960" s="244"/>
      <c r="K960" s="244"/>
      <c r="L960" s="249"/>
      <c r="M960" s="250"/>
      <c r="N960" s="251"/>
      <c r="O960" s="251"/>
      <c r="P960" s="251"/>
      <c r="Q960" s="251"/>
      <c r="R960" s="251"/>
      <c r="S960" s="251"/>
      <c r="T960" s="252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3" t="s">
        <v>151</v>
      </c>
      <c r="AU960" s="253" t="s">
        <v>86</v>
      </c>
      <c r="AV960" s="14" t="s">
        <v>86</v>
      </c>
      <c r="AW960" s="14" t="s">
        <v>35</v>
      </c>
      <c r="AX960" s="14" t="s">
        <v>76</v>
      </c>
      <c r="AY960" s="253" t="s">
        <v>140</v>
      </c>
    </row>
    <row r="961" spans="1:51" s="13" customFormat="1" ht="12">
      <c r="A961" s="13"/>
      <c r="B961" s="232"/>
      <c r="C961" s="233"/>
      <c r="D961" s="234" t="s">
        <v>151</v>
      </c>
      <c r="E961" s="235" t="s">
        <v>19</v>
      </c>
      <c r="F961" s="236" t="s">
        <v>602</v>
      </c>
      <c r="G961" s="233"/>
      <c r="H961" s="235" t="s">
        <v>19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151</v>
      </c>
      <c r="AU961" s="242" t="s">
        <v>86</v>
      </c>
      <c r="AV961" s="13" t="s">
        <v>84</v>
      </c>
      <c r="AW961" s="13" t="s">
        <v>35</v>
      </c>
      <c r="AX961" s="13" t="s">
        <v>76</v>
      </c>
      <c r="AY961" s="242" t="s">
        <v>140</v>
      </c>
    </row>
    <row r="962" spans="1:51" s="14" customFormat="1" ht="12">
      <c r="A962" s="14"/>
      <c r="B962" s="243"/>
      <c r="C962" s="244"/>
      <c r="D962" s="234" t="s">
        <v>151</v>
      </c>
      <c r="E962" s="245" t="s">
        <v>19</v>
      </c>
      <c r="F962" s="246" t="s">
        <v>996</v>
      </c>
      <c r="G962" s="244"/>
      <c r="H962" s="247">
        <v>60.8</v>
      </c>
      <c r="I962" s="248"/>
      <c r="J962" s="244"/>
      <c r="K962" s="244"/>
      <c r="L962" s="249"/>
      <c r="M962" s="250"/>
      <c r="N962" s="251"/>
      <c r="O962" s="251"/>
      <c r="P962" s="251"/>
      <c r="Q962" s="251"/>
      <c r="R962" s="251"/>
      <c r="S962" s="251"/>
      <c r="T962" s="25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3" t="s">
        <v>151</v>
      </c>
      <c r="AU962" s="253" t="s">
        <v>86</v>
      </c>
      <c r="AV962" s="14" t="s">
        <v>86</v>
      </c>
      <c r="AW962" s="14" t="s">
        <v>35</v>
      </c>
      <c r="AX962" s="14" t="s">
        <v>76</v>
      </c>
      <c r="AY962" s="253" t="s">
        <v>140</v>
      </c>
    </row>
    <row r="963" spans="1:51" s="13" customFormat="1" ht="12">
      <c r="A963" s="13"/>
      <c r="B963" s="232"/>
      <c r="C963" s="233"/>
      <c r="D963" s="234" t="s">
        <v>151</v>
      </c>
      <c r="E963" s="235" t="s">
        <v>19</v>
      </c>
      <c r="F963" s="236" t="s">
        <v>604</v>
      </c>
      <c r="G963" s="233"/>
      <c r="H963" s="235" t="s">
        <v>19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2" t="s">
        <v>151</v>
      </c>
      <c r="AU963" s="242" t="s">
        <v>86</v>
      </c>
      <c r="AV963" s="13" t="s">
        <v>84</v>
      </c>
      <c r="AW963" s="13" t="s">
        <v>35</v>
      </c>
      <c r="AX963" s="13" t="s">
        <v>76</v>
      </c>
      <c r="AY963" s="242" t="s">
        <v>140</v>
      </c>
    </row>
    <row r="964" spans="1:51" s="14" customFormat="1" ht="12">
      <c r="A964" s="14"/>
      <c r="B964" s="243"/>
      <c r="C964" s="244"/>
      <c r="D964" s="234" t="s">
        <v>151</v>
      </c>
      <c r="E964" s="245" t="s">
        <v>19</v>
      </c>
      <c r="F964" s="246" t="s">
        <v>997</v>
      </c>
      <c r="G964" s="244"/>
      <c r="H964" s="247">
        <v>187.872</v>
      </c>
      <c r="I964" s="248"/>
      <c r="J964" s="244"/>
      <c r="K964" s="244"/>
      <c r="L964" s="249"/>
      <c r="M964" s="250"/>
      <c r="N964" s="251"/>
      <c r="O964" s="251"/>
      <c r="P964" s="251"/>
      <c r="Q964" s="251"/>
      <c r="R964" s="251"/>
      <c r="S964" s="251"/>
      <c r="T964" s="252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3" t="s">
        <v>151</v>
      </c>
      <c r="AU964" s="253" t="s">
        <v>86</v>
      </c>
      <c r="AV964" s="14" t="s">
        <v>86</v>
      </c>
      <c r="AW964" s="14" t="s">
        <v>35</v>
      </c>
      <c r="AX964" s="14" t="s">
        <v>76</v>
      </c>
      <c r="AY964" s="253" t="s">
        <v>140</v>
      </c>
    </row>
    <row r="965" spans="1:51" s="15" customFormat="1" ht="12">
      <c r="A965" s="15"/>
      <c r="B965" s="254"/>
      <c r="C965" s="255"/>
      <c r="D965" s="234" t="s">
        <v>151</v>
      </c>
      <c r="E965" s="256" t="s">
        <v>19</v>
      </c>
      <c r="F965" s="257" t="s">
        <v>154</v>
      </c>
      <c r="G965" s="255"/>
      <c r="H965" s="258">
        <v>447.632</v>
      </c>
      <c r="I965" s="259"/>
      <c r="J965" s="255"/>
      <c r="K965" s="255"/>
      <c r="L965" s="260"/>
      <c r="M965" s="261"/>
      <c r="N965" s="262"/>
      <c r="O965" s="262"/>
      <c r="P965" s="262"/>
      <c r="Q965" s="262"/>
      <c r="R965" s="262"/>
      <c r="S965" s="262"/>
      <c r="T965" s="263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64" t="s">
        <v>151</v>
      </c>
      <c r="AU965" s="264" t="s">
        <v>86</v>
      </c>
      <c r="AV965" s="15" t="s">
        <v>147</v>
      </c>
      <c r="AW965" s="15" t="s">
        <v>35</v>
      </c>
      <c r="AX965" s="15" t="s">
        <v>84</v>
      </c>
      <c r="AY965" s="264" t="s">
        <v>140</v>
      </c>
    </row>
    <row r="966" spans="1:65" s="2" customFormat="1" ht="24.15" customHeight="1">
      <c r="A966" s="40"/>
      <c r="B966" s="41"/>
      <c r="C966" s="268" t="s">
        <v>998</v>
      </c>
      <c r="D966" s="268" t="s">
        <v>323</v>
      </c>
      <c r="E966" s="269" t="s">
        <v>999</v>
      </c>
      <c r="F966" s="270" t="s">
        <v>1000</v>
      </c>
      <c r="G966" s="271" t="s">
        <v>917</v>
      </c>
      <c r="H966" s="272">
        <v>47.92</v>
      </c>
      <c r="I966" s="273"/>
      <c r="J966" s="274">
        <f>ROUND(I966*H966,2)</f>
        <v>0</v>
      </c>
      <c r="K966" s="270" t="s">
        <v>146</v>
      </c>
      <c r="L966" s="275"/>
      <c r="M966" s="276" t="s">
        <v>19</v>
      </c>
      <c r="N966" s="277" t="s">
        <v>47</v>
      </c>
      <c r="O966" s="86"/>
      <c r="P966" s="223">
        <f>O966*H966</f>
        <v>0</v>
      </c>
      <c r="Q966" s="223">
        <v>0.00123</v>
      </c>
      <c r="R966" s="223">
        <f>Q966*H966</f>
        <v>0.058941600000000004</v>
      </c>
      <c r="S966" s="223">
        <v>0</v>
      </c>
      <c r="T966" s="224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25" t="s">
        <v>572</v>
      </c>
      <c r="AT966" s="225" t="s">
        <v>323</v>
      </c>
      <c r="AU966" s="225" t="s">
        <v>86</v>
      </c>
      <c r="AY966" s="19" t="s">
        <v>140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9" t="s">
        <v>84</v>
      </c>
      <c r="BK966" s="226">
        <f>ROUND(I966*H966,2)</f>
        <v>0</v>
      </c>
      <c r="BL966" s="19" t="s">
        <v>256</v>
      </c>
      <c r="BM966" s="225" t="s">
        <v>1001</v>
      </c>
    </row>
    <row r="967" spans="1:51" s="13" customFormat="1" ht="12">
      <c r="A967" s="13"/>
      <c r="B967" s="232"/>
      <c r="C967" s="233"/>
      <c r="D967" s="234" t="s">
        <v>151</v>
      </c>
      <c r="E967" s="235" t="s">
        <v>19</v>
      </c>
      <c r="F967" s="236" t="s">
        <v>988</v>
      </c>
      <c r="G967" s="233"/>
      <c r="H967" s="235" t="s">
        <v>19</v>
      </c>
      <c r="I967" s="237"/>
      <c r="J967" s="233"/>
      <c r="K967" s="233"/>
      <c r="L967" s="238"/>
      <c r="M967" s="239"/>
      <c r="N967" s="240"/>
      <c r="O967" s="240"/>
      <c r="P967" s="240"/>
      <c r="Q967" s="240"/>
      <c r="R967" s="240"/>
      <c r="S967" s="240"/>
      <c r="T967" s="24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2" t="s">
        <v>151</v>
      </c>
      <c r="AU967" s="242" t="s">
        <v>86</v>
      </c>
      <c r="AV967" s="13" t="s">
        <v>84</v>
      </c>
      <c r="AW967" s="13" t="s">
        <v>35</v>
      </c>
      <c r="AX967" s="13" t="s">
        <v>76</v>
      </c>
      <c r="AY967" s="242" t="s">
        <v>140</v>
      </c>
    </row>
    <row r="968" spans="1:51" s="13" customFormat="1" ht="12">
      <c r="A968" s="13"/>
      <c r="B968" s="232"/>
      <c r="C968" s="233"/>
      <c r="D968" s="234" t="s">
        <v>151</v>
      </c>
      <c r="E968" s="235" t="s">
        <v>19</v>
      </c>
      <c r="F968" s="236" t="s">
        <v>599</v>
      </c>
      <c r="G968" s="233"/>
      <c r="H968" s="235" t="s">
        <v>19</v>
      </c>
      <c r="I968" s="237"/>
      <c r="J968" s="233"/>
      <c r="K968" s="233"/>
      <c r="L968" s="238"/>
      <c r="M968" s="239"/>
      <c r="N968" s="240"/>
      <c r="O968" s="240"/>
      <c r="P968" s="240"/>
      <c r="Q968" s="240"/>
      <c r="R968" s="240"/>
      <c r="S968" s="240"/>
      <c r="T968" s="24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2" t="s">
        <v>151</v>
      </c>
      <c r="AU968" s="242" t="s">
        <v>86</v>
      </c>
      <c r="AV968" s="13" t="s">
        <v>84</v>
      </c>
      <c r="AW968" s="13" t="s">
        <v>35</v>
      </c>
      <c r="AX968" s="13" t="s">
        <v>76</v>
      </c>
      <c r="AY968" s="242" t="s">
        <v>140</v>
      </c>
    </row>
    <row r="969" spans="1:51" s="14" customFormat="1" ht="12">
      <c r="A969" s="14"/>
      <c r="B969" s="243"/>
      <c r="C969" s="244"/>
      <c r="D969" s="234" t="s">
        <v>151</v>
      </c>
      <c r="E969" s="245" t="s">
        <v>19</v>
      </c>
      <c r="F969" s="246" t="s">
        <v>1002</v>
      </c>
      <c r="G969" s="244"/>
      <c r="H969" s="247">
        <v>1.96</v>
      </c>
      <c r="I969" s="248"/>
      <c r="J969" s="244"/>
      <c r="K969" s="244"/>
      <c r="L969" s="249"/>
      <c r="M969" s="250"/>
      <c r="N969" s="251"/>
      <c r="O969" s="251"/>
      <c r="P969" s="251"/>
      <c r="Q969" s="251"/>
      <c r="R969" s="251"/>
      <c r="S969" s="251"/>
      <c r="T969" s="25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3" t="s">
        <v>151</v>
      </c>
      <c r="AU969" s="253" t="s">
        <v>86</v>
      </c>
      <c r="AV969" s="14" t="s">
        <v>86</v>
      </c>
      <c r="AW969" s="14" t="s">
        <v>35</v>
      </c>
      <c r="AX969" s="14" t="s">
        <v>76</v>
      </c>
      <c r="AY969" s="253" t="s">
        <v>140</v>
      </c>
    </row>
    <row r="970" spans="1:51" s="13" customFormat="1" ht="12">
      <c r="A970" s="13"/>
      <c r="B970" s="232"/>
      <c r="C970" s="233"/>
      <c r="D970" s="234" t="s">
        <v>151</v>
      </c>
      <c r="E970" s="235" t="s">
        <v>19</v>
      </c>
      <c r="F970" s="236" t="s">
        <v>601</v>
      </c>
      <c r="G970" s="233"/>
      <c r="H970" s="235" t="s">
        <v>19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2" t="s">
        <v>151</v>
      </c>
      <c r="AU970" s="242" t="s">
        <v>86</v>
      </c>
      <c r="AV970" s="13" t="s">
        <v>84</v>
      </c>
      <c r="AW970" s="13" t="s">
        <v>35</v>
      </c>
      <c r="AX970" s="13" t="s">
        <v>76</v>
      </c>
      <c r="AY970" s="242" t="s">
        <v>140</v>
      </c>
    </row>
    <row r="971" spans="1:51" s="14" customFormat="1" ht="12">
      <c r="A971" s="14"/>
      <c r="B971" s="243"/>
      <c r="C971" s="244"/>
      <c r="D971" s="234" t="s">
        <v>151</v>
      </c>
      <c r="E971" s="245" t="s">
        <v>19</v>
      </c>
      <c r="F971" s="246" t="s">
        <v>1003</v>
      </c>
      <c r="G971" s="244"/>
      <c r="H971" s="247">
        <v>2.1</v>
      </c>
      <c r="I971" s="248"/>
      <c r="J971" s="244"/>
      <c r="K971" s="244"/>
      <c r="L971" s="249"/>
      <c r="M971" s="250"/>
      <c r="N971" s="251"/>
      <c r="O971" s="251"/>
      <c r="P971" s="251"/>
      <c r="Q971" s="251"/>
      <c r="R971" s="251"/>
      <c r="S971" s="251"/>
      <c r="T971" s="252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3" t="s">
        <v>151</v>
      </c>
      <c r="AU971" s="253" t="s">
        <v>86</v>
      </c>
      <c r="AV971" s="14" t="s">
        <v>86</v>
      </c>
      <c r="AW971" s="14" t="s">
        <v>35</v>
      </c>
      <c r="AX971" s="14" t="s">
        <v>76</v>
      </c>
      <c r="AY971" s="253" t="s">
        <v>140</v>
      </c>
    </row>
    <row r="972" spans="1:51" s="13" customFormat="1" ht="12">
      <c r="A972" s="13"/>
      <c r="B972" s="232"/>
      <c r="C972" s="233"/>
      <c r="D972" s="234" t="s">
        <v>151</v>
      </c>
      <c r="E972" s="235" t="s">
        <v>19</v>
      </c>
      <c r="F972" s="236" t="s">
        <v>602</v>
      </c>
      <c r="G972" s="233"/>
      <c r="H972" s="235" t="s">
        <v>19</v>
      </c>
      <c r="I972" s="237"/>
      <c r="J972" s="233"/>
      <c r="K972" s="233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151</v>
      </c>
      <c r="AU972" s="242" t="s">
        <v>86</v>
      </c>
      <c r="AV972" s="13" t="s">
        <v>84</v>
      </c>
      <c r="AW972" s="13" t="s">
        <v>35</v>
      </c>
      <c r="AX972" s="13" t="s">
        <v>76</v>
      </c>
      <c r="AY972" s="242" t="s">
        <v>140</v>
      </c>
    </row>
    <row r="973" spans="1:51" s="14" customFormat="1" ht="12">
      <c r="A973" s="14"/>
      <c r="B973" s="243"/>
      <c r="C973" s="244"/>
      <c r="D973" s="234" t="s">
        <v>151</v>
      </c>
      <c r="E973" s="245" t="s">
        <v>19</v>
      </c>
      <c r="F973" s="246" t="s">
        <v>1004</v>
      </c>
      <c r="G973" s="244"/>
      <c r="H973" s="247">
        <v>2.8</v>
      </c>
      <c r="I973" s="248"/>
      <c r="J973" s="244"/>
      <c r="K973" s="244"/>
      <c r="L973" s="249"/>
      <c r="M973" s="250"/>
      <c r="N973" s="251"/>
      <c r="O973" s="251"/>
      <c r="P973" s="251"/>
      <c r="Q973" s="251"/>
      <c r="R973" s="251"/>
      <c r="S973" s="251"/>
      <c r="T973" s="252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3" t="s">
        <v>151</v>
      </c>
      <c r="AU973" s="253" t="s">
        <v>86</v>
      </c>
      <c r="AV973" s="14" t="s">
        <v>86</v>
      </c>
      <c r="AW973" s="14" t="s">
        <v>35</v>
      </c>
      <c r="AX973" s="14" t="s">
        <v>76</v>
      </c>
      <c r="AY973" s="253" t="s">
        <v>140</v>
      </c>
    </row>
    <row r="974" spans="1:51" s="13" customFormat="1" ht="12">
      <c r="A974" s="13"/>
      <c r="B974" s="232"/>
      <c r="C974" s="233"/>
      <c r="D974" s="234" t="s">
        <v>151</v>
      </c>
      <c r="E974" s="235" t="s">
        <v>19</v>
      </c>
      <c r="F974" s="236" t="s">
        <v>604</v>
      </c>
      <c r="G974" s="233"/>
      <c r="H974" s="235" t="s">
        <v>19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2" t="s">
        <v>151</v>
      </c>
      <c r="AU974" s="242" t="s">
        <v>86</v>
      </c>
      <c r="AV974" s="13" t="s">
        <v>84</v>
      </c>
      <c r="AW974" s="13" t="s">
        <v>35</v>
      </c>
      <c r="AX974" s="13" t="s">
        <v>76</v>
      </c>
      <c r="AY974" s="242" t="s">
        <v>140</v>
      </c>
    </row>
    <row r="975" spans="1:51" s="14" customFormat="1" ht="12">
      <c r="A975" s="14"/>
      <c r="B975" s="243"/>
      <c r="C975" s="244"/>
      <c r="D975" s="234" t="s">
        <v>151</v>
      </c>
      <c r="E975" s="245" t="s">
        <v>19</v>
      </c>
      <c r="F975" s="246" t="s">
        <v>1005</v>
      </c>
      <c r="G975" s="244"/>
      <c r="H975" s="247">
        <v>8.8</v>
      </c>
      <c r="I975" s="248"/>
      <c r="J975" s="244"/>
      <c r="K975" s="244"/>
      <c r="L975" s="249"/>
      <c r="M975" s="250"/>
      <c r="N975" s="251"/>
      <c r="O975" s="251"/>
      <c r="P975" s="251"/>
      <c r="Q975" s="251"/>
      <c r="R975" s="251"/>
      <c r="S975" s="251"/>
      <c r="T975" s="25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3" t="s">
        <v>151</v>
      </c>
      <c r="AU975" s="253" t="s">
        <v>86</v>
      </c>
      <c r="AV975" s="14" t="s">
        <v>86</v>
      </c>
      <c r="AW975" s="14" t="s">
        <v>35</v>
      </c>
      <c r="AX975" s="14" t="s">
        <v>76</v>
      </c>
      <c r="AY975" s="253" t="s">
        <v>140</v>
      </c>
    </row>
    <row r="976" spans="1:51" s="13" customFormat="1" ht="12">
      <c r="A976" s="13"/>
      <c r="B976" s="232"/>
      <c r="C976" s="233"/>
      <c r="D976" s="234" t="s">
        <v>151</v>
      </c>
      <c r="E976" s="235" t="s">
        <v>19</v>
      </c>
      <c r="F976" s="236" t="s">
        <v>993</v>
      </c>
      <c r="G976" s="233"/>
      <c r="H976" s="235" t="s">
        <v>19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2" t="s">
        <v>151</v>
      </c>
      <c r="AU976" s="242" t="s">
        <v>86</v>
      </c>
      <c r="AV976" s="13" t="s">
        <v>84</v>
      </c>
      <c r="AW976" s="13" t="s">
        <v>35</v>
      </c>
      <c r="AX976" s="13" t="s">
        <v>76</v>
      </c>
      <c r="AY976" s="242" t="s">
        <v>140</v>
      </c>
    </row>
    <row r="977" spans="1:51" s="13" customFormat="1" ht="12">
      <c r="A977" s="13"/>
      <c r="B977" s="232"/>
      <c r="C977" s="233"/>
      <c r="D977" s="234" t="s">
        <v>151</v>
      </c>
      <c r="E977" s="235" t="s">
        <v>19</v>
      </c>
      <c r="F977" s="236" t="s">
        <v>599</v>
      </c>
      <c r="G977" s="233"/>
      <c r="H977" s="235" t="s">
        <v>19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2" t="s">
        <v>151</v>
      </c>
      <c r="AU977" s="242" t="s">
        <v>86</v>
      </c>
      <c r="AV977" s="13" t="s">
        <v>84</v>
      </c>
      <c r="AW977" s="13" t="s">
        <v>35</v>
      </c>
      <c r="AX977" s="13" t="s">
        <v>76</v>
      </c>
      <c r="AY977" s="242" t="s">
        <v>140</v>
      </c>
    </row>
    <row r="978" spans="1:51" s="14" customFormat="1" ht="12">
      <c r="A978" s="14"/>
      <c r="B978" s="243"/>
      <c r="C978" s="244"/>
      <c r="D978" s="234" t="s">
        <v>151</v>
      </c>
      <c r="E978" s="245" t="s">
        <v>19</v>
      </c>
      <c r="F978" s="246" t="s">
        <v>1006</v>
      </c>
      <c r="G978" s="244"/>
      <c r="H978" s="247">
        <v>3.92</v>
      </c>
      <c r="I978" s="248"/>
      <c r="J978" s="244"/>
      <c r="K978" s="244"/>
      <c r="L978" s="249"/>
      <c r="M978" s="250"/>
      <c r="N978" s="251"/>
      <c r="O978" s="251"/>
      <c r="P978" s="251"/>
      <c r="Q978" s="251"/>
      <c r="R978" s="251"/>
      <c r="S978" s="251"/>
      <c r="T978" s="25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3" t="s">
        <v>151</v>
      </c>
      <c r="AU978" s="253" t="s">
        <v>86</v>
      </c>
      <c r="AV978" s="14" t="s">
        <v>86</v>
      </c>
      <c r="AW978" s="14" t="s">
        <v>35</v>
      </c>
      <c r="AX978" s="14" t="s">
        <v>76</v>
      </c>
      <c r="AY978" s="253" t="s">
        <v>140</v>
      </c>
    </row>
    <row r="979" spans="1:51" s="13" customFormat="1" ht="12">
      <c r="A979" s="13"/>
      <c r="B979" s="232"/>
      <c r="C979" s="233"/>
      <c r="D979" s="234" t="s">
        <v>151</v>
      </c>
      <c r="E979" s="235" t="s">
        <v>19</v>
      </c>
      <c r="F979" s="236" t="s">
        <v>601</v>
      </c>
      <c r="G979" s="233"/>
      <c r="H979" s="235" t="s">
        <v>19</v>
      </c>
      <c r="I979" s="237"/>
      <c r="J979" s="233"/>
      <c r="K979" s="233"/>
      <c r="L979" s="238"/>
      <c r="M979" s="239"/>
      <c r="N979" s="240"/>
      <c r="O979" s="240"/>
      <c r="P979" s="240"/>
      <c r="Q979" s="240"/>
      <c r="R979" s="240"/>
      <c r="S979" s="240"/>
      <c r="T979" s="24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2" t="s">
        <v>151</v>
      </c>
      <c r="AU979" s="242" t="s">
        <v>86</v>
      </c>
      <c r="AV979" s="13" t="s">
        <v>84</v>
      </c>
      <c r="AW979" s="13" t="s">
        <v>35</v>
      </c>
      <c r="AX979" s="13" t="s">
        <v>76</v>
      </c>
      <c r="AY979" s="242" t="s">
        <v>140</v>
      </c>
    </row>
    <row r="980" spans="1:51" s="14" customFormat="1" ht="12">
      <c r="A980" s="14"/>
      <c r="B980" s="243"/>
      <c r="C980" s="244"/>
      <c r="D980" s="234" t="s">
        <v>151</v>
      </c>
      <c r="E980" s="245" t="s">
        <v>19</v>
      </c>
      <c r="F980" s="246" t="s">
        <v>1007</v>
      </c>
      <c r="G980" s="244"/>
      <c r="H980" s="247">
        <v>4.2</v>
      </c>
      <c r="I980" s="248"/>
      <c r="J980" s="244"/>
      <c r="K980" s="244"/>
      <c r="L980" s="249"/>
      <c r="M980" s="250"/>
      <c r="N980" s="251"/>
      <c r="O980" s="251"/>
      <c r="P980" s="251"/>
      <c r="Q980" s="251"/>
      <c r="R980" s="251"/>
      <c r="S980" s="251"/>
      <c r="T980" s="252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3" t="s">
        <v>151</v>
      </c>
      <c r="AU980" s="253" t="s">
        <v>86</v>
      </c>
      <c r="AV980" s="14" t="s">
        <v>86</v>
      </c>
      <c r="AW980" s="14" t="s">
        <v>35</v>
      </c>
      <c r="AX980" s="14" t="s">
        <v>76</v>
      </c>
      <c r="AY980" s="253" t="s">
        <v>140</v>
      </c>
    </row>
    <row r="981" spans="1:51" s="13" customFormat="1" ht="12">
      <c r="A981" s="13"/>
      <c r="B981" s="232"/>
      <c r="C981" s="233"/>
      <c r="D981" s="234" t="s">
        <v>151</v>
      </c>
      <c r="E981" s="235" t="s">
        <v>19</v>
      </c>
      <c r="F981" s="236" t="s">
        <v>602</v>
      </c>
      <c r="G981" s="233"/>
      <c r="H981" s="235" t="s">
        <v>19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2" t="s">
        <v>151</v>
      </c>
      <c r="AU981" s="242" t="s">
        <v>86</v>
      </c>
      <c r="AV981" s="13" t="s">
        <v>84</v>
      </c>
      <c r="AW981" s="13" t="s">
        <v>35</v>
      </c>
      <c r="AX981" s="13" t="s">
        <v>76</v>
      </c>
      <c r="AY981" s="242" t="s">
        <v>140</v>
      </c>
    </row>
    <row r="982" spans="1:51" s="14" customFormat="1" ht="12">
      <c r="A982" s="14"/>
      <c r="B982" s="243"/>
      <c r="C982" s="244"/>
      <c r="D982" s="234" t="s">
        <v>151</v>
      </c>
      <c r="E982" s="245" t="s">
        <v>19</v>
      </c>
      <c r="F982" s="246" t="s">
        <v>1008</v>
      </c>
      <c r="G982" s="244"/>
      <c r="H982" s="247">
        <v>5.6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3" t="s">
        <v>151</v>
      </c>
      <c r="AU982" s="253" t="s">
        <v>86</v>
      </c>
      <c r="AV982" s="14" t="s">
        <v>86</v>
      </c>
      <c r="AW982" s="14" t="s">
        <v>35</v>
      </c>
      <c r="AX982" s="14" t="s">
        <v>76</v>
      </c>
      <c r="AY982" s="253" t="s">
        <v>140</v>
      </c>
    </row>
    <row r="983" spans="1:51" s="13" customFormat="1" ht="12">
      <c r="A983" s="13"/>
      <c r="B983" s="232"/>
      <c r="C983" s="233"/>
      <c r="D983" s="234" t="s">
        <v>151</v>
      </c>
      <c r="E983" s="235" t="s">
        <v>19</v>
      </c>
      <c r="F983" s="236" t="s">
        <v>604</v>
      </c>
      <c r="G983" s="233"/>
      <c r="H983" s="235" t="s">
        <v>19</v>
      </c>
      <c r="I983" s="237"/>
      <c r="J983" s="233"/>
      <c r="K983" s="233"/>
      <c r="L983" s="238"/>
      <c r="M983" s="239"/>
      <c r="N983" s="240"/>
      <c r="O983" s="240"/>
      <c r="P983" s="240"/>
      <c r="Q983" s="240"/>
      <c r="R983" s="240"/>
      <c r="S983" s="240"/>
      <c r="T983" s="24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2" t="s">
        <v>151</v>
      </c>
      <c r="AU983" s="242" t="s">
        <v>86</v>
      </c>
      <c r="AV983" s="13" t="s">
        <v>84</v>
      </c>
      <c r="AW983" s="13" t="s">
        <v>35</v>
      </c>
      <c r="AX983" s="13" t="s">
        <v>76</v>
      </c>
      <c r="AY983" s="242" t="s">
        <v>140</v>
      </c>
    </row>
    <row r="984" spans="1:51" s="14" customFormat="1" ht="12">
      <c r="A984" s="14"/>
      <c r="B984" s="243"/>
      <c r="C984" s="244"/>
      <c r="D984" s="234" t="s">
        <v>151</v>
      </c>
      <c r="E984" s="245" t="s">
        <v>19</v>
      </c>
      <c r="F984" s="246" t="s">
        <v>1009</v>
      </c>
      <c r="G984" s="244"/>
      <c r="H984" s="247">
        <v>17.6</v>
      </c>
      <c r="I984" s="248"/>
      <c r="J984" s="244"/>
      <c r="K984" s="244"/>
      <c r="L984" s="249"/>
      <c r="M984" s="250"/>
      <c r="N984" s="251"/>
      <c r="O984" s="251"/>
      <c r="P984" s="251"/>
      <c r="Q984" s="251"/>
      <c r="R984" s="251"/>
      <c r="S984" s="251"/>
      <c r="T984" s="252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3" t="s">
        <v>151</v>
      </c>
      <c r="AU984" s="253" t="s">
        <v>86</v>
      </c>
      <c r="AV984" s="14" t="s">
        <v>86</v>
      </c>
      <c r="AW984" s="14" t="s">
        <v>35</v>
      </c>
      <c r="AX984" s="14" t="s">
        <v>76</v>
      </c>
      <c r="AY984" s="253" t="s">
        <v>140</v>
      </c>
    </row>
    <row r="985" spans="1:51" s="15" customFormat="1" ht="12">
      <c r="A985" s="15"/>
      <c r="B985" s="254"/>
      <c r="C985" s="255"/>
      <c r="D985" s="234" t="s">
        <v>151</v>
      </c>
      <c r="E985" s="256" t="s">
        <v>19</v>
      </c>
      <c r="F985" s="257" t="s">
        <v>154</v>
      </c>
      <c r="G985" s="255"/>
      <c r="H985" s="258">
        <v>46.98</v>
      </c>
      <c r="I985" s="259"/>
      <c r="J985" s="255"/>
      <c r="K985" s="255"/>
      <c r="L985" s="260"/>
      <c r="M985" s="261"/>
      <c r="N985" s="262"/>
      <c r="O985" s="262"/>
      <c r="P985" s="262"/>
      <c r="Q985" s="262"/>
      <c r="R985" s="262"/>
      <c r="S985" s="262"/>
      <c r="T985" s="263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64" t="s">
        <v>151</v>
      </c>
      <c r="AU985" s="264" t="s">
        <v>86</v>
      </c>
      <c r="AV985" s="15" t="s">
        <v>147</v>
      </c>
      <c r="AW985" s="15" t="s">
        <v>35</v>
      </c>
      <c r="AX985" s="15" t="s">
        <v>84</v>
      </c>
      <c r="AY985" s="264" t="s">
        <v>140</v>
      </c>
    </row>
    <row r="986" spans="1:51" s="14" customFormat="1" ht="12">
      <c r="A986" s="14"/>
      <c r="B986" s="243"/>
      <c r="C986" s="244"/>
      <c r="D986" s="234" t="s">
        <v>151</v>
      </c>
      <c r="E986" s="244"/>
      <c r="F986" s="246" t="s">
        <v>1010</v>
      </c>
      <c r="G986" s="244"/>
      <c r="H986" s="247">
        <v>47.92</v>
      </c>
      <c r="I986" s="248"/>
      <c r="J986" s="244"/>
      <c r="K986" s="244"/>
      <c r="L986" s="249"/>
      <c r="M986" s="250"/>
      <c r="N986" s="251"/>
      <c r="O986" s="251"/>
      <c r="P986" s="251"/>
      <c r="Q986" s="251"/>
      <c r="R986" s="251"/>
      <c r="S986" s="251"/>
      <c r="T986" s="25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3" t="s">
        <v>151</v>
      </c>
      <c r="AU986" s="253" t="s">
        <v>86</v>
      </c>
      <c r="AV986" s="14" t="s">
        <v>86</v>
      </c>
      <c r="AW986" s="14" t="s">
        <v>4</v>
      </c>
      <c r="AX986" s="14" t="s">
        <v>84</v>
      </c>
      <c r="AY986" s="253" t="s">
        <v>140</v>
      </c>
    </row>
    <row r="987" spans="1:65" s="2" customFormat="1" ht="24.15" customHeight="1">
      <c r="A987" s="40"/>
      <c r="B987" s="41"/>
      <c r="C987" s="268" t="s">
        <v>1011</v>
      </c>
      <c r="D987" s="268" t="s">
        <v>323</v>
      </c>
      <c r="E987" s="269" t="s">
        <v>1012</v>
      </c>
      <c r="F987" s="270" t="s">
        <v>1013</v>
      </c>
      <c r="G987" s="271" t="s">
        <v>917</v>
      </c>
      <c r="H987" s="272">
        <v>47.92</v>
      </c>
      <c r="I987" s="273"/>
      <c r="J987" s="274">
        <f>ROUND(I987*H987,2)</f>
        <v>0</v>
      </c>
      <c r="K987" s="270" t="s">
        <v>146</v>
      </c>
      <c r="L987" s="275"/>
      <c r="M987" s="276" t="s">
        <v>19</v>
      </c>
      <c r="N987" s="277" t="s">
        <v>47</v>
      </c>
      <c r="O987" s="86"/>
      <c r="P987" s="223">
        <f>O987*H987</f>
        <v>0</v>
      </c>
      <c r="Q987" s="223">
        <v>0.00021</v>
      </c>
      <c r="R987" s="223">
        <f>Q987*H987</f>
        <v>0.010063200000000001</v>
      </c>
      <c r="S987" s="223">
        <v>0</v>
      </c>
      <c r="T987" s="224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5" t="s">
        <v>572</v>
      </c>
      <c r="AT987" s="225" t="s">
        <v>323</v>
      </c>
      <c r="AU987" s="225" t="s">
        <v>86</v>
      </c>
      <c r="AY987" s="19" t="s">
        <v>140</v>
      </c>
      <c r="BE987" s="226">
        <f>IF(N987="základní",J987,0)</f>
        <v>0</v>
      </c>
      <c r="BF987" s="226">
        <f>IF(N987="snížená",J987,0)</f>
        <v>0</v>
      </c>
      <c r="BG987" s="226">
        <f>IF(N987="zákl. přenesená",J987,0)</f>
        <v>0</v>
      </c>
      <c r="BH987" s="226">
        <f>IF(N987="sníž. přenesená",J987,0)</f>
        <v>0</v>
      </c>
      <c r="BI987" s="226">
        <f>IF(N987="nulová",J987,0)</f>
        <v>0</v>
      </c>
      <c r="BJ987" s="19" t="s">
        <v>84</v>
      </c>
      <c r="BK987" s="226">
        <f>ROUND(I987*H987,2)</f>
        <v>0</v>
      </c>
      <c r="BL987" s="19" t="s">
        <v>256</v>
      </c>
      <c r="BM987" s="225" t="s">
        <v>1014</v>
      </c>
    </row>
    <row r="988" spans="1:51" s="13" customFormat="1" ht="12">
      <c r="A988" s="13"/>
      <c r="B988" s="232"/>
      <c r="C988" s="233"/>
      <c r="D988" s="234" t="s">
        <v>151</v>
      </c>
      <c r="E988" s="235" t="s">
        <v>19</v>
      </c>
      <c r="F988" s="236" t="s">
        <v>988</v>
      </c>
      <c r="G988" s="233"/>
      <c r="H988" s="235" t="s">
        <v>19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2" t="s">
        <v>151</v>
      </c>
      <c r="AU988" s="242" t="s">
        <v>86</v>
      </c>
      <c r="AV988" s="13" t="s">
        <v>84</v>
      </c>
      <c r="AW988" s="13" t="s">
        <v>35</v>
      </c>
      <c r="AX988" s="13" t="s">
        <v>76</v>
      </c>
      <c r="AY988" s="242" t="s">
        <v>140</v>
      </c>
    </row>
    <row r="989" spans="1:51" s="13" customFormat="1" ht="12">
      <c r="A989" s="13"/>
      <c r="B989" s="232"/>
      <c r="C989" s="233"/>
      <c r="D989" s="234" t="s">
        <v>151</v>
      </c>
      <c r="E989" s="235" t="s">
        <v>19</v>
      </c>
      <c r="F989" s="236" t="s">
        <v>599</v>
      </c>
      <c r="G989" s="233"/>
      <c r="H989" s="235" t="s">
        <v>19</v>
      </c>
      <c r="I989" s="237"/>
      <c r="J989" s="233"/>
      <c r="K989" s="233"/>
      <c r="L989" s="238"/>
      <c r="M989" s="239"/>
      <c r="N989" s="240"/>
      <c r="O989" s="240"/>
      <c r="P989" s="240"/>
      <c r="Q989" s="240"/>
      <c r="R989" s="240"/>
      <c r="S989" s="240"/>
      <c r="T989" s="24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2" t="s">
        <v>151</v>
      </c>
      <c r="AU989" s="242" t="s">
        <v>86</v>
      </c>
      <c r="AV989" s="13" t="s">
        <v>84</v>
      </c>
      <c r="AW989" s="13" t="s">
        <v>35</v>
      </c>
      <c r="AX989" s="13" t="s">
        <v>76</v>
      </c>
      <c r="AY989" s="242" t="s">
        <v>140</v>
      </c>
    </row>
    <row r="990" spans="1:51" s="14" customFormat="1" ht="12">
      <c r="A990" s="14"/>
      <c r="B990" s="243"/>
      <c r="C990" s="244"/>
      <c r="D990" s="234" t="s">
        <v>151</v>
      </c>
      <c r="E990" s="245" t="s">
        <v>19</v>
      </c>
      <c r="F990" s="246" t="s">
        <v>1002</v>
      </c>
      <c r="G990" s="244"/>
      <c r="H990" s="247">
        <v>1.96</v>
      </c>
      <c r="I990" s="248"/>
      <c r="J990" s="244"/>
      <c r="K990" s="244"/>
      <c r="L990" s="249"/>
      <c r="M990" s="250"/>
      <c r="N990" s="251"/>
      <c r="O990" s="251"/>
      <c r="P990" s="251"/>
      <c r="Q990" s="251"/>
      <c r="R990" s="251"/>
      <c r="S990" s="251"/>
      <c r="T990" s="252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3" t="s">
        <v>151</v>
      </c>
      <c r="AU990" s="253" t="s">
        <v>86</v>
      </c>
      <c r="AV990" s="14" t="s">
        <v>86</v>
      </c>
      <c r="AW990" s="14" t="s">
        <v>35</v>
      </c>
      <c r="AX990" s="14" t="s">
        <v>76</v>
      </c>
      <c r="AY990" s="253" t="s">
        <v>140</v>
      </c>
    </row>
    <row r="991" spans="1:51" s="13" customFormat="1" ht="12">
      <c r="A991" s="13"/>
      <c r="B991" s="232"/>
      <c r="C991" s="233"/>
      <c r="D991" s="234" t="s">
        <v>151</v>
      </c>
      <c r="E991" s="235" t="s">
        <v>19</v>
      </c>
      <c r="F991" s="236" t="s">
        <v>601</v>
      </c>
      <c r="G991" s="233"/>
      <c r="H991" s="235" t="s">
        <v>19</v>
      </c>
      <c r="I991" s="237"/>
      <c r="J991" s="233"/>
      <c r="K991" s="233"/>
      <c r="L991" s="238"/>
      <c r="M991" s="239"/>
      <c r="N991" s="240"/>
      <c r="O991" s="240"/>
      <c r="P991" s="240"/>
      <c r="Q991" s="240"/>
      <c r="R991" s="240"/>
      <c r="S991" s="240"/>
      <c r="T991" s="24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2" t="s">
        <v>151</v>
      </c>
      <c r="AU991" s="242" t="s">
        <v>86</v>
      </c>
      <c r="AV991" s="13" t="s">
        <v>84</v>
      </c>
      <c r="AW991" s="13" t="s">
        <v>35</v>
      </c>
      <c r="AX991" s="13" t="s">
        <v>76</v>
      </c>
      <c r="AY991" s="242" t="s">
        <v>140</v>
      </c>
    </row>
    <row r="992" spans="1:51" s="14" customFormat="1" ht="12">
      <c r="A992" s="14"/>
      <c r="B992" s="243"/>
      <c r="C992" s="244"/>
      <c r="D992" s="234" t="s">
        <v>151</v>
      </c>
      <c r="E992" s="245" t="s">
        <v>19</v>
      </c>
      <c r="F992" s="246" t="s">
        <v>1003</v>
      </c>
      <c r="G992" s="244"/>
      <c r="H992" s="247">
        <v>2.1</v>
      </c>
      <c r="I992" s="248"/>
      <c r="J992" s="244"/>
      <c r="K992" s="244"/>
      <c r="L992" s="249"/>
      <c r="M992" s="250"/>
      <c r="N992" s="251"/>
      <c r="O992" s="251"/>
      <c r="P992" s="251"/>
      <c r="Q992" s="251"/>
      <c r="R992" s="251"/>
      <c r="S992" s="251"/>
      <c r="T992" s="25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3" t="s">
        <v>151</v>
      </c>
      <c r="AU992" s="253" t="s">
        <v>86</v>
      </c>
      <c r="AV992" s="14" t="s">
        <v>86</v>
      </c>
      <c r="AW992" s="14" t="s">
        <v>35</v>
      </c>
      <c r="AX992" s="14" t="s">
        <v>76</v>
      </c>
      <c r="AY992" s="253" t="s">
        <v>140</v>
      </c>
    </row>
    <row r="993" spans="1:51" s="13" customFormat="1" ht="12">
      <c r="A993" s="13"/>
      <c r="B993" s="232"/>
      <c r="C993" s="233"/>
      <c r="D993" s="234" t="s">
        <v>151</v>
      </c>
      <c r="E993" s="235" t="s">
        <v>19</v>
      </c>
      <c r="F993" s="236" t="s">
        <v>602</v>
      </c>
      <c r="G993" s="233"/>
      <c r="H993" s="235" t="s">
        <v>19</v>
      </c>
      <c r="I993" s="237"/>
      <c r="J993" s="233"/>
      <c r="K993" s="233"/>
      <c r="L993" s="238"/>
      <c r="M993" s="239"/>
      <c r="N993" s="240"/>
      <c r="O993" s="240"/>
      <c r="P993" s="240"/>
      <c r="Q993" s="240"/>
      <c r="R993" s="240"/>
      <c r="S993" s="240"/>
      <c r="T993" s="24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2" t="s">
        <v>151</v>
      </c>
      <c r="AU993" s="242" t="s">
        <v>86</v>
      </c>
      <c r="AV993" s="13" t="s">
        <v>84</v>
      </c>
      <c r="AW993" s="13" t="s">
        <v>35</v>
      </c>
      <c r="AX993" s="13" t="s">
        <v>76</v>
      </c>
      <c r="AY993" s="242" t="s">
        <v>140</v>
      </c>
    </row>
    <row r="994" spans="1:51" s="14" customFormat="1" ht="12">
      <c r="A994" s="14"/>
      <c r="B994" s="243"/>
      <c r="C994" s="244"/>
      <c r="D994" s="234" t="s">
        <v>151</v>
      </c>
      <c r="E994" s="245" t="s">
        <v>19</v>
      </c>
      <c r="F994" s="246" t="s">
        <v>1004</v>
      </c>
      <c r="G994" s="244"/>
      <c r="H994" s="247">
        <v>2.8</v>
      </c>
      <c r="I994" s="248"/>
      <c r="J994" s="244"/>
      <c r="K994" s="244"/>
      <c r="L994" s="249"/>
      <c r="M994" s="250"/>
      <c r="N994" s="251"/>
      <c r="O994" s="251"/>
      <c r="P994" s="251"/>
      <c r="Q994" s="251"/>
      <c r="R994" s="251"/>
      <c r="S994" s="251"/>
      <c r="T994" s="252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3" t="s">
        <v>151</v>
      </c>
      <c r="AU994" s="253" t="s">
        <v>86</v>
      </c>
      <c r="AV994" s="14" t="s">
        <v>86</v>
      </c>
      <c r="AW994" s="14" t="s">
        <v>35</v>
      </c>
      <c r="AX994" s="14" t="s">
        <v>76</v>
      </c>
      <c r="AY994" s="253" t="s">
        <v>140</v>
      </c>
    </row>
    <row r="995" spans="1:51" s="13" customFormat="1" ht="12">
      <c r="A995" s="13"/>
      <c r="B995" s="232"/>
      <c r="C995" s="233"/>
      <c r="D995" s="234" t="s">
        <v>151</v>
      </c>
      <c r="E995" s="235" t="s">
        <v>19</v>
      </c>
      <c r="F995" s="236" t="s">
        <v>604</v>
      </c>
      <c r="G995" s="233"/>
      <c r="H995" s="235" t="s">
        <v>19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2" t="s">
        <v>151</v>
      </c>
      <c r="AU995" s="242" t="s">
        <v>86</v>
      </c>
      <c r="AV995" s="13" t="s">
        <v>84</v>
      </c>
      <c r="AW995" s="13" t="s">
        <v>35</v>
      </c>
      <c r="AX995" s="13" t="s">
        <v>76</v>
      </c>
      <c r="AY995" s="242" t="s">
        <v>140</v>
      </c>
    </row>
    <row r="996" spans="1:51" s="14" customFormat="1" ht="12">
      <c r="A996" s="14"/>
      <c r="B996" s="243"/>
      <c r="C996" s="244"/>
      <c r="D996" s="234" t="s">
        <v>151</v>
      </c>
      <c r="E996" s="245" t="s">
        <v>19</v>
      </c>
      <c r="F996" s="246" t="s">
        <v>1005</v>
      </c>
      <c r="G996" s="244"/>
      <c r="H996" s="247">
        <v>8.8</v>
      </c>
      <c r="I996" s="248"/>
      <c r="J996" s="244"/>
      <c r="K996" s="244"/>
      <c r="L996" s="249"/>
      <c r="M996" s="250"/>
      <c r="N996" s="251"/>
      <c r="O996" s="251"/>
      <c r="P996" s="251"/>
      <c r="Q996" s="251"/>
      <c r="R996" s="251"/>
      <c r="S996" s="251"/>
      <c r="T996" s="25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3" t="s">
        <v>151</v>
      </c>
      <c r="AU996" s="253" t="s">
        <v>86</v>
      </c>
      <c r="AV996" s="14" t="s">
        <v>86</v>
      </c>
      <c r="AW996" s="14" t="s">
        <v>35</v>
      </c>
      <c r="AX996" s="14" t="s">
        <v>76</v>
      </c>
      <c r="AY996" s="253" t="s">
        <v>140</v>
      </c>
    </row>
    <row r="997" spans="1:51" s="13" customFormat="1" ht="12">
      <c r="A997" s="13"/>
      <c r="B997" s="232"/>
      <c r="C997" s="233"/>
      <c r="D997" s="234" t="s">
        <v>151</v>
      </c>
      <c r="E997" s="235" t="s">
        <v>19</v>
      </c>
      <c r="F997" s="236" t="s">
        <v>993</v>
      </c>
      <c r="G997" s="233"/>
      <c r="H997" s="235" t="s">
        <v>19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2" t="s">
        <v>151</v>
      </c>
      <c r="AU997" s="242" t="s">
        <v>86</v>
      </c>
      <c r="AV997" s="13" t="s">
        <v>84</v>
      </c>
      <c r="AW997" s="13" t="s">
        <v>35</v>
      </c>
      <c r="AX997" s="13" t="s">
        <v>76</v>
      </c>
      <c r="AY997" s="242" t="s">
        <v>140</v>
      </c>
    </row>
    <row r="998" spans="1:51" s="13" customFormat="1" ht="12">
      <c r="A998" s="13"/>
      <c r="B998" s="232"/>
      <c r="C998" s="233"/>
      <c r="D998" s="234" t="s">
        <v>151</v>
      </c>
      <c r="E998" s="235" t="s">
        <v>19</v>
      </c>
      <c r="F998" s="236" t="s">
        <v>599</v>
      </c>
      <c r="G998" s="233"/>
      <c r="H998" s="235" t="s">
        <v>19</v>
      </c>
      <c r="I998" s="237"/>
      <c r="J998" s="233"/>
      <c r="K998" s="233"/>
      <c r="L998" s="238"/>
      <c r="M998" s="239"/>
      <c r="N998" s="240"/>
      <c r="O998" s="240"/>
      <c r="P998" s="240"/>
      <c r="Q998" s="240"/>
      <c r="R998" s="240"/>
      <c r="S998" s="240"/>
      <c r="T998" s="24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2" t="s">
        <v>151</v>
      </c>
      <c r="AU998" s="242" t="s">
        <v>86</v>
      </c>
      <c r="AV998" s="13" t="s">
        <v>84</v>
      </c>
      <c r="AW998" s="13" t="s">
        <v>35</v>
      </c>
      <c r="AX998" s="13" t="s">
        <v>76</v>
      </c>
      <c r="AY998" s="242" t="s">
        <v>140</v>
      </c>
    </row>
    <row r="999" spans="1:51" s="14" customFormat="1" ht="12">
      <c r="A999" s="14"/>
      <c r="B999" s="243"/>
      <c r="C999" s="244"/>
      <c r="D999" s="234" t="s">
        <v>151</v>
      </c>
      <c r="E999" s="245" t="s">
        <v>19</v>
      </c>
      <c r="F999" s="246" t="s">
        <v>1006</v>
      </c>
      <c r="G999" s="244"/>
      <c r="H999" s="247">
        <v>3.92</v>
      </c>
      <c r="I999" s="248"/>
      <c r="J999" s="244"/>
      <c r="K999" s="244"/>
      <c r="L999" s="249"/>
      <c r="M999" s="250"/>
      <c r="N999" s="251"/>
      <c r="O999" s="251"/>
      <c r="P999" s="251"/>
      <c r="Q999" s="251"/>
      <c r="R999" s="251"/>
      <c r="S999" s="251"/>
      <c r="T999" s="252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3" t="s">
        <v>151</v>
      </c>
      <c r="AU999" s="253" t="s">
        <v>86</v>
      </c>
      <c r="AV999" s="14" t="s">
        <v>86</v>
      </c>
      <c r="AW999" s="14" t="s">
        <v>35</v>
      </c>
      <c r="AX999" s="14" t="s">
        <v>76</v>
      </c>
      <c r="AY999" s="253" t="s">
        <v>140</v>
      </c>
    </row>
    <row r="1000" spans="1:51" s="13" customFormat="1" ht="12">
      <c r="A1000" s="13"/>
      <c r="B1000" s="232"/>
      <c r="C1000" s="233"/>
      <c r="D1000" s="234" t="s">
        <v>151</v>
      </c>
      <c r="E1000" s="235" t="s">
        <v>19</v>
      </c>
      <c r="F1000" s="236" t="s">
        <v>601</v>
      </c>
      <c r="G1000" s="233"/>
      <c r="H1000" s="235" t="s">
        <v>19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2" t="s">
        <v>151</v>
      </c>
      <c r="AU1000" s="242" t="s">
        <v>86</v>
      </c>
      <c r="AV1000" s="13" t="s">
        <v>84</v>
      </c>
      <c r="AW1000" s="13" t="s">
        <v>35</v>
      </c>
      <c r="AX1000" s="13" t="s">
        <v>76</v>
      </c>
      <c r="AY1000" s="242" t="s">
        <v>140</v>
      </c>
    </row>
    <row r="1001" spans="1:51" s="14" customFormat="1" ht="12">
      <c r="A1001" s="14"/>
      <c r="B1001" s="243"/>
      <c r="C1001" s="244"/>
      <c r="D1001" s="234" t="s">
        <v>151</v>
      </c>
      <c r="E1001" s="245" t="s">
        <v>19</v>
      </c>
      <c r="F1001" s="246" t="s">
        <v>1007</v>
      </c>
      <c r="G1001" s="244"/>
      <c r="H1001" s="247">
        <v>4.2</v>
      </c>
      <c r="I1001" s="248"/>
      <c r="J1001" s="244"/>
      <c r="K1001" s="244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3" t="s">
        <v>151</v>
      </c>
      <c r="AU1001" s="253" t="s">
        <v>86</v>
      </c>
      <c r="AV1001" s="14" t="s">
        <v>86</v>
      </c>
      <c r="AW1001" s="14" t="s">
        <v>35</v>
      </c>
      <c r="AX1001" s="14" t="s">
        <v>76</v>
      </c>
      <c r="AY1001" s="253" t="s">
        <v>140</v>
      </c>
    </row>
    <row r="1002" spans="1:51" s="13" customFormat="1" ht="12">
      <c r="A1002" s="13"/>
      <c r="B1002" s="232"/>
      <c r="C1002" s="233"/>
      <c r="D1002" s="234" t="s">
        <v>151</v>
      </c>
      <c r="E1002" s="235" t="s">
        <v>19</v>
      </c>
      <c r="F1002" s="236" t="s">
        <v>602</v>
      </c>
      <c r="G1002" s="233"/>
      <c r="H1002" s="235" t="s">
        <v>19</v>
      </c>
      <c r="I1002" s="237"/>
      <c r="J1002" s="233"/>
      <c r="K1002" s="233"/>
      <c r="L1002" s="238"/>
      <c r="M1002" s="239"/>
      <c r="N1002" s="240"/>
      <c r="O1002" s="240"/>
      <c r="P1002" s="240"/>
      <c r="Q1002" s="240"/>
      <c r="R1002" s="240"/>
      <c r="S1002" s="240"/>
      <c r="T1002" s="24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2" t="s">
        <v>151</v>
      </c>
      <c r="AU1002" s="242" t="s">
        <v>86</v>
      </c>
      <c r="AV1002" s="13" t="s">
        <v>84</v>
      </c>
      <c r="AW1002" s="13" t="s">
        <v>35</v>
      </c>
      <c r="AX1002" s="13" t="s">
        <v>76</v>
      </c>
      <c r="AY1002" s="242" t="s">
        <v>140</v>
      </c>
    </row>
    <row r="1003" spans="1:51" s="14" customFormat="1" ht="12">
      <c r="A1003" s="14"/>
      <c r="B1003" s="243"/>
      <c r="C1003" s="244"/>
      <c r="D1003" s="234" t="s">
        <v>151</v>
      </c>
      <c r="E1003" s="245" t="s">
        <v>19</v>
      </c>
      <c r="F1003" s="246" t="s">
        <v>1008</v>
      </c>
      <c r="G1003" s="244"/>
      <c r="H1003" s="247">
        <v>5.6</v>
      </c>
      <c r="I1003" s="248"/>
      <c r="J1003" s="244"/>
      <c r="K1003" s="244"/>
      <c r="L1003" s="249"/>
      <c r="M1003" s="250"/>
      <c r="N1003" s="251"/>
      <c r="O1003" s="251"/>
      <c r="P1003" s="251"/>
      <c r="Q1003" s="251"/>
      <c r="R1003" s="251"/>
      <c r="S1003" s="251"/>
      <c r="T1003" s="252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3" t="s">
        <v>151</v>
      </c>
      <c r="AU1003" s="253" t="s">
        <v>86</v>
      </c>
      <c r="AV1003" s="14" t="s">
        <v>86</v>
      </c>
      <c r="AW1003" s="14" t="s">
        <v>35</v>
      </c>
      <c r="AX1003" s="14" t="s">
        <v>76</v>
      </c>
      <c r="AY1003" s="253" t="s">
        <v>140</v>
      </c>
    </row>
    <row r="1004" spans="1:51" s="13" customFormat="1" ht="12">
      <c r="A1004" s="13"/>
      <c r="B1004" s="232"/>
      <c r="C1004" s="233"/>
      <c r="D1004" s="234" t="s">
        <v>151</v>
      </c>
      <c r="E1004" s="235" t="s">
        <v>19</v>
      </c>
      <c r="F1004" s="236" t="s">
        <v>604</v>
      </c>
      <c r="G1004" s="233"/>
      <c r="H1004" s="235" t="s">
        <v>19</v>
      </c>
      <c r="I1004" s="237"/>
      <c r="J1004" s="233"/>
      <c r="K1004" s="233"/>
      <c r="L1004" s="238"/>
      <c r="M1004" s="239"/>
      <c r="N1004" s="240"/>
      <c r="O1004" s="240"/>
      <c r="P1004" s="240"/>
      <c r="Q1004" s="240"/>
      <c r="R1004" s="240"/>
      <c r="S1004" s="240"/>
      <c r="T1004" s="241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2" t="s">
        <v>151</v>
      </c>
      <c r="AU1004" s="242" t="s">
        <v>86</v>
      </c>
      <c r="AV1004" s="13" t="s">
        <v>84</v>
      </c>
      <c r="AW1004" s="13" t="s">
        <v>35</v>
      </c>
      <c r="AX1004" s="13" t="s">
        <v>76</v>
      </c>
      <c r="AY1004" s="242" t="s">
        <v>140</v>
      </c>
    </row>
    <row r="1005" spans="1:51" s="14" customFormat="1" ht="12">
      <c r="A1005" s="14"/>
      <c r="B1005" s="243"/>
      <c r="C1005" s="244"/>
      <c r="D1005" s="234" t="s">
        <v>151</v>
      </c>
      <c r="E1005" s="245" t="s">
        <v>19</v>
      </c>
      <c r="F1005" s="246" t="s">
        <v>1009</v>
      </c>
      <c r="G1005" s="244"/>
      <c r="H1005" s="247">
        <v>17.6</v>
      </c>
      <c r="I1005" s="248"/>
      <c r="J1005" s="244"/>
      <c r="K1005" s="244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3" t="s">
        <v>151</v>
      </c>
      <c r="AU1005" s="253" t="s">
        <v>86</v>
      </c>
      <c r="AV1005" s="14" t="s">
        <v>86</v>
      </c>
      <c r="AW1005" s="14" t="s">
        <v>35</v>
      </c>
      <c r="AX1005" s="14" t="s">
        <v>76</v>
      </c>
      <c r="AY1005" s="253" t="s">
        <v>140</v>
      </c>
    </row>
    <row r="1006" spans="1:51" s="15" customFormat="1" ht="12">
      <c r="A1006" s="15"/>
      <c r="B1006" s="254"/>
      <c r="C1006" s="255"/>
      <c r="D1006" s="234" t="s">
        <v>151</v>
      </c>
      <c r="E1006" s="256" t="s">
        <v>19</v>
      </c>
      <c r="F1006" s="257" t="s">
        <v>154</v>
      </c>
      <c r="G1006" s="255"/>
      <c r="H1006" s="258">
        <v>46.98</v>
      </c>
      <c r="I1006" s="259"/>
      <c r="J1006" s="255"/>
      <c r="K1006" s="255"/>
      <c r="L1006" s="260"/>
      <c r="M1006" s="261"/>
      <c r="N1006" s="262"/>
      <c r="O1006" s="262"/>
      <c r="P1006" s="262"/>
      <c r="Q1006" s="262"/>
      <c r="R1006" s="262"/>
      <c r="S1006" s="262"/>
      <c r="T1006" s="263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64" t="s">
        <v>151</v>
      </c>
      <c r="AU1006" s="264" t="s">
        <v>86</v>
      </c>
      <c r="AV1006" s="15" t="s">
        <v>147</v>
      </c>
      <c r="AW1006" s="15" t="s">
        <v>35</v>
      </c>
      <c r="AX1006" s="15" t="s">
        <v>84</v>
      </c>
      <c r="AY1006" s="264" t="s">
        <v>140</v>
      </c>
    </row>
    <row r="1007" spans="1:51" s="14" customFormat="1" ht="12">
      <c r="A1007" s="14"/>
      <c r="B1007" s="243"/>
      <c r="C1007" s="244"/>
      <c r="D1007" s="234" t="s">
        <v>151</v>
      </c>
      <c r="E1007" s="244"/>
      <c r="F1007" s="246" t="s">
        <v>1010</v>
      </c>
      <c r="G1007" s="244"/>
      <c r="H1007" s="247">
        <v>47.92</v>
      </c>
      <c r="I1007" s="248"/>
      <c r="J1007" s="244"/>
      <c r="K1007" s="244"/>
      <c r="L1007" s="249"/>
      <c r="M1007" s="250"/>
      <c r="N1007" s="251"/>
      <c r="O1007" s="251"/>
      <c r="P1007" s="251"/>
      <c r="Q1007" s="251"/>
      <c r="R1007" s="251"/>
      <c r="S1007" s="251"/>
      <c r="T1007" s="252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3" t="s">
        <v>151</v>
      </c>
      <c r="AU1007" s="253" t="s">
        <v>86</v>
      </c>
      <c r="AV1007" s="14" t="s">
        <v>86</v>
      </c>
      <c r="AW1007" s="14" t="s">
        <v>4</v>
      </c>
      <c r="AX1007" s="14" t="s">
        <v>84</v>
      </c>
      <c r="AY1007" s="253" t="s">
        <v>140</v>
      </c>
    </row>
    <row r="1008" spans="1:65" s="2" customFormat="1" ht="24.15" customHeight="1">
      <c r="A1008" s="40"/>
      <c r="B1008" s="41"/>
      <c r="C1008" s="268" t="s">
        <v>1015</v>
      </c>
      <c r="D1008" s="268" t="s">
        <v>323</v>
      </c>
      <c r="E1008" s="269" t="s">
        <v>1016</v>
      </c>
      <c r="F1008" s="270" t="s">
        <v>1017</v>
      </c>
      <c r="G1008" s="271" t="s">
        <v>917</v>
      </c>
      <c r="H1008" s="272">
        <v>47.92</v>
      </c>
      <c r="I1008" s="273"/>
      <c r="J1008" s="274">
        <f>ROUND(I1008*H1008,2)</f>
        <v>0</v>
      </c>
      <c r="K1008" s="270" t="s">
        <v>146</v>
      </c>
      <c r="L1008" s="275"/>
      <c r="M1008" s="276" t="s">
        <v>19</v>
      </c>
      <c r="N1008" s="277" t="s">
        <v>47</v>
      </c>
      <c r="O1008" s="86"/>
      <c r="P1008" s="223">
        <f>O1008*H1008</f>
        <v>0</v>
      </c>
      <c r="Q1008" s="223">
        <v>0.00022</v>
      </c>
      <c r="R1008" s="223">
        <f>Q1008*H1008</f>
        <v>0.0105424</v>
      </c>
      <c r="S1008" s="223">
        <v>0</v>
      </c>
      <c r="T1008" s="224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5" t="s">
        <v>572</v>
      </c>
      <c r="AT1008" s="225" t="s">
        <v>323</v>
      </c>
      <c r="AU1008" s="225" t="s">
        <v>86</v>
      </c>
      <c r="AY1008" s="19" t="s">
        <v>140</v>
      </c>
      <c r="BE1008" s="226">
        <f>IF(N1008="základní",J1008,0)</f>
        <v>0</v>
      </c>
      <c r="BF1008" s="226">
        <f>IF(N1008="snížená",J1008,0)</f>
        <v>0</v>
      </c>
      <c r="BG1008" s="226">
        <f>IF(N1008="zákl. přenesená",J1008,0)</f>
        <v>0</v>
      </c>
      <c r="BH1008" s="226">
        <f>IF(N1008="sníž. přenesená",J1008,0)</f>
        <v>0</v>
      </c>
      <c r="BI1008" s="226">
        <f>IF(N1008="nulová",J1008,0)</f>
        <v>0</v>
      </c>
      <c r="BJ1008" s="19" t="s">
        <v>84</v>
      </c>
      <c r="BK1008" s="226">
        <f>ROUND(I1008*H1008,2)</f>
        <v>0</v>
      </c>
      <c r="BL1008" s="19" t="s">
        <v>256</v>
      </c>
      <c r="BM1008" s="225" t="s">
        <v>1018</v>
      </c>
    </row>
    <row r="1009" spans="1:51" s="13" customFormat="1" ht="12">
      <c r="A1009" s="13"/>
      <c r="B1009" s="232"/>
      <c r="C1009" s="233"/>
      <c r="D1009" s="234" t="s">
        <v>151</v>
      </c>
      <c r="E1009" s="235" t="s">
        <v>19</v>
      </c>
      <c r="F1009" s="236" t="s">
        <v>988</v>
      </c>
      <c r="G1009" s="233"/>
      <c r="H1009" s="235" t="s">
        <v>19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2" t="s">
        <v>151</v>
      </c>
      <c r="AU1009" s="242" t="s">
        <v>86</v>
      </c>
      <c r="AV1009" s="13" t="s">
        <v>84</v>
      </c>
      <c r="AW1009" s="13" t="s">
        <v>35</v>
      </c>
      <c r="AX1009" s="13" t="s">
        <v>76</v>
      </c>
      <c r="AY1009" s="242" t="s">
        <v>140</v>
      </c>
    </row>
    <row r="1010" spans="1:51" s="13" customFormat="1" ht="12">
      <c r="A1010" s="13"/>
      <c r="B1010" s="232"/>
      <c r="C1010" s="233"/>
      <c r="D1010" s="234" t="s">
        <v>151</v>
      </c>
      <c r="E1010" s="235" t="s">
        <v>19</v>
      </c>
      <c r="F1010" s="236" t="s">
        <v>599</v>
      </c>
      <c r="G1010" s="233"/>
      <c r="H1010" s="235" t="s">
        <v>19</v>
      </c>
      <c r="I1010" s="237"/>
      <c r="J1010" s="233"/>
      <c r="K1010" s="233"/>
      <c r="L1010" s="238"/>
      <c r="M1010" s="239"/>
      <c r="N1010" s="240"/>
      <c r="O1010" s="240"/>
      <c r="P1010" s="240"/>
      <c r="Q1010" s="240"/>
      <c r="R1010" s="240"/>
      <c r="S1010" s="240"/>
      <c r="T1010" s="24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2" t="s">
        <v>151</v>
      </c>
      <c r="AU1010" s="242" t="s">
        <v>86</v>
      </c>
      <c r="AV1010" s="13" t="s">
        <v>84</v>
      </c>
      <c r="AW1010" s="13" t="s">
        <v>35</v>
      </c>
      <c r="AX1010" s="13" t="s">
        <v>76</v>
      </c>
      <c r="AY1010" s="242" t="s">
        <v>140</v>
      </c>
    </row>
    <row r="1011" spans="1:51" s="14" customFormat="1" ht="12">
      <c r="A1011" s="14"/>
      <c r="B1011" s="243"/>
      <c r="C1011" s="244"/>
      <c r="D1011" s="234" t="s">
        <v>151</v>
      </c>
      <c r="E1011" s="245" t="s">
        <v>19</v>
      </c>
      <c r="F1011" s="246" t="s">
        <v>1002</v>
      </c>
      <c r="G1011" s="244"/>
      <c r="H1011" s="247">
        <v>1.96</v>
      </c>
      <c r="I1011" s="248"/>
      <c r="J1011" s="244"/>
      <c r="K1011" s="244"/>
      <c r="L1011" s="249"/>
      <c r="M1011" s="250"/>
      <c r="N1011" s="251"/>
      <c r="O1011" s="251"/>
      <c r="P1011" s="251"/>
      <c r="Q1011" s="251"/>
      <c r="R1011" s="251"/>
      <c r="S1011" s="251"/>
      <c r="T1011" s="25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3" t="s">
        <v>151</v>
      </c>
      <c r="AU1011" s="253" t="s">
        <v>86</v>
      </c>
      <c r="AV1011" s="14" t="s">
        <v>86</v>
      </c>
      <c r="AW1011" s="14" t="s">
        <v>35</v>
      </c>
      <c r="AX1011" s="14" t="s">
        <v>76</v>
      </c>
      <c r="AY1011" s="253" t="s">
        <v>140</v>
      </c>
    </row>
    <row r="1012" spans="1:51" s="13" customFormat="1" ht="12">
      <c r="A1012" s="13"/>
      <c r="B1012" s="232"/>
      <c r="C1012" s="233"/>
      <c r="D1012" s="234" t="s">
        <v>151</v>
      </c>
      <c r="E1012" s="235" t="s">
        <v>19</v>
      </c>
      <c r="F1012" s="236" t="s">
        <v>601</v>
      </c>
      <c r="G1012" s="233"/>
      <c r="H1012" s="235" t="s">
        <v>19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2" t="s">
        <v>151</v>
      </c>
      <c r="AU1012" s="242" t="s">
        <v>86</v>
      </c>
      <c r="AV1012" s="13" t="s">
        <v>84</v>
      </c>
      <c r="AW1012" s="13" t="s">
        <v>35</v>
      </c>
      <c r="AX1012" s="13" t="s">
        <v>76</v>
      </c>
      <c r="AY1012" s="242" t="s">
        <v>140</v>
      </c>
    </row>
    <row r="1013" spans="1:51" s="14" customFormat="1" ht="12">
      <c r="A1013" s="14"/>
      <c r="B1013" s="243"/>
      <c r="C1013" s="244"/>
      <c r="D1013" s="234" t="s">
        <v>151</v>
      </c>
      <c r="E1013" s="245" t="s">
        <v>19</v>
      </c>
      <c r="F1013" s="246" t="s">
        <v>1003</v>
      </c>
      <c r="G1013" s="244"/>
      <c r="H1013" s="247">
        <v>2.1</v>
      </c>
      <c r="I1013" s="248"/>
      <c r="J1013" s="244"/>
      <c r="K1013" s="244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3" t="s">
        <v>151</v>
      </c>
      <c r="AU1013" s="253" t="s">
        <v>86</v>
      </c>
      <c r="AV1013" s="14" t="s">
        <v>86</v>
      </c>
      <c r="AW1013" s="14" t="s">
        <v>35</v>
      </c>
      <c r="AX1013" s="14" t="s">
        <v>76</v>
      </c>
      <c r="AY1013" s="253" t="s">
        <v>140</v>
      </c>
    </row>
    <row r="1014" spans="1:51" s="13" customFormat="1" ht="12">
      <c r="A1014" s="13"/>
      <c r="B1014" s="232"/>
      <c r="C1014" s="233"/>
      <c r="D1014" s="234" t="s">
        <v>151</v>
      </c>
      <c r="E1014" s="235" t="s">
        <v>19</v>
      </c>
      <c r="F1014" s="236" t="s">
        <v>602</v>
      </c>
      <c r="G1014" s="233"/>
      <c r="H1014" s="235" t="s">
        <v>19</v>
      </c>
      <c r="I1014" s="237"/>
      <c r="J1014" s="233"/>
      <c r="K1014" s="233"/>
      <c r="L1014" s="238"/>
      <c r="M1014" s="239"/>
      <c r="N1014" s="240"/>
      <c r="O1014" s="240"/>
      <c r="P1014" s="240"/>
      <c r="Q1014" s="240"/>
      <c r="R1014" s="240"/>
      <c r="S1014" s="240"/>
      <c r="T1014" s="24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2" t="s">
        <v>151</v>
      </c>
      <c r="AU1014" s="242" t="s">
        <v>86</v>
      </c>
      <c r="AV1014" s="13" t="s">
        <v>84</v>
      </c>
      <c r="AW1014" s="13" t="s">
        <v>35</v>
      </c>
      <c r="AX1014" s="13" t="s">
        <v>76</v>
      </c>
      <c r="AY1014" s="242" t="s">
        <v>140</v>
      </c>
    </row>
    <row r="1015" spans="1:51" s="14" customFormat="1" ht="12">
      <c r="A1015" s="14"/>
      <c r="B1015" s="243"/>
      <c r="C1015" s="244"/>
      <c r="D1015" s="234" t="s">
        <v>151</v>
      </c>
      <c r="E1015" s="245" t="s">
        <v>19</v>
      </c>
      <c r="F1015" s="246" t="s">
        <v>1004</v>
      </c>
      <c r="G1015" s="244"/>
      <c r="H1015" s="247">
        <v>2.8</v>
      </c>
      <c r="I1015" s="248"/>
      <c r="J1015" s="244"/>
      <c r="K1015" s="244"/>
      <c r="L1015" s="249"/>
      <c r="M1015" s="250"/>
      <c r="N1015" s="251"/>
      <c r="O1015" s="251"/>
      <c r="P1015" s="251"/>
      <c r="Q1015" s="251"/>
      <c r="R1015" s="251"/>
      <c r="S1015" s="251"/>
      <c r="T1015" s="252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3" t="s">
        <v>151</v>
      </c>
      <c r="AU1015" s="253" t="s">
        <v>86</v>
      </c>
      <c r="AV1015" s="14" t="s">
        <v>86</v>
      </c>
      <c r="AW1015" s="14" t="s">
        <v>35</v>
      </c>
      <c r="AX1015" s="14" t="s">
        <v>76</v>
      </c>
      <c r="AY1015" s="253" t="s">
        <v>140</v>
      </c>
    </row>
    <row r="1016" spans="1:51" s="13" customFormat="1" ht="12">
      <c r="A1016" s="13"/>
      <c r="B1016" s="232"/>
      <c r="C1016" s="233"/>
      <c r="D1016" s="234" t="s">
        <v>151</v>
      </c>
      <c r="E1016" s="235" t="s">
        <v>19</v>
      </c>
      <c r="F1016" s="236" t="s">
        <v>604</v>
      </c>
      <c r="G1016" s="233"/>
      <c r="H1016" s="235" t="s">
        <v>19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2" t="s">
        <v>151</v>
      </c>
      <c r="AU1016" s="242" t="s">
        <v>86</v>
      </c>
      <c r="AV1016" s="13" t="s">
        <v>84</v>
      </c>
      <c r="AW1016" s="13" t="s">
        <v>35</v>
      </c>
      <c r="AX1016" s="13" t="s">
        <v>76</v>
      </c>
      <c r="AY1016" s="242" t="s">
        <v>140</v>
      </c>
    </row>
    <row r="1017" spans="1:51" s="14" customFormat="1" ht="12">
      <c r="A1017" s="14"/>
      <c r="B1017" s="243"/>
      <c r="C1017" s="244"/>
      <c r="D1017" s="234" t="s">
        <v>151</v>
      </c>
      <c r="E1017" s="245" t="s">
        <v>19</v>
      </c>
      <c r="F1017" s="246" t="s">
        <v>1005</v>
      </c>
      <c r="G1017" s="244"/>
      <c r="H1017" s="247">
        <v>8.8</v>
      </c>
      <c r="I1017" s="248"/>
      <c r="J1017" s="244"/>
      <c r="K1017" s="244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3" t="s">
        <v>151</v>
      </c>
      <c r="AU1017" s="253" t="s">
        <v>86</v>
      </c>
      <c r="AV1017" s="14" t="s">
        <v>86</v>
      </c>
      <c r="AW1017" s="14" t="s">
        <v>35</v>
      </c>
      <c r="AX1017" s="14" t="s">
        <v>76</v>
      </c>
      <c r="AY1017" s="253" t="s">
        <v>140</v>
      </c>
    </row>
    <row r="1018" spans="1:51" s="13" customFormat="1" ht="12">
      <c r="A1018" s="13"/>
      <c r="B1018" s="232"/>
      <c r="C1018" s="233"/>
      <c r="D1018" s="234" t="s">
        <v>151</v>
      </c>
      <c r="E1018" s="235" t="s">
        <v>19</v>
      </c>
      <c r="F1018" s="236" t="s">
        <v>993</v>
      </c>
      <c r="G1018" s="233"/>
      <c r="H1018" s="235" t="s">
        <v>19</v>
      </c>
      <c r="I1018" s="237"/>
      <c r="J1018" s="233"/>
      <c r="K1018" s="233"/>
      <c r="L1018" s="238"/>
      <c r="M1018" s="239"/>
      <c r="N1018" s="240"/>
      <c r="O1018" s="240"/>
      <c r="P1018" s="240"/>
      <c r="Q1018" s="240"/>
      <c r="R1018" s="240"/>
      <c r="S1018" s="240"/>
      <c r="T1018" s="241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2" t="s">
        <v>151</v>
      </c>
      <c r="AU1018" s="242" t="s">
        <v>86</v>
      </c>
      <c r="AV1018" s="13" t="s">
        <v>84</v>
      </c>
      <c r="AW1018" s="13" t="s">
        <v>35</v>
      </c>
      <c r="AX1018" s="13" t="s">
        <v>76</v>
      </c>
      <c r="AY1018" s="242" t="s">
        <v>140</v>
      </c>
    </row>
    <row r="1019" spans="1:51" s="13" customFormat="1" ht="12">
      <c r="A1019" s="13"/>
      <c r="B1019" s="232"/>
      <c r="C1019" s="233"/>
      <c r="D1019" s="234" t="s">
        <v>151</v>
      </c>
      <c r="E1019" s="235" t="s">
        <v>19</v>
      </c>
      <c r="F1019" s="236" t="s">
        <v>599</v>
      </c>
      <c r="G1019" s="233"/>
      <c r="H1019" s="235" t="s">
        <v>19</v>
      </c>
      <c r="I1019" s="237"/>
      <c r="J1019" s="233"/>
      <c r="K1019" s="233"/>
      <c r="L1019" s="238"/>
      <c r="M1019" s="239"/>
      <c r="N1019" s="240"/>
      <c r="O1019" s="240"/>
      <c r="P1019" s="240"/>
      <c r="Q1019" s="240"/>
      <c r="R1019" s="240"/>
      <c r="S1019" s="240"/>
      <c r="T1019" s="24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2" t="s">
        <v>151</v>
      </c>
      <c r="AU1019" s="242" t="s">
        <v>86</v>
      </c>
      <c r="AV1019" s="13" t="s">
        <v>84</v>
      </c>
      <c r="AW1019" s="13" t="s">
        <v>35</v>
      </c>
      <c r="AX1019" s="13" t="s">
        <v>76</v>
      </c>
      <c r="AY1019" s="242" t="s">
        <v>140</v>
      </c>
    </row>
    <row r="1020" spans="1:51" s="14" customFormat="1" ht="12">
      <c r="A1020" s="14"/>
      <c r="B1020" s="243"/>
      <c r="C1020" s="244"/>
      <c r="D1020" s="234" t="s">
        <v>151</v>
      </c>
      <c r="E1020" s="245" t="s">
        <v>19</v>
      </c>
      <c r="F1020" s="246" t="s">
        <v>1006</v>
      </c>
      <c r="G1020" s="244"/>
      <c r="H1020" s="247">
        <v>3.92</v>
      </c>
      <c r="I1020" s="248"/>
      <c r="J1020" s="244"/>
      <c r="K1020" s="244"/>
      <c r="L1020" s="249"/>
      <c r="M1020" s="250"/>
      <c r="N1020" s="251"/>
      <c r="O1020" s="251"/>
      <c r="P1020" s="251"/>
      <c r="Q1020" s="251"/>
      <c r="R1020" s="251"/>
      <c r="S1020" s="251"/>
      <c r="T1020" s="25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3" t="s">
        <v>151</v>
      </c>
      <c r="AU1020" s="253" t="s">
        <v>86</v>
      </c>
      <c r="AV1020" s="14" t="s">
        <v>86</v>
      </c>
      <c r="AW1020" s="14" t="s">
        <v>35</v>
      </c>
      <c r="AX1020" s="14" t="s">
        <v>76</v>
      </c>
      <c r="AY1020" s="253" t="s">
        <v>140</v>
      </c>
    </row>
    <row r="1021" spans="1:51" s="13" customFormat="1" ht="12">
      <c r="A1021" s="13"/>
      <c r="B1021" s="232"/>
      <c r="C1021" s="233"/>
      <c r="D1021" s="234" t="s">
        <v>151</v>
      </c>
      <c r="E1021" s="235" t="s">
        <v>19</v>
      </c>
      <c r="F1021" s="236" t="s">
        <v>601</v>
      </c>
      <c r="G1021" s="233"/>
      <c r="H1021" s="235" t="s">
        <v>19</v>
      </c>
      <c r="I1021" s="237"/>
      <c r="J1021" s="233"/>
      <c r="K1021" s="233"/>
      <c r="L1021" s="238"/>
      <c r="M1021" s="239"/>
      <c r="N1021" s="240"/>
      <c r="O1021" s="240"/>
      <c r="P1021" s="240"/>
      <c r="Q1021" s="240"/>
      <c r="R1021" s="240"/>
      <c r="S1021" s="240"/>
      <c r="T1021" s="24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2" t="s">
        <v>151</v>
      </c>
      <c r="AU1021" s="242" t="s">
        <v>86</v>
      </c>
      <c r="AV1021" s="13" t="s">
        <v>84</v>
      </c>
      <c r="AW1021" s="13" t="s">
        <v>35</v>
      </c>
      <c r="AX1021" s="13" t="s">
        <v>76</v>
      </c>
      <c r="AY1021" s="242" t="s">
        <v>140</v>
      </c>
    </row>
    <row r="1022" spans="1:51" s="14" customFormat="1" ht="12">
      <c r="A1022" s="14"/>
      <c r="B1022" s="243"/>
      <c r="C1022" s="244"/>
      <c r="D1022" s="234" t="s">
        <v>151</v>
      </c>
      <c r="E1022" s="245" t="s">
        <v>19</v>
      </c>
      <c r="F1022" s="246" t="s">
        <v>1007</v>
      </c>
      <c r="G1022" s="244"/>
      <c r="H1022" s="247">
        <v>4.2</v>
      </c>
      <c r="I1022" s="248"/>
      <c r="J1022" s="244"/>
      <c r="K1022" s="244"/>
      <c r="L1022" s="249"/>
      <c r="M1022" s="250"/>
      <c r="N1022" s="251"/>
      <c r="O1022" s="251"/>
      <c r="P1022" s="251"/>
      <c r="Q1022" s="251"/>
      <c r="R1022" s="251"/>
      <c r="S1022" s="251"/>
      <c r="T1022" s="252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3" t="s">
        <v>151</v>
      </c>
      <c r="AU1022" s="253" t="s">
        <v>86</v>
      </c>
      <c r="AV1022" s="14" t="s">
        <v>86</v>
      </c>
      <c r="AW1022" s="14" t="s">
        <v>35</v>
      </c>
      <c r="AX1022" s="14" t="s">
        <v>76</v>
      </c>
      <c r="AY1022" s="253" t="s">
        <v>140</v>
      </c>
    </row>
    <row r="1023" spans="1:51" s="13" customFormat="1" ht="12">
      <c r="A1023" s="13"/>
      <c r="B1023" s="232"/>
      <c r="C1023" s="233"/>
      <c r="D1023" s="234" t="s">
        <v>151</v>
      </c>
      <c r="E1023" s="235" t="s">
        <v>19</v>
      </c>
      <c r="F1023" s="236" t="s">
        <v>602</v>
      </c>
      <c r="G1023" s="233"/>
      <c r="H1023" s="235" t="s">
        <v>19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2" t="s">
        <v>151</v>
      </c>
      <c r="AU1023" s="242" t="s">
        <v>86</v>
      </c>
      <c r="AV1023" s="13" t="s">
        <v>84</v>
      </c>
      <c r="AW1023" s="13" t="s">
        <v>35</v>
      </c>
      <c r="AX1023" s="13" t="s">
        <v>76</v>
      </c>
      <c r="AY1023" s="242" t="s">
        <v>140</v>
      </c>
    </row>
    <row r="1024" spans="1:51" s="14" customFormat="1" ht="12">
      <c r="A1024" s="14"/>
      <c r="B1024" s="243"/>
      <c r="C1024" s="244"/>
      <c r="D1024" s="234" t="s">
        <v>151</v>
      </c>
      <c r="E1024" s="245" t="s">
        <v>19</v>
      </c>
      <c r="F1024" s="246" t="s">
        <v>1008</v>
      </c>
      <c r="G1024" s="244"/>
      <c r="H1024" s="247">
        <v>5.6</v>
      </c>
      <c r="I1024" s="248"/>
      <c r="J1024" s="244"/>
      <c r="K1024" s="244"/>
      <c r="L1024" s="249"/>
      <c r="M1024" s="250"/>
      <c r="N1024" s="251"/>
      <c r="O1024" s="251"/>
      <c r="P1024" s="251"/>
      <c r="Q1024" s="251"/>
      <c r="R1024" s="251"/>
      <c r="S1024" s="251"/>
      <c r="T1024" s="25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3" t="s">
        <v>151</v>
      </c>
      <c r="AU1024" s="253" t="s">
        <v>86</v>
      </c>
      <c r="AV1024" s="14" t="s">
        <v>86</v>
      </c>
      <c r="AW1024" s="14" t="s">
        <v>35</v>
      </c>
      <c r="AX1024" s="14" t="s">
        <v>76</v>
      </c>
      <c r="AY1024" s="253" t="s">
        <v>140</v>
      </c>
    </row>
    <row r="1025" spans="1:51" s="13" customFormat="1" ht="12">
      <c r="A1025" s="13"/>
      <c r="B1025" s="232"/>
      <c r="C1025" s="233"/>
      <c r="D1025" s="234" t="s">
        <v>151</v>
      </c>
      <c r="E1025" s="235" t="s">
        <v>19</v>
      </c>
      <c r="F1025" s="236" t="s">
        <v>604</v>
      </c>
      <c r="G1025" s="233"/>
      <c r="H1025" s="235" t="s">
        <v>19</v>
      </c>
      <c r="I1025" s="237"/>
      <c r="J1025" s="233"/>
      <c r="K1025" s="233"/>
      <c r="L1025" s="238"/>
      <c r="M1025" s="239"/>
      <c r="N1025" s="240"/>
      <c r="O1025" s="240"/>
      <c r="P1025" s="240"/>
      <c r="Q1025" s="240"/>
      <c r="R1025" s="240"/>
      <c r="S1025" s="240"/>
      <c r="T1025" s="24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2" t="s">
        <v>151</v>
      </c>
      <c r="AU1025" s="242" t="s">
        <v>86</v>
      </c>
      <c r="AV1025" s="13" t="s">
        <v>84</v>
      </c>
      <c r="AW1025" s="13" t="s">
        <v>35</v>
      </c>
      <c r="AX1025" s="13" t="s">
        <v>76</v>
      </c>
      <c r="AY1025" s="242" t="s">
        <v>140</v>
      </c>
    </row>
    <row r="1026" spans="1:51" s="14" customFormat="1" ht="12">
      <c r="A1026" s="14"/>
      <c r="B1026" s="243"/>
      <c r="C1026" s="244"/>
      <c r="D1026" s="234" t="s">
        <v>151</v>
      </c>
      <c r="E1026" s="245" t="s">
        <v>19</v>
      </c>
      <c r="F1026" s="246" t="s">
        <v>1009</v>
      </c>
      <c r="G1026" s="244"/>
      <c r="H1026" s="247">
        <v>17.6</v>
      </c>
      <c r="I1026" s="248"/>
      <c r="J1026" s="244"/>
      <c r="K1026" s="244"/>
      <c r="L1026" s="249"/>
      <c r="M1026" s="250"/>
      <c r="N1026" s="251"/>
      <c r="O1026" s="251"/>
      <c r="P1026" s="251"/>
      <c r="Q1026" s="251"/>
      <c r="R1026" s="251"/>
      <c r="S1026" s="251"/>
      <c r="T1026" s="252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3" t="s">
        <v>151</v>
      </c>
      <c r="AU1026" s="253" t="s">
        <v>86</v>
      </c>
      <c r="AV1026" s="14" t="s">
        <v>86</v>
      </c>
      <c r="AW1026" s="14" t="s">
        <v>35</v>
      </c>
      <c r="AX1026" s="14" t="s">
        <v>76</v>
      </c>
      <c r="AY1026" s="253" t="s">
        <v>140</v>
      </c>
    </row>
    <row r="1027" spans="1:51" s="15" customFormat="1" ht="12">
      <c r="A1027" s="15"/>
      <c r="B1027" s="254"/>
      <c r="C1027" s="255"/>
      <c r="D1027" s="234" t="s">
        <v>151</v>
      </c>
      <c r="E1027" s="256" t="s">
        <v>19</v>
      </c>
      <c r="F1027" s="257" t="s">
        <v>154</v>
      </c>
      <c r="G1027" s="255"/>
      <c r="H1027" s="258">
        <v>46.98</v>
      </c>
      <c r="I1027" s="259"/>
      <c r="J1027" s="255"/>
      <c r="K1027" s="255"/>
      <c r="L1027" s="260"/>
      <c r="M1027" s="261"/>
      <c r="N1027" s="262"/>
      <c r="O1027" s="262"/>
      <c r="P1027" s="262"/>
      <c r="Q1027" s="262"/>
      <c r="R1027" s="262"/>
      <c r="S1027" s="262"/>
      <c r="T1027" s="263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64" t="s">
        <v>151</v>
      </c>
      <c r="AU1027" s="264" t="s">
        <v>86</v>
      </c>
      <c r="AV1027" s="15" t="s">
        <v>147</v>
      </c>
      <c r="AW1027" s="15" t="s">
        <v>35</v>
      </c>
      <c r="AX1027" s="15" t="s">
        <v>84</v>
      </c>
      <c r="AY1027" s="264" t="s">
        <v>140</v>
      </c>
    </row>
    <row r="1028" spans="1:51" s="14" customFormat="1" ht="12">
      <c r="A1028" s="14"/>
      <c r="B1028" s="243"/>
      <c r="C1028" s="244"/>
      <c r="D1028" s="234" t="s">
        <v>151</v>
      </c>
      <c r="E1028" s="244"/>
      <c r="F1028" s="246" t="s">
        <v>1010</v>
      </c>
      <c r="G1028" s="244"/>
      <c r="H1028" s="247">
        <v>47.92</v>
      </c>
      <c r="I1028" s="248"/>
      <c r="J1028" s="244"/>
      <c r="K1028" s="244"/>
      <c r="L1028" s="249"/>
      <c r="M1028" s="250"/>
      <c r="N1028" s="251"/>
      <c r="O1028" s="251"/>
      <c r="P1028" s="251"/>
      <c r="Q1028" s="251"/>
      <c r="R1028" s="251"/>
      <c r="S1028" s="251"/>
      <c r="T1028" s="252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53" t="s">
        <v>151</v>
      </c>
      <c r="AU1028" s="253" t="s">
        <v>86</v>
      </c>
      <c r="AV1028" s="14" t="s">
        <v>86</v>
      </c>
      <c r="AW1028" s="14" t="s">
        <v>4</v>
      </c>
      <c r="AX1028" s="14" t="s">
        <v>84</v>
      </c>
      <c r="AY1028" s="253" t="s">
        <v>140</v>
      </c>
    </row>
    <row r="1029" spans="1:65" s="2" customFormat="1" ht="16.5" customHeight="1">
      <c r="A1029" s="40"/>
      <c r="B1029" s="41"/>
      <c r="C1029" s="268" t="s">
        <v>1019</v>
      </c>
      <c r="D1029" s="268" t="s">
        <v>323</v>
      </c>
      <c r="E1029" s="269" t="s">
        <v>1020</v>
      </c>
      <c r="F1029" s="270" t="s">
        <v>1021</v>
      </c>
      <c r="G1029" s="271" t="s">
        <v>274</v>
      </c>
      <c r="H1029" s="272">
        <v>0.372</v>
      </c>
      <c r="I1029" s="273"/>
      <c r="J1029" s="274">
        <f>ROUND(I1029*H1029,2)</f>
        <v>0</v>
      </c>
      <c r="K1029" s="270" t="s">
        <v>452</v>
      </c>
      <c r="L1029" s="275"/>
      <c r="M1029" s="276" t="s">
        <v>19</v>
      </c>
      <c r="N1029" s="277" t="s">
        <v>47</v>
      </c>
      <c r="O1029" s="86"/>
      <c r="P1029" s="223">
        <f>O1029*H1029</f>
        <v>0</v>
      </c>
      <c r="Q1029" s="223">
        <v>1</v>
      </c>
      <c r="R1029" s="223">
        <f>Q1029*H1029</f>
        <v>0.372</v>
      </c>
      <c r="S1029" s="223">
        <v>0</v>
      </c>
      <c r="T1029" s="224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25" t="s">
        <v>572</v>
      </c>
      <c r="AT1029" s="225" t="s">
        <v>323</v>
      </c>
      <c r="AU1029" s="225" t="s">
        <v>86</v>
      </c>
      <c r="AY1029" s="19" t="s">
        <v>140</v>
      </c>
      <c r="BE1029" s="226">
        <f>IF(N1029="základní",J1029,0)</f>
        <v>0</v>
      </c>
      <c r="BF1029" s="226">
        <f>IF(N1029="snížená",J1029,0)</f>
        <v>0</v>
      </c>
      <c r="BG1029" s="226">
        <f>IF(N1029="zákl. přenesená",J1029,0)</f>
        <v>0</v>
      </c>
      <c r="BH1029" s="226">
        <f>IF(N1029="sníž. přenesená",J1029,0)</f>
        <v>0</v>
      </c>
      <c r="BI1029" s="226">
        <f>IF(N1029="nulová",J1029,0)</f>
        <v>0</v>
      </c>
      <c r="BJ1029" s="19" t="s">
        <v>84</v>
      </c>
      <c r="BK1029" s="226">
        <f>ROUND(I1029*H1029,2)</f>
        <v>0</v>
      </c>
      <c r="BL1029" s="19" t="s">
        <v>256</v>
      </c>
      <c r="BM1029" s="225" t="s">
        <v>1022</v>
      </c>
    </row>
    <row r="1030" spans="1:51" s="13" customFormat="1" ht="12">
      <c r="A1030" s="13"/>
      <c r="B1030" s="232"/>
      <c r="C1030" s="233"/>
      <c r="D1030" s="234" t="s">
        <v>151</v>
      </c>
      <c r="E1030" s="235" t="s">
        <v>19</v>
      </c>
      <c r="F1030" s="236" t="s">
        <v>993</v>
      </c>
      <c r="G1030" s="233"/>
      <c r="H1030" s="235" t="s">
        <v>19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2" t="s">
        <v>151</v>
      </c>
      <c r="AU1030" s="242" t="s">
        <v>86</v>
      </c>
      <c r="AV1030" s="13" t="s">
        <v>84</v>
      </c>
      <c r="AW1030" s="13" t="s">
        <v>35</v>
      </c>
      <c r="AX1030" s="13" t="s">
        <v>76</v>
      </c>
      <c r="AY1030" s="242" t="s">
        <v>140</v>
      </c>
    </row>
    <row r="1031" spans="1:51" s="13" customFormat="1" ht="12">
      <c r="A1031" s="13"/>
      <c r="B1031" s="232"/>
      <c r="C1031" s="233"/>
      <c r="D1031" s="234" t="s">
        <v>151</v>
      </c>
      <c r="E1031" s="235" t="s">
        <v>19</v>
      </c>
      <c r="F1031" s="236" t="s">
        <v>599</v>
      </c>
      <c r="G1031" s="233"/>
      <c r="H1031" s="235" t="s">
        <v>19</v>
      </c>
      <c r="I1031" s="237"/>
      <c r="J1031" s="233"/>
      <c r="K1031" s="233"/>
      <c r="L1031" s="238"/>
      <c r="M1031" s="239"/>
      <c r="N1031" s="240"/>
      <c r="O1031" s="240"/>
      <c r="P1031" s="240"/>
      <c r="Q1031" s="240"/>
      <c r="R1031" s="240"/>
      <c r="S1031" s="240"/>
      <c r="T1031" s="24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2" t="s">
        <v>151</v>
      </c>
      <c r="AU1031" s="242" t="s">
        <v>86</v>
      </c>
      <c r="AV1031" s="13" t="s">
        <v>84</v>
      </c>
      <c r="AW1031" s="13" t="s">
        <v>35</v>
      </c>
      <c r="AX1031" s="13" t="s">
        <v>76</v>
      </c>
      <c r="AY1031" s="242" t="s">
        <v>140</v>
      </c>
    </row>
    <row r="1032" spans="1:51" s="14" customFormat="1" ht="12">
      <c r="A1032" s="14"/>
      <c r="B1032" s="243"/>
      <c r="C1032" s="244"/>
      <c r="D1032" s="234" t="s">
        <v>151</v>
      </c>
      <c r="E1032" s="245" t="s">
        <v>19</v>
      </c>
      <c r="F1032" s="246" t="s">
        <v>1023</v>
      </c>
      <c r="G1032" s="244"/>
      <c r="H1032" s="247">
        <v>0.043</v>
      </c>
      <c r="I1032" s="248"/>
      <c r="J1032" s="244"/>
      <c r="K1032" s="244"/>
      <c r="L1032" s="249"/>
      <c r="M1032" s="250"/>
      <c r="N1032" s="251"/>
      <c r="O1032" s="251"/>
      <c r="P1032" s="251"/>
      <c r="Q1032" s="251"/>
      <c r="R1032" s="251"/>
      <c r="S1032" s="251"/>
      <c r="T1032" s="252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3" t="s">
        <v>151</v>
      </c>
      <c r="AU1032" s="253" t="s">
        <v>86</v>
      </c>
      <c r="AV1032" s="14" t="s">
        <v>86</v>
      </c>
      <c r="AW1032" s="14" t="s">
        <v>35</v>
      </c>
      <c r="AX1032" s="14" t="s">
        <v>76</v>
      </c>
      <c r="AY1032" s="253" t="s">
        <v>140</v>
      </c>
    </row>
    <row r="1033" spans="1:51" s="13" customFormat="1" ht="12">
      <c r="A1033" s="13"/>
      <c r="B1033" s="232"/>
      <c r="C1033" s="233"/>
      <c r="D1033" s="234" t="s">
        <v>151</v>
      </c>
      <c r="E1033" s="235" t="s">
        <v>19</v>
      </c>
      <c r="F1033" s="236" t="s">
        <v>601</v>
      </c>
      <c r="G1033" s="233"/>
      <c r="H1033" s="235" t="s">
        <v>19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2" t="s">
        <v>151</v>
      </c>
      <c r="AU1033" s="242" t="s">
        <v>86</v>
      </c>
      <c r="AV1033" s="13" t="s">
        <v>84</v>
      </c>
      <c r="AW1033" s="13" t="s">
        <v>35</v>
      </c>
      <c r="AX1033" s="13" t="s">
        <v>76</v>
      </c>
      <c r="AY1033" s="242" t="s">
        <v>140</v>
      </c>
    </row>
    <row r="1034" spans="1:51" s="14" customFormat="1" ht="12">
      <c r="A1034" s="14"/>
      <c r="B1034" s="243"/>
      <c r="C1034" s="244"/>
      <c r="D1034" s="234" t="s">
        <v>151</v>
      </c>
      <c r="E1034" s="245" t="s">
        <v>19</v>
      </c>
      <c r="F1034" s="246" t="s">
        <v>1024</v>
      </c>
      <c r="G1034" s="244"/>
      <c r="H1034" s="247">
        <v>0.046</v>
      </c>
      <c r="I1034" s="248"/>
      <c r="J1034" s="244"/>
      <c r="K1034" s="244"/>
      <c r="L1034" s="249"/>
      <c r="M1034" s="250"/>
      <c r="N1034" s="251"/>
      <c r="O1034" s="251"/>
      <c r="P1034" s="251"/>
      <c r="Q1034" s="251"/>
      <c r="R1034" s="251"/>
      <c r="S1034" s="251"/>
      <c r="T1034" s="25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3" t="s">
        <v>151</v>
      </c>
      <c r="AU1034" s="253" t="s">
        <v>86</v>
      </c>
      <c r="AV1034" s="14" t="s">
        <v>86</v>
      </c>
      <c r="AW1034" s="14" t="s">
        <v>35</v>
      </c>
      <c r="AX1034" s="14" t="s">
        <v>76</v>
      </c>
      <c r="AY1034" s="253" t="s">
        <v>140</v>
      </c>
    </row>
    <row r="1035" spans="1:51" s="13" customFormat="1" ht="12">
      <c r="A1035" s="13"/>
      <c r="B1035" s="232"/>
      <c r="C1035" s="233"/>
      <c r="D1035" s="234" t="s">
        <v>151</v>
      </c>
      <c r="E1035" s="235" t="s">
        <v>19</v>
      </c>
      <c r="F1035" s="236" t="s">
        <v>602</v>
      </c>
      <c r="G1035" s="233"/>
      <c r="H1035" s="235" t="s">
        <v>19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2" t="s">
        <v>151</v>
      </c>
      <c r="AU1035" s="242" t="s">
        <v>86</v>
      </c>
      <c r="AV1035" s="13" t="s">
        <v>84</v>
      </c>
      <c r="AW1035" s="13" t="s">
        <v>35</v>
      </c>
      <c r="AX1035" s="13" t="s">
        <v>76</v>
      </c>
      <c r="AY1035" s="242" t="s">
        <v>140</v>
      </c>
    </row>
    <row r="1036" spans="1:51" s="14" customFormat="1" ht="12">
      <c r="A1036" s="14"/>
      <c r="B1036" s="243"/>
      <c r="C1036" s="244"/>
      <c r="D1036" s="234" t="s">
        <v>151</v>
      </c>
      <c r="E1036" s="245" t="s">
        <v>19</v>
      </c>
      <c r="F1036" s="246" t="s">
        <v>1025</v>
      </c>
      <c r="G1036" s="244"/>
      <c r="H1036" s="247">
        <v>0.061</v>
      </c>
      <c r="I1036" s="248"/>
      <c r="J1036" s="244"/>
      <c r="K1036" s="244"/>
      <c r="L1036" s="249"/>
      <c r="M1036" s="250"/>
      <c r="N1036" s="251"/>
      <c r="O1036" s="251"/>
      <c r="P1036" s="251"/>
      <c r="Q1036" s="251"/>
      <c r="R1036" s="251"/>
      <c r="S1036" s="251"/>
      <c r="T1036" s="25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3" t="s">
        <v>151</v>
      </c>
      <c r="AU1036" s="253" t="s">
        <v>86</v>
      </c>
      <c r="AV1036" s="14" t="s">
        <v>86</v>
      </c>
      <c r="AW1036" s="14" t="s">
        <v>35</v>
      </c>
      <c r="AX1036" s="14" t="s">
        <v>76</v>
      </c>
      <c r="AY1036" s="253" t="s">
        <v>140</v>
      </c>
    </row>
    <row r="1037" spans="1:51" s="13" customFormat="1" ht="12">
      <c r="A1037" s="13"/>
      <c r="B1037" s="232"/>
      <c r="C1037" s="233"/>
      <c r="D1037" s="234" t="s">
        <v>151</v>
      </c>
      <c r="E1037" s="235" t="s">
        <v>19</v>
      </c>
      <c r="F1037" s="236" t="s">
        <v>604</v>
      </c>
      <c r="G1037" s="233"/>
      <c r="H1037" s="235" t="s">
        <v>19</v>
      </c>
      <c r="I1037" s="237"/>
      <c r="J1037" s="233"/>
      <c r="K1037" s="233"/>
      <c r="L1037" s="238"/>
      <c r="M1037" s="239"/>
      <c r="N1037" s="240"/>
      <c r="O1037" s="240"/>
      <c r="P1037" s="240"/>
      <c r="Q1037" s="240"/>
      <c r="R1037" s="240"/>
      <c r="S1037" s="240"/>
      <c r="T1037" s="241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2" t="s">
        <v>151</v>
      </c>
      <c r="AU1037" s="242" t="s">
        <v>86</v>
      </c>
      <c r="AV1037" s="13" t="s">
        <v>84</v>
      </c>
      <c r="AW1037" s="13" t="s">
        <v>35</v>
      </c>
      <c r="AX1037" s="13" t="s">
        <v>76</v>
      </c>
      <c r="AY1037" s="242" t="s">
        <v>140</v>
      </c>
    </row>
    <row r="1038" spans="1:51" s="14" customFormat="1" ht="12">
      <c r="A1038" s="14"/>
      <c r="B1038" s="243"/>
      <c r="C1038" s="244"/>
      <c r="D1038" s="234" t="s">
        <v>151</v>
      </c>
      <c r="E1038" s="245" t="s">
        <v>19</v>
      </c>
      <c r="F1038" s="246" t="s">
        <v>1026</v>
      </c>
      <c r="G1038" s="244"/>
      <c r="H1038" s="247">
        <v>0.188</v>
      </c>
      <c r="I1038" s="248"/>
      <c r="J1038" s="244"/>
      <c r="K1038" s="244"/>
      <c r="L1038" s="249"/>
      <c r="M1038" s="250"/>
      <c r="N1038" s="251"/>
      <c r="O1038" s="251"/>
      <c r="P1038" s="251"/>
      <c r="Q1038" s="251"/>
      <c r="R1038" s="251"/>
      <c r="S1038" s="251"/>
      <c r="T1038" s="252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3" t="s">
        <v>151</v>
      </c>
      <c r="AU1038" s="253" t="s">
        <v>86</v>
      </c>
      <c r="AV1038" s="14" t="s">
        <v>86</v>
      </c>
      <c r="AW1038" s="14" t="s">
        <v>35</v>
      </c>
      <c r="AX1038" s="14" t="s">
        <v>76</v>
      </c>
      <c r="AY1038" s="253" t="s">
        <v>140</v>
      </c>
    </row>
    <row r="1039" spans="1:51" s="15" customFormat="1" ht="12">
      <c r="A1039" s="15"/>
      <c r="B1039" s="254"/>
      <c r="C1039" s="255"/>
      <c r="D1039" s="234" t="s">
        <v>151</v>
      </c>
      <c r="E1039" s="256" t="s">
        <v>19</v>
      </c>
      <c r="F1039" s="257" t="s">
        <v>154</v>
      </c>
      <c r="G1039" s="255"/>
      <c r="H1039" s="258">
        <v>0.338</v>
      </c>
      <c r="I1039" s="259"/>
      <c r="J1039" s="255"/>
      <c r="K1039" s="255"/>
      <c r="L1039" s="260"/>
      <c r="M1039" s="261"/>
      <c r="N1039" s="262"/>
      <c r="O1039" s="262"/>
      <c r="P1039" s="262"/>
      <c r="Q1039" s="262"/>
      <c r="R1039" s="262"/>
      <c r="S1039" s="262"/>
      <c r="T1039" s="263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T1039" s="264" t="s">
        <v>151</v>
      </c>
      <c r="AU1039" s="264" t="s">
        <v>86</v>
      </c>
      <c r="AV1039" s="15" t="s">
        <v>147</v>
      </c>
      <c r="AW1039" s="15" t="s">
        <v>35</v>
      </c>
      <c r="AX1039" s="15" t="s">
        <v>84</v>
      </c>
      <c r="AY1039" s="264" t="s">
        <v>140</v>
      </c>
    </row>
    <row r="1040" spans="1:51" s="14" customFormat="1" ht="12">
      <c r="A1040" s="14"/>
      <c r="B1040" s="243"/>
      <c r="C1040" s="244"/>
      <c r="D1040" s="234" t="s">
        <v>151</v>
      </c>
      <c r="E1040" s="244"/>
      <c r="F1040" s="246" t="s">
        <v>1027</v>
      </c>
      <c r="G1040" s="244"/>
      <c r="H1040" s="247">
        <v>0.372</v>
      </c>
      <c r="I1040" s="248"/>
      <c r="J1040" s="244"/>
      <c r="K1040" s="244"/>
      <c r="L1040" s="249"/>
      <c r="M1040" s="250"/>
      <c r="N1040" s="251"/>
      <c r="O1040" s="251"/>
      <c r="P1040" s="251"/>
      <c r="Q1040" s="251"/>
      <c r="R1040" s="251"/>
      <c r="S1040" s="251"/>
      <c r="T1040" s="25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3" t="s">
        <v>151</v>
      </c>
      <c r="AU1040" s="253" t="s">
        <v>86</v>
      </c>
      <c r="AV1040" s="14" t="s">
        <v>86</v>
      </c>
      <c r="AW1040" s="14" t="s">
        <v>4</v>
      </c>
      <c r="AX1040" s="14" t="s">
        <v>84</v>
      </c>
      <c r="AY1040" s="253" t="s">
        <v>140</v>
      </c>
    </row>
    <row r="1041" spans="1:65" s="2" customFormat="1" ht="16.5" customHeight="1">
      <c r="A1041" s="40"/>
      <c r="B1041" s="41"/>
      <c r="C1041" s="268" t="s">
        <v>1028</v>
      </c>
      <c r="D1041" s="268" t="s">
        <v>323</v>
      </c>
      <c r="E1041" s="269" t="s">
        <v>1029</v>
      </c>
      <c r="F1041" s="270" t="s">
        <v>1030</v>
      </c>
      <c r="G1041" s="271" t="s">
        <v>274</v>
      </c>
      <c r="H1041" s="272">
        <v>0.122</v>
      </c>
      <c r="I1041" s="273"/>
      <c r="J1041" s="274">
        <f>ROUND(I1041*H1041,2)</f>
        <v>0</v>
      </c>
      <c r="K1041" s="270" t="s">
        <v>19</v>
      </c>
      <c r="L1041" s="275"/>
      <c r="M1041" s="276" t="s">
        <v>19</v>
      </c>
      <c r="N1041" s="277" t="s">
        <v>47</v>
      </c>
      <c r="O1041" s="86"/>
      <c r="P1041" s="223">
        <f>O1041*H1041</f>
        <v>0</v>
      </c>
      <c r="Q1041" s="223">
        <v>1</v>
      </c>
      <c r="R1041" s="223">
        <f>Q1041*H1041</f>
        <v>0.122</v>
      </c>
      <c r="S1041" s="223">
        <v>0</v>
      </c>
      <c r="T1041" s="224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5" t="s">
        <v>572</v>
      </c>
      <c r="AT1041" s="225" t="s">
        <v>323</v>
      </c>
      <c r="AU1041" s="225" t="s">
        <v>86</v>
      </c>
      <c r="AY1041" s="19" t="s">
        <v>140</v>
      </c>
      <c r="BE1041" s="226">
        <f>IF(N1041="základní",J1041,0)</f>
        <v>0</v>
      </c>
      <c r="BF1041" s="226">
        <f>IF(N1041="snížená",J1041,0)</f>
        <v>0</v>
      </c>
      <c r="BG1041" s="226">
        <f>IF(N1041="zákl. přenesená",J1041,0)</f>
        <v>0</v>
      </c>
      <c r="BH1041" s="226">
        <f>IF(N1041="sníž. přenesená",J1041,0)</f>
        <v>0</v>
      </c>
      <c r="BI1041" s="226">
        <f>IF(N1041="nulová",J1041,0)</f>
        <v>0</v>
      </c>
      <c r="BJ1041" s="19" t="s">
        <v>84</v>
      </c>
      <c r="BK1041" s="226">
        <f>ROUND(I1041*H1041,2)</f>
        <v>0</v>
      </c>
      <c r="BL1041" s="19" t="s">
        <v>256</v>
      </c>
      <c r="BM1041" s="225" t="s">
        <v>1031</v>
      </c>
    </row>
    <row r="1042" spans="1:51" s="13" customFormat="1" ht="12">
      <c r="A1042" s="13"/>
      <c r="B1042" s="232"/>
      <c r="C1042" s="233"/>
      <c r="D1042" s="234" t="s">
        <v>151</v>
      </c>
      <c r="E1042" s="235" t="s">
        <v>19</v>
      </c>
      <c r="F1042" s="236" t="s">
        <v>1032</v>
      </c>
      <c r="G1042" s="233"/>
      <c r="H1042" s="235" t="s">
        <v>19</v>
      </c>
      <c r="I1042" s="237"/>
      <c r="J1042" s="233"/>
      <c r="K1042" s="233"/>
      <c r="L1042" s="238"/>
      <c r="M1042" s="239"/>
      <c r="N1042" s="240"/>
      <c r="O1042" s="240"/>
      <c r="P1042" s="240"/>
      <c r="Q1042" s="240"/>
      <c r="R1042" s="240"/>
      <c r="S1042" s="240"/>
      <c r="T1042" s="24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2" t="s">
        <v>151</v>
      </c>
      <c r="AU1042" s="242" t="s">
        <v>86</v>
      </c>
      <c r="AV1042" s="13" t="s">
        <v>84</v>
      </c>
      <c r="AW1042" s="13" t="s">
        <v>35</v>
      </c>
      <c r="AX1042" s="13" t="s">
        <v>76</v>
      </c>
      <c r="AY1042" s="242" t="s">
        <v>140</v>
      </c>
    </row>
    <row r="1043" spans="1:51" s="13" customFormat="1" ht="12">
      <c r="A1043" s="13"/>
      <c r="B1043" s="232"/>
      <c r="C1043" s="233"/>
      <c r="D1043" s="234" t="s">
        <v>151</v>
      </c>
      <c r="E1043" s="235" t="s">
        <v>19</v>
      </c>
      <c r="F1043" s="236" t="s">
        <v>599</v>
      </c>
      <c r="G1043" s="233"/>
      <c r="H1043" s="235" t="s">
        <v>19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2" t="s">
        <v>151</v>
      </c>
      <c r="AU1043" s="242" t="s">
        <v>86</v>
      </c>
      <c r="AV1043" s="13" t="s">
        <v>84</v>
      </c>
      <c r="AW1043" s="13" t="s">
        <v>35</v>
      </c>
      <c r="AX1043" s="13" t="s">
        <v>76</v>
      </c>
      <c r="AY1043" s="242" t="s">
        <v>140</v>
      </c>
    </row>
    <row r="1044" spans="1:51" s="14" customFormat="1" ht="12">
      <c r="A1044" s="14"/>
      <c r="B1044" s="243"/>
      <c r="C1044" s="244"/>
      <c r="D1044" s="234" t="s">
        <v>151</v>
      </c>
      <c r="E1044" s="245" t="s">
        <v>19</v>
      </c>
      <c r="F1044" s="246" t="s">
        <v>1033</v>
      </c>
      <c r="G1044" s="244"/>
      <c r="H1044" s="247">
        <v>0.014</v>
      </c>
      <c r="I1044" s="248"/>
      <c r="J1044" s="244"/>
      <c r="K1044" s="244"/>
      <c r="L1044" s="249"/>
      <c r="M1044" s="250"/>
      <c r="N1044" s="251"/>
      <c r="O1044" s="251"/>
      <c r="P1044" s="251"/>
      <c r="Q1044" s="251"/>
      <c r="R1044" s="251"/>
      <c r="S1044" s="251"/>
      <c r="T1044" s="252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3" t="s">
        <v>151</v>
      </c>
      <c r="AU1044" s="253" t="s">
        <v>86</v>
      </c>
      <c r="AV1044" s="14" t="s">
        <v>86</v>
      </c>
      <c r="AW1044" s="14" t="s">
        <v>35</v>
      </c>
      <c r="AX1044" s="14" t="s">
        <v>76</v>
      </c>
      <c r="AY1044" s="253" t="s">
        <v>140</v>
      </c>
    </row>
    <row r="1045" spans="1:51" s="13" customFormat="1" ht="12">
      <c r="A1045" s="13"/>
      <c r="B1045" s="232"/>
      <c r="C1045" s="233"/>
      <c r="D1045" s="234" t="s">
        <v>151</v>
      </c>
      <c r="E1045" s="235" t="s">
        <v>19</v>
      </c>
      <c r="F1045" s="236" t="s">
        <v>601</v>
      </c>
      <c r="G1045" s="233"/>
      <c r="H1045" s="235" t="s">
        <v>19</v>
      </c>
      <c r="I1045" s="237"/>
      <c r="J1045" s="233"/>
      <c r="K1045" s="233"/>
      <c r="L1045" s="238"/>
      <c r="M1045" s="239"/>
      <c r="N1045" s="240"/>
      <c r="O1045" s="240"/>
      <c r="P1045" s="240"/>
      <c r="Q1045" s="240"/>
      <c r="R1045" s="240"/>
      <c r="S1045" s="240"/>
      <c r="T1045" s="241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2" t="s">
        <v>151</v>
      </c>
      <c r="AU1045" s="242" t="s">
        <v>86</v>
      </c>
      <c r="AV1045" s="13" t="s">
        <v>84</v>
      </c>
      <c r="AW1045" s="13" t="s">
        <v>35</v>
      </c>
      <c r="AX1045" s="13" t="s">
        <v>76</v>
      </c>
      <c r="AY1045" s="242" t="s">
        <v>140</v>
      </c>
    </row>
    <row r="1046" spans="1:51" s="14" customFormat="1" ht="12">
      <c r="A1046" s="14"/>
      <c r="B1046" s="243"/>
      <c r="C1046" s="244"/>
      <c r="D1046" s="234" t="s">
        <v>151</v>
      </c>
      <c r="E1046" s="245" t="s">
        <v>19</v>
      </c>
      <c r="F1046" s="246" t="s">
        <v>1034</v>
      </c>
      <c r="G1046" s="244"/>
      <c r="H1046" s="247">
        <v>0.015</v>
      </c>
      <c r="I1046" s="248"/>
      <c r="J1046" s="244"/>
      <c r="K1046" s="244"/>
      <c r="L1046" s="249"/>
      <c r="M1046" s="250"/>
      <c r="N1046" s="251"/>
      <c r="O1046" s="251"/>
      <c r="P1046" s="251"/>
      <c r="Q1046" s="251"/>
      <c r="R1046" s="251"/>
      <c r="S1046" s="251"/>
      <c r="T1046" s="252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3" t="s">
        <v>151</v>
      </c>
      <c r="AU1046" s="253" t="s">
        <v>86</v>
      </c>
      <c r="AV1046" s="14" t="s">
        <v>86</v>
      </c>
      <c r="AW1046" s="14" t="s">
        <v>35</v>
      </c>
      <c r="AX1046" s="14" t="s">
        <v>76</v>
      </c>
      <c r="AY1046" s="253" t="s">
        <v>140</v>
      </c>
    </row>
    <row r="1047" spans="1:51" s="13" customFormat="1" ht="12">
      <c r="A1047" s="13"/>
      <c r="B1047" s="232"/>
      <c r="C1047" s="233"/>
      <c r="D1047" s="234" t="s">
        <v>151</v>
      </c>
      <c r="E1047" s="235" t="s">
        <v>19</v>
      </c>
      <c r="F1047" s="236" t="s">
        <v>602</v>
      </c>
      <c r="G1047" s="233"/>
      <c r="H1047" s="235" t="s">
        <v>19</v>
      </c>
      <c r="I1047" s="237"/>
      <c r="J1047" s="233"/>
      <c r="K1047" s="233"/>
      <c r="L1047" s="238"/>
      <c r="M1047" s="239"/>
      <c r="N1047" s="240"/>
      <c r="O1047" s="240"/>
      <c r="P1047" s="240"/>
      <c r="Q1047" s="240"/>
      <c r="R1047" s="240"/>
      <c r="S1047" s="240"/>
      <c r="T1047" s="241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2" t="s">
        <v>151</v>
      </c>
      <c r="AU1047" s="242" t="s">
        <v>86</v>
      </c>
      <c r="AV1047" s="13" t="s">
        <v>84</v>
      </c>
      <c r="AW1047" s="13" t="s">
        <v>35</v>
      </c>
      <c r="AX1047" s="13" t="s">
        <v>76</v>
      </c>
      <c r="AY1047" s="242" t="s">
        <v>140</v>
      </c>
    </row>
    <row r="1048" spans="1:51" s="14" customFormat="1" ht="12">
      <c r="A1048" s="14"/>
      <c r="B1048" s="243"/>
      <c r="C1048" s="244"/>
      <c r="D1048" s="234" t="s">
        <v>151</v>
      </c>
      <c r="E1048" s="245" t="s">
        <v>19</v>
      </c>
      <c r="F1048" s="246" t="s">
        <v>1035</v>
      </c>
      <c r="G1048" s="244"/>
      <c r="H1048" s="247">
        <v>0.02</v>
      </c>
      <c r="I1048" s="248"/>
      <c r="J1048" s="244"/>
      <c r="K1048" s="244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3" t="s">
        <v>151</v>
      </c>
      <c r="AU1048" s="253" t="s">
        <v>86</v>
      </c>
      <c r="AV1048" s="14" t="s">
        <v>86</v>
      </c>
      <c r="AW1048" s="14" t="s">
        <v>35</v>
      </c>
      <c r="AX1048" s="14" t="s">
        <v>76</v>
      </c>
      <c r="AY1048" s="253" t="s">
        <v>140</v>
      </c>
    </row>
    <row r="1049" spans="1:51" s="13" customFormat="1" ht="12">
      <c r="A1049" s="13"/>
      <c r="B1049" s="232"/>
      <c r="C1049" s="233"/>
      <c r="D1049" s="234" t="s">
        <v>151</v>
      </c>
      <c r="E1049" s="235" t="s">
        <v>19</v>
      </c>
      <c r="F1049" s="236" t="s">
        <v>604</v>
      </c>
      <c r="G1049" s="233"/>
      <c r="H1049" s="235" t="s">
        <v>19</v>
      </c>
      <c r="I1049" s="237"/>
      <c r="J1049" s="233"/>
      <c r="K1049" s="233"/>
      <c r="L1049" s="238"/>
      <c r="M1049" s="239"/>
      <c r="N1049" s="240"/>
      <c r="O1049" s="240"/>
      <c r="P1049" s="240"/>
      <c r="Q1049" s="240"/>
      <c r="R1049" s="240"/>
      <c r="S1049" s="240"/>
      <c r="T1049" s="241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2" t="s">
        <v>151</v>
      </c>
      <c r="AU1049" s="242" t="s">
        <v>86</v>
      </c>
      <c r="AV1049" s="13" t="s">
        <v>84</v>
      </c>
      <c r="AW1049" s="13" t="s">
        <v>35</v>
      </c>
      <c r="AX1049" s="13" t="s">
        <v>76</v>
      </c>
      <c r="AY1049" s="242" t="s">
        <v>140</v>
      </c>
    </row>
    <row r="1050" spans="1:51" s="14" customFormat="1" ht="12">
      <c r="A1050" s="14"/>
      <c r="B1050" s="243"/>
      <c r="C1050" s="244"/>
      <c r="D1050" s="234" t="s">
        <v>151</v>
      </c>
      <c r="E1050" s="245" t="s">
        <v>19</v>
      </c>
      <c r="F1050" s="246" t="s">
        <v>1036</v>
      </c>
      <c r="G1050" s="244"/>
      <c r="H1050" s="247">
        <v>0.062</v>
      </c>
      <c r="I1050" s="248"/>
      <c r="J1050" s="244"/>
      <c r="K1050" s="244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3" t="s">
        <v>151</v>
      </c>
      <c r="AU1050" s="253" t="s">
        <v>86</v>
      </c>
      <c r="AV1050" s="14" t="s">
        <v>86</v>
      </c>
      <c r="AW1050" s="14" t="s">
        <v>35</v>
      </c>
      <c r="AX1050" s="14" t="s">
        <v>76</v>
      </c>
      <c r="AY1050" s="253" t="s">
        <v>140</v>
      </c>
    </row>
    <row r="1051" spans="1:51" s="15" customFormat="1" ht="12">
      <c r="A1051" s="15"/>
      <c r="B1051" s="254"/>
      <c r="C1051" s="255"/>
      <c r="D1051" s="234" t="s">
        <v>151</v>
      </c>
      <c r="E1051" s="256" t="s">
        <v>19</v>
      </c>
      <c r="F1051" s="257" t="s">
        <v>154</v>
      </c>
      <c r="G1051" s="255"/>
      <c r="H1051" s="258">
        <v>0.111</v>
      </c>
      <c r="I1051" s="259"/>
      <c r="J1051" s="255"/>
      <c r="K1051" s="255"/>
      <c r="L1051" s="260"/>
      <c r="M1051" s="261"/>
      <c r="N1051" s="262"/>
      <c r="O1051" s="262"/>
      <c r="P1051" s="262"/>
      <c r="Q1051" s="262"/>
      <c r="R1051" s="262"/>
      <c r="S1051" s="262"/>
      <c r="T1051" s="263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64" t="s">
        <v>151</v>
      </c>
      <c r="AU1051" s="264" t="s">
        <v>86</v>
      </c>
      <c r="AV1051" s="15" t="s">
        <v>147</v>
      </c>
      <c r="AW1051" s="15" t="s">
        <v>35</v>
      </c>
      <c r="AX1051" s="15" t="s">
        <v>84</v>
      </c>
      <c r="AY1051" s="264" t="s">
        <v>140</v>
      </c>
    </row>
    <row r="1052" spans="1:51" s="14" customFormat="1" ht="12">
      <c r="A1052" s="14"/>
      <c r="B1052" s="243"/>
      <c r="C1052" s="244"/>
      <c r="D1052" s="234" t="s">
        <v>151</v>
      </c>
      <c r="E1052" s="244"/>
      <c r="F1052" s="246" t="s">
        <v>1037</v>
      </c>
      <c r="G1052" s="244"/>
      <c r="H1052" s="247">
        <v>0.122</v>
      </c>
      <c r="I1052" s="248"/>
      <c r="J1052" s="244"/>
      <c r="K1052" s="244"/>
      <c r="L1052" s="249"/>
      <c r="M1052" s="250"/>
      <c r="N1052" s="251"/>
      <c r="O1052" s="251"/>
      <c r="P1052" s="251"/>
      <c r="Q1052" s="251"/>
      <c r="R1052" s="251"/>
      <c r="S1052" s="251"/>
      <c r="T1052" s="252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3" t="s">
        <v>151</v>
      </c>
      <c r="AU1052" s="253" t="s">
        <v>86</v>
      </c>
      <c r="AV1052" s="14" t="s">
        <v>86</v>
      </c>
      <c r="AW1052" s="14" t="s">
        <v>4</v>
      </c>
      <c r="AX1052" s="14" t="s">
        <v>84</v>
      </c>
      <c r="AY1052" s="253" t="s">
        <v>140</v>
      </c>
    </row>
    <row r="1053" spans="1:65" s="2" customFormat="1" ht="24.15" customHeight="1">
      <c r="A1053" s="40"/>
      <c r="B1053" s="41"/>
      <c r="C1053" s="214" t="s">
        <v>1038</v>
      </c>
      <c r="D1053" s="214" t="s">
        <v>142</v>
      </c>
      <c r="E1053" s="215" t="s">
        <v>1039</v>
      </c>
      <c r="F1053" s="216" t="s">
        <v>1040</v>
      </c>
      <c r="G1053" s="217" t="s">
        <v>878</v>
      </c>
      <c r="H1053" s="279"/>
      <c r="I1053" s="219"/>
      <c r="J1053" s="220">
        <f>ROUND(I1053*H1053,2)</f>
        <v>0</v>
      </c>
      <c r="K1053" s="216" t="s">
        <v>146</v>
      </c>
      <c r="L1053" s="46"/>
      <c r="M1053" s="221" t="s">
        <v>19</v>
      </c>
      <c r="N1053" s="222" t="s">
        <v>47</v>
      </c>
      <c r="O1053" s="86"/>
      <c r="P1053" s="223">
        <f>O1053*H1053</f>
        <v>0</v>
      </c>
      <c r="Q1053" s="223">
        <v>0</v>
      </c>
      <c r="R1053" s="223">
        <f>Q1053*H1053</f>
        <v>0</v>
      </c>
      <c r="S1053" s="223">
        <v>0</v>
      </c>
      <c r="T1053" s="224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5" t="s">
        <v>256</v>
      </c>
      <c r="AT1053" s="225" t="s">
        <v>142</v>
      </c>
      <c r="AU1053" s="225" t="s">
        <v>86</v>
      </c>
      <c r="AY1053" s="19" t="s">
        <v>140</v>
      </c>
      <c r="BE1053" s="226">
        <f>IF(N1053="základní",J1053,0)</f>
        <v>0</v>
      </c>
      <c r="BF1053" s="226">
        <f>IF(N1053="snížená",J1053,0)</f>
        <v>0</v>
      </c>
      <c r="BG1053" s="226">
        <f>IF(N1053="zákl. přenesená",J1053,0)</f>
        <v>0</v>
      </c>
      <c r="BH1053" s="226">
        <f>IF(N1053="sníž. přenesená",J1053,0)</f>
        <v>0</v>
      </c>
      <c r="BI1053" s="226">
        <f>IF(N1053="nulová",J1053,0)</f>
        <v>0</v>
      </c>
      <c r="BJ1053" s="19" t="s">
        <v>84</v>
      </c>
      <c r="BK1053" s="226">
        <f>ROUND(I1053*H1053,2)</f>
        <v>0</v>
      </c>
      <c r="BL1053" s="19" t="s">
        <v>256</v>
      </c>
      <c r="BM1053" s="225" t="s">
        <v>1041</v>
      </c>
    </row>
    <row r="1054" spans="1:47" s="2" customFormat="1" ht="12">
      <c r="A1054" s="40"/>
      <c r="B1054" s="41"/>
      <c r="C1054" s="42"/>
      <c r="D1054" s="227" t="s">
        <v>149</v>
      </c>
      <c r="E1054" s="42"/>
      <c r="F1054" s="228" t="s">
        <v>1042</v>
      </c>
      <c r="G1054" s="42"/>
      <c r="H1054" s="42"/>
      <c r="I1054" s="229"/>
      <c r="J1054" s="42"/>
      <c r="K1054" s="42"/>
      <c r="L1054" s="46"/>
      <c r="M1054" s="230"/>
      <c r="N1054" s="231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149</v>
      </c>
      <c r="AU1054" s="19" t="s">
        <v>86</v>
      </c>
    </row>
    <row r="1055" spans="1:63" s="12" customFormat="1" ht="22.8" customHeight="1">
      <c r="A1055" s="12"/>
      <c r="B1055" s="198"/>
      <c r="C1055" s="199"/>
      <c r="D1055" s="200" t="s">
        <v>75</v>
      </c>
      <c r="E1055" s="212" t="s">
        <v>1043</v>
      </c>
      <c r="F1055" s="212" t="s">
        <v>1044</v>
      </c>
      <c r="G1055" s="199"/>
      <c r="H1055" s="199"/>
      <c r="I1055" s="202"/>
      <c r="J1055" s="213">
        <f>BK1055</f>
        <v>0</v>
      </c>
      <c r="K1055" s="199"/>
      <c r="L1055" s="204"/>
      <c r="M1055" s="205"/>
      <c r="N1055" s="206"/>
      <c r="O1055" s="206"/>
      <c r="P1055" s="207">
        <f>SUM(P1056:P1111)</f>
        <v>0</v>
      </c>
      <c r="Q1055" s="206"/>
      <c r="R1055" s="207">
        <f>SUM(R1056:R1111)</f>
        <v>0.27841920000000003</v>
      </c>
      <c r="S1055" s="206"/>
      <c r="T1055" s="208">
        <f>SUM(T1056:T1111)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09" t="s">
        <v>86</v>
      </c>
      <c r="AT1055" s="210" t="s">
        <v>75</v>
      </c>
      <c r="AU1055" s="210" t="s">
        <v>84</v>
      </c>
      <c r="AY1055" s="209" t="s">
        <v>140</v>
      </c>
      <c r="BK1055" s="211">
        <f>SUM(BK1056:BK1111)</f>
        <v>0</v>
      </c>
    </row>
    <row r="1056" spans="1:65" s="2" customFormat="1" ht="16.5" customHeight="1">
      <c r="A1056" s="40"/>
      <c r="B1056" s="41"/>
      <c r="C1056" s="214" t="s">
        <v>1045</v>
      </c>
      <c r="D1056" s="214" t="s">
        <v>142</v>
      </c>
      <c r="E1056" s="215" t="s">
        <v>1046</v>
      </c>
      <c r="F1056" s="216" t="s">
        <v>1047</v>
      </c>
      <c r="G1056" s="217" t="s">
        <v>145</v>
      </c>
      <c r="H1056" s="218">
        <v>505.92</v>
      </c>
      <c r="I1056" s="219"/>
      <c r="J1056" s="220">
        <f>ROUND(I1056*H1056,2)</f>
        <v>0</v>
      </c>
      <c r="K1056" s="216" t="s">
        <v>146</v>
      </c>
      <c r="L1056" s="46"/>
      <c r="M1056" s="221" t="s">
        <v>19</v>
      </c>
      <c r="N1056" s="222" t="s">
        <v>47</v>
      </c>
      <c r="O1056" s="86"/>
      <c r="P1056" s="223">
        <f>O1056*H1056</f>
        <v>0</v>
      </c>
      <c r="Q1056" s="223">
        <v>0</v>
      </c>
      <c r="R1056" s="223">
        <f>Q1056*H1056</f>
        <v>0</v>
      </c>
      <c r="S1056" s="223">
        <v>0</v>
      </c>
      <c r="T1056" s="224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5" t="s">
        <v>256</v>
      </c>
      <c r="AT1056" s="225" t="s">
        <v>142</v>
      </c>
      <c r="AU1056" s="225" t="s">
        <v>86</v>
      </c>
      <c r="AY1056" s="19" t="s">
        <v>140</v>
      </c>
      <c r="BE1056" s="226">
        <f>IF(N1056="základní",J1056,0)</f>
        <v>0</v>
      </c>
      <c r="BF1056" s="226">
        <f>IF(N1056="snížená",J1056,0)</f>
        <v>0</v>
      </c>
      <c r="BG1056" s="226">
        <f>IF(N1056="zákl. přenesená",J1056,0)</f>
        <v>0</v>
      </c>
      <c r="BH1056" s="226">
        <f>IF(N1056="sníž. přenesená",J1056,0)</f>
        <v>0</v>
      </c>
      <c r="BI1056" s="226">
        <f>IF(N1056="nulová",J1056,0)</f>
        <v>0</v>
      </c>
      <c r="BJ1056" s="19" t="s">
        <v>84</v>
      </c>
      <c r="BK1056" s="226">
        <f>ROUND(I1056*H1056,2)</f>
        <v>0</v>
      </c>
      <c r="BL1056" s="19" t="s">
        <v>256</v>
      </c>
      <c r="BM1056" s="225" t="s">
        <v>1048</v>
      </c>
    </row>
    <row r="1057" spans="1:47" s="2" customFormat="1" ht="12">
      <c r="A1057" s="40"/>
      <c r="B1057" s="41"/>
      <c r="C1057" s="42"/>
      <c r="D1057" s="227" t="s">
        <v>149</v>
      </c>
      <c r="E1057" s="42"/>
      <c r="F1057" s="228" t="s">
        <v>1049</v>
      </c>
      <c r="G1057" s="42"/>
      <c r="H1057" s="42"/>
      <c r="I1057" s="229"/>
      <c r="J1057" s="42"/>
      <c r="K1057" s="42"/>
      <c r="L1057" s="46"/>
      <c r="M1057" s="230"/>
      <c r="N1057" s="231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149</v>
      </c>
      <c r="AU1057" s="19" t="s">
        <v>86</v>
      </c>
    </row>
    <row r="1058" spans="1:51" s="13" customFormat="1" ht="12">
      <c r="A1058" s="13"/>
      <c r="B1058" s="232"/>
      <c r="C1058" s="233"/>
      <c r="D1058" s="234" t="s">
        <v>151</v>
      </c>
      <c r="E1058" s="235" t="s">
        <v>19</v>
      </c>
      <c r="F1058" s="236" t="s">
        <v>858</v>
      </c>
      <c r="G1058" s="233"/>
      <c r="H1058" s="235" t="s">
        <v>19</v>
      </c>
      <c r="I1058" s="237"/>
      <c r="J1058" s="233"/>
      <c r="K1058" s="233"/>
      <c r="L1058" s="238"/>
      <c r="M1058" s="239"/>
      <c r="N1058" s="240"/>
      <c r="O1058" s="240"/>
      <c r="P1058" s="240"/>
      <c r="Q1058" s="240"/>
      <c r="R1058" s="240"/>
      <c r="S1058" s="240"/>
      <c r="T1058" s="24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2" t="s">
        <v>151</v>
      </c>
      <c r="AU1058" s="242" t="s">
        <v>86</v>
      </c>
      <c r="AV1058" s="13" t="s">
        <v>84</v>
      </c>
      <c r="AW1058" s="13" t="s">
        <v>35</v>
      </c>
      <c r="AX1058" s="13" t="s">
        <v>76</v>
      </c>
      <c r="AY1058" s="242" t="s">
        <v>140</v>
      </c>
    </row>
    <row r="1059" spans="1:51" s="13" customFormat="1" ht="12">
      <c r="A1059" s="13"/>
      <c r="B1059" s="232"/>
      <c r="C1059" s="233"/>
      <c r="D1059" s="234" t="s">
        <v>151</v>
      </c>
      <c r="E1059" s="235" t="s">
        <v>19</v>
      </c>
      <c r="F1059" s="236" t="s">
        <v>599</v>
      </c>
      <c r="G1059" s="233"/>
      <c r="H1059" s="235" t="s">
        <v>19</v>
      </c>
      <c r="I1059" s="237"/>
      <c r="J1059" s="233"/>
      <c r="K1059" s="233"/>
      <c r="L1059" s="238"/>
      <c r="M1059" s="239"/>
      <c r="N1059" s="240"/>
      <c r="O1059" s="240"/>
      <c r="P1059" s="240"/>
      <c r="Q1059" s="240"/>
      <c r="R1059" s="240"/>
      <c r="S1059" s="240"/>
      <c r="T1059" s="241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2" t="s">
        <v>151</v>
      </c>
      <c r="AU1059" s="242" t="s">
        <v>86</v>
      </c>
      <c r="AV1059" s="13" t="s">
        <v>84</v>
      </c>
      <c r="AW1059" s="13" t="s">
        <v>35</v>
      </c>
      <c r="AX1059" s="13" t="s">
        <v>76</v>
      </c>
      <c r="AY1059" s="242" t="s">
        <v>140</v>
      </c>
    </row>
    <row r="1060" spans="1:51" s="14" customFormat="1" ht="12">
      <c r="A1060" s="14"/>
      <c r="B1060" s="243"/>
      <c r="C1060" s="244"/>
      <c r="D1060" s="234" t="s">
        <v>151</v>
      </c>
      <c r="E1060" s="245" t="s">
        <v>19</v>
      </c>
      <c r="F1060" s="246" t="s">
        <v>1050</v>
      </c>
      <c r="G1060" s="244"/>
      <c r="H1060" s="247">
        <v>65.96</v>
      </c>
      <c r="I1060" s="248"/>
      <c r="J1060" s="244"/>
      <c r="K1060" s="244"/>
      <c r="L1060" s="249"/>
      <c r="M1060" s="250"/>
      <c r="N1060" s="251"/>
      <c r="O1060" s="251"/>
      <c r="P1060" s="251"/>
      <c r="Q1060" s="251"/>
      <c r="R1060" s="251"/>
      <c r="S1060" s="251"/>
      <c r="T1060" s="252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3" t="s">
        <v>151</v>
      </c>
      <c r="AU1060" s="253" t="s">
        <v>86</v>
      </c>
      <c r="AV1060" s="14" t="s">
        <v>86</v>
      </c>
      <c r="AW1060" s="14" t="s">
        <v>35</v>
      </c>
      <c r="AX1060" s="14" t="s">
        <v>76</v>
      </c>
      <c r="AY1060" s="253" t="s">
        <v>140</v>
      </c>
    </row>
    <row r="1061" spans="1:51" s="13" customFormat="1" ht="12">
      <c r="A1061" s="13"/>
      <c r="B1061" s="232"/>
      <c r="C1061" s="233"/>
      <c r="D1061" s="234" t="s">
        <v>151</v>
      </c>
      <c r="E1061" s="235" t="s">
        <v>19</v>
      </c>
      <c r="F1061" s="236" t="s">
        <v>601</v>
      </c>
      <c r="G1061" s="233"/>
      <c r="H1061" s="235" t="s">
        <v>19</v>
      </c>
      <c r="I1061" s="237"/>
      <c r="J1061" s="233"/>
      <c r="K1061" s="233"/>
      <c r="L1061" s="238"/>
      <c r="M1061" s="239"/>
      <c r="N1061" s="240"/>
      <c r="O1061" s="240"/>
      <c r="P1061" s="240"/>
      <c r="Q1061" s="240"/>
      <c r="R1061" s="240"/>
      <c r="S1061" s="240"/>
      <c r="T1061" s="24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2" t="s">
        <v>151</v>
      </c>
      <c r="AU1061" s="242" t="s">
        <v>86</v>
      </c>
      <c r="AV1061" s="13" t="s">
        <v>84</v>
      </c>
      <c r="AW1061" s="13" t="s">
        <v>35</v>
      </c>
      <c r="AX1061" s="13" t="s">
        <v>76</v>
      </c>
      <c r="AY1061" s="242" t="s">
        <v>140</v>
      </c>
    </row>
    <row r="1062" spans="1:51" s="14" customFormat="1" ht="12">
      <c r="A1062" s="14"/>
      <c r="B1062" s="243"/>
      <c r="C1062" s="244"/>
      <c r="D1062" s="234" t="s">
        <v>151</v>
      </c>
      <c r="E1062" s="245" t="s">
        <v>19</v>
      </c>
      <c r="F1062" s="246" t="s">
        <v>1050</v>
      </c>
      <c r="G1062" s="244"/>
      <c r="H1062" s="247">
        <v>65.96</v>
      </c>
      <c r="I1062" s="248"/>
      <c r="J1062" s="244"/>
      <c r="K1062" s="244"/>
      <c r="L1062" s="249"/>
      <c r="M1062" s="250"/>
      <c r="N1062" s="251"/>
      <c r="O1062" s="251"/>
      <c r="P1062" s="251"/>
      <c r="Q1062" s="251"/>
      <c r="R1062" s="251"/>
      <c r="S1062" s="251"/>
      <c r="T1062" s="252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3" t="s">
        <v>151</v>
      </c>
      <c r="AU1062" s="253" t="s">
        <v>86</v>
      </c>
      <c r="AV1062" s="14" t="s">
        <v>86</v>
      </c>
      <c r="AW1062" s="14" t="s">
        <v>35</v>
      </c>
      <c r="AX1062" s="14" t="s">
        <v>76</v>
      </c>
      <c r="AY1062" s="253" t="s">
        <v>140</v>
      </c>
    </row>
    <row r="1063" spans="1:51" s="13" customFormat="1" ht="12">
      <c r="A1063" s="13"/>
      <c r="B1063" s="232"/>
      <c r="C1063" s="233"/>
      <c r="D1063" s="234" t="s">
        <v>151</v>
      </c>
      <c r="E1063" s="235" t="s">
        <v>19</v>
      </c>
      <c r="F1063" s="236" t="s">
        <v>602</v>
      </c>
      <c r="G1063" s="233"/>
      <c r="H1063" s="235" t="s">
        <v>19</v>
      </c>
      <c r="I1063" s="237"/>
      <c r="J1063" s="233"/>
      <c r="K1063" s="233"/>
      <c r="L1063" s="238"/>
      <c r="M1063" s="239"/>
      <c r="N1063" s="240"/>
      <c r="O1063" s="240"/>
      <c r="P1063" s="240"/>
      <c r="Q1063" s="240"/>
      <c r="R1063" s="240"/>
      <c r="S1063" s="240"/>
      <c r="T1063" s="24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2" t="s">
        <v>151</v>
      </c>
      <c r="AU1063" s="242" t="s">
        <v>86</v>
      </c>
      <c r="AV1063" s="13" t="s">
        <v>84</v>
      </c>
      <c r="AW1063" s="13" t="s">
        <v>35</v>
      </c>
      <c r="AX1063" s="13" t="s">
        <v>76</v>
      </c>
      <c r="AY1063" s="242" t="s">
        <v>140</v>
      </c>
    </row>
    <row r="1064" spans="1:51" s="14" customFormat="1" ht="12">
      <c r="A1064" s="14"/>
      <c r="B1064" s="243"/>
      <c r="C1064" s="244"/>
      <c r="D1064" s="234" t="s">
        <v>151</v>
      </c>
      <c r="E1064" s="245" t="s">
        <v>19</v>
      </c>
      <c r="F1064" s="246" t="s">
        <v>1051</v>
      </c>
      <c r="G1064" s="244"/>
      <c r="H1064" s="247">
        <v>109.8</v>
      </c>
      <c r="I1064" s="248"/>
      <c r="J1064" s="244"/>
      <c r="K1064" s="244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3" t="s">
        <v>151</v>
      </c>
      <c r="AU1064" s="253" t="s">
        <v>86</v>
      </c>
      <c r="AV1064" s="14" t="s">
        <v>86</v>
      </c>
      <c r="AW1064" s="14" t="s">
        <v>35</v>
      </c>
      <c r="AX1064" s="14" t="s">
        <v>76</v>
      </c>
      <c r="AY1064" s="253" t="s">
        <v>140</v>
      </c>
    </row>
    <row r="1065" spans="1:51" s="13" customFormat="1" ht="12">
      <c r="A1065" s="13"/>
      <c r="B1065" s="232"/>
      <c r="C1065" s="233"/>
      <c r="D1065" s="234" t="s">
        <v>151</v>
      </c>
      <c r="E1065" s="235" t="s">
        <v>19</v>
      </c>
      <c r="F1065" s="236" t="s">
        <v>604</v>
      </c>
      <c r="G1065" s="233"/>
      <c r="H1065" s="235" t="s">
        <v>19</v>
      </c>
      <c r="I1065" s="237"/>
      <c r="J1065" s="233"/>
      <c r="K1065" s="233"/>
      <c r="L1065" s="238"/>
      <c r="M1065" s="239"/>
      <c r="N1065" s="240"/>
      <c r="O1065" s="240"/>
      <c r="P1065" s="240"/>
      <c r="Q1065" s="240"/>
      <c r="R1065" s="240"/>
      <c r="S1065" s="240"/>
      <c r="T1065" s="241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2" t="s">
        <v>151</v>
      </c>
      <c r="AU1065" s="242" t="s">
        <v>86</v>
      </c>
      <c r="AV1065" s="13" t="s">
        <v>84</v>
      </c>
      <c r="AW1065" s="13" t="s">
        <v>35</v>
      </c>
      <c r="AX1065" s="13" t="s">
        <v>76</v>
      </c>
      <c r="AY1065" s="242" t="s">
        <v>140</v>
      </c>
    </row>
    <row r="1066" spans="1:51" s="14" customFormat="1" ht="12">
      <c r="A1066" s="14"/>
      <c r="B1066" s="243"/>
      <c r="C1066" s="244"/>
      <c r="D1066" s="234" t="s">
        <v>151</v>
      </c>
      <c r="E1066" s="245" t="s">
        <v>19</v>
      </c>
      <c r="F1066" s="246" t="s">
        <v>1052</v>
      </c>
      <c r="G1066" s="244"/>
      <c r="H1066" s="247">
        <v>264.2</v>
      </c>
      <c r="I1066" s="248"/>
      <c r="J1066" s="244"/>
      <c r="K1066" s="244"/>
      <c r="L1066" s="249"/>
      <c r="M1066" s="250"/>
      <c r="N1066" s="251"/>
      <c r="O1066" s="251"/>
      <c r="P1066" s="251"/>
      <c r="Q1066" s="251"/>
      <c r="R1066" s="251"/>
      <c r="S1066" s="251"/>
      <c r="T1066" s="252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3" t="s">
        <v>151</v>
      </c>
      <c r="AU1066" s="253" t="s">
        <v>86</v>
      </c>
      <c r="AV1066" s="14" t="s">
        <v>86</v>
      </c>
      <c r="AW1066" s="14" t="s">
        <v>35</v>
      </c>
      <c r="AX1066" s="14" t="s">
        <v>76</v>
      </c>
      <c r="AY1066" s="253" t="s">
        <v>140</v>
      </c>
    </row>
    <row r="1067" spans="1:51" s="15" customFormat="1" ht="12">
      <c r="A1067" s="15"/>
      <c r="B1067" s="254"/>
      <c r="C1067" s="255"/>
      <c r="D1067" s="234" t="s">
        <v>151</v>
      </c>
      <c r="E1067" s="256" t="s">
        <v>19</v>
      </c>
      <c r="F1067" s="257" t="s">
        <v>154</v>
      </c>
      <c r="G1067" s="255"/>
      <c r="H1067" s="258">
        <v>505.92</v>
      </c>
      <c r="I1067" s="259"/>
      <c r="J1067" s="255"/>
      <c r="K1067" s="255"/>
      <c r="L1067" s="260"/>
      <c r="M1067" s="261"/>
      <c r="N1067" s="262"/>
      <c r="O1067" s="262"/>
      <c r="P1067" s="262"/>
      <c r="Q1067" s="262"/>
      <c r="R1067" s="262"/>
      <c r="S1067" s="262"/>
      <c r="T1067" s="263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64" t="s">
        <v>151</v>
      </c>
      <c r="AU1067" s="264" t="s">
        <v>86</v>
      </c>
      <c r="AV1067" s="15" t="s">
        <v>147</v>
      </c>
      <c r="AW1067" s="15" t="s">
        <v>35</v>
      </c>
      <c r="AX1067" s="15" t="s">
        <v>84</v>
      </c>
      <c r="AY1067" s="264" t="s">
        <v>140</v>
      </c>
    </row>
    <row r="1068" spans="1:65" s="2" customFormat="1" ht="24.15" customHeight="1">
      <c r="A1068" s="40"/>
      <c r="B1068" s="41"/>
      <c r="C1068" s="214" t="s">
        <v>1053</v>
      </c>
      <c r="D1068" s="214" t="s">
        <v>142</v>
      </c>
      <c r="E1068" s="215" t="s">
        <v>1054</v>
      </c>
      <c r="F1068" s="216" t="s">
        <v>1055</v>
      </c>
      <c r="G1068" s="217" t="s">
        <v>145</v>
      </c>
      <c r="H1068" s="218">
        <v>505.92</v>
      </c>
      <c r="I1068" s="219"/>
      <c r="J1068" s="220">
        <f>ROUND(I1068*H1068,2)</f>
        <v>0</v>
      </c>
      <c r="K1068" s="216" t="s">
        <v>146</v>
      </c>
      <c r="L1068" s="46"/>
      <c r="M1068" s="221" t="s">
        <v>19</v>
      </c>
      <c r="N1068" s="222" t="s">
        <v>47</v>
      </c>
      <c r="O1068" s="86"/>
      <c r="P1068" s="223">
        <f>O1068*H1068</f>
        <v>0</v>
      </c>
      <c r="Q1068" s="223">
        <v>0.00014</v>
      </c>
      <c r="R1068" s="223">
        <f>Q1068*H1068</f>
        <v>0.0708288</v>
      </c>
      <c r="S1068" s="223">
        <v>0</v>
      </c>
      <c r="T1068" s="224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5" t="s">
        <v>256</v>
      </c>
      <c r="AT1068" s="225" t="s">
        <v>142</v>
      </c>
      <c r="AU1068" s="225" t="s">
        <v>86</v>
      </c>
      <c r="AY1068" s="19" t="s">
        <v>140</v>
      </c>
      <c r="BE1068" s="226">
        <f>IF(N1068="základní",J1068,0)</f>
        <v>0</v>
      </c>
      <c r="BF1068" s="226">
        <f>IF(N1068="snížená",J1068,0)</f>
        <v>0</v>
      </c>
      <c r="BG1068" s="226">
        <f>IF(N1068="zákl. přenesená",J1068,0)</f>
        <v>0</v>
      </c>
      <c r="BH1068" s="226">
        <f>IF(N1068="sníž. přenesená",J1068,0)</f>
        <v>0</v>
      </c>
      <c r="BI1068" s="226">
        <f>IF(N1068="nulová",J1068,0)</f>
        <v>0</v>
      </c>
      <c r="BJ1068" s="19" t="s">
        <v>84</v>
      </c>
      <c r="BK1068" s="226">
        <f>ROUND(I1068*H1068,2)</f>
        <v>0</v>
      </c>
      <c r="BL1068" s="19" t="s">
        <v>256</v>
      </c>
      <c r="BM1068" s="225" t="s">
        <v>1056</v>
      </c>
    </row>
    <row r="1069" spans="1:47" s="2" customFormat="1" ht="12">
      <c r="A1069" s="40"/>
      <c r="B1069" s="41"/>
      <c r="C1069" s="42"/>
      <c r="D1069" s="227" t="s">
        <v>149</v>
      </c>
      <c r="E1069" s="42"/>
      <c r="F1069" s="228" t="s">
        <v>1057</v>
      </c>
      <c r="G1069" s="42"/>
      <c r="H1069" s="42"/>
      <c r="I1069" s="229"/>
      <c r="J1069" s="42"/>
      <c r="K1069" s="42"/>
      <c r="L1069" s="46"/>
      <c r="M1069" s="230"/>
      <c r="N1069" s="231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149</v>
      </c>
      <c r="AU1069" s="19" t="s">
        <v>86</v>
      </c>
    </row>
    <row r="1070" spans="1:51" s="13" customFormat="1" ht="12">
      <c r="A1070" s="13"/>
      <c r="B1070" s="232"/>
      <c r="C1070" s="233"/>
      <c r="D1070" s="234" t="s">
        <v>151</v>
      </c>
      <c r="E1070" s="235" t="s">
        <v>19</v>
      </c>
      <c r="F1070" s="236" t="s">
        <v>858</v>
      </c>
      <c r="G1070" s="233"/>
      <c r="H1070" s="235" t="s">
        <v>19</v>
      </c>
      <c r="I1070" s="237"/>
      <c r="J1070" s="233"/>
      <c r="K1070" s="233"/>
      <c r="L1070" s="238"/>
      <c r="M1070" s="239"/>
      <c r="N1070" s="240"/>
      <c r="O1070" s="240"/>
      <c r="P1070" s="240"/>
      <c r="Q1070" s="240"/>
      <c r="R1070" s="240"/>
      <c r="S1070" s="240"/>
      <c r="T1070" s="24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2" t="s">
        <v>151</v>
      </c>
      <c r="AU1070" s="242" t="s">
        <v>86</v>
      </c>
      <c r="AV1070" s="13" t="s">
        <v>84</v>
      </c>
      <c r="AW1070" s="13" t="s">
        <v>35</v>
      </c>
      <c r="AX1070" s="13" t="s">
        <v>76</v>
      </c>
      <c r="AY1070" s="242" t="s">
        <v>140</v>
      </c>
    </row>
    <row r="1071" spans="1:51" s="13" customFormat="1" ht="12">
      <c r="A1071" s="13"/>
      <c r="B1071" s="232"/>
      <c r="C1071" s="233"/>
      <c r="D1071" s="234" t="s">
        <v>151</v>
      </c>
      <c r="E1071" s="235" t="s">
        <v>19</v>
      </c>
      <c r="F1071" s="236" t="s">
        <v>599</v>
      </c>
      <c r="G1071" s="233"/>
      <c r="H1071" s="235" t="s">
        <v>19</v>
      </c>
      <c r="I1071" s="237"/>
      <c r="J1071" s="233"/>
      <c r="K1071" s="233"/>
      <c r="L1071" s="238"/>
      <c r="M1071" s="239"/>
      <c r="N1071" s="240"/>
      <c r="O1071" s="240"/>
      <c r="P1071" s="240"/>
      <c r="Q1071" s="240"/>
      <c r="R1071" s="240"/>
      <c r="S1071" s="240"/>
      <c r="T1071" s="24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2" t="s">
        <v>151</v>
      </c>
      <c r="AU1071" s="242" t="s">
        <v>86</v>
      </c>
      <c r="AV1071" s="13" t="s">
        <v>84</v>
      </c>
      <c r="AW1071" s="13" t="s">
        <v>35</v>
      </c>
      <c r="AX1071" s="13" t="s">
        <v>76</v>
      </c>
      <c r="AY1071" s="242" t="s">
        <v>140</v>
      </c>
    </row>
    <row r="1072" spans="1:51" s="14" customFormat="1" ht="12">
      <c r="A1072" s="14"/>
      <c r="B1072" s="243"/>
      <c r="C1072" s="244"/>
      <c r="D1072" s="234" t="s">
        <v>151</v>
      </c>
      <c r="E1072" s="245" t="s">
        <v>19</v>
      </c>
      <c r="F1072" s="246" t="s">
        <v>1050</v>
      </c>
      <c r="G1072" s="244"/>
      <c r="H1072" s="247">
        <v>65.96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3" t="s">
        <v>151</v>
      </c>
      <c r="AU1072" s="253" t="s">
        <v>86</v>
      </c>
      <c r="AV1072" s="14" t="s">
        <v>86</v>
      </c>
      <c r="AW1072" s="14" t="s">
        <v>35</v>
      </c>
      <c r="AX1072" s="14" t="s">
        <v>76</v>
      </c>
      <c r="AY1072" s="253" t="s">
        <v>140</v>
      </c>
    </row>
    <row r="1073" spans="1:51" s="13" customFormat="1" ht="12">
      <c r="A1073" s="13"/>
      <c r="B1073" s="232"/>
      <c r="C1073" s="233"/>
      <c r="D1073" s="234" t="s">
        <v>151</v>
      </c>
      <c r="E1073" s="235" t="s">
        <v>19</v>
      </c>
      <c r="F1073" s="236" t="s">
        <v>601</v>
      </c>
      <c r="G1073" s="233"/>
      <c r="H1073" s="235" t="s">
        <v>19</v>
      </c>
      <c r="I1073" s="237"/>
      <c r="J1073" s="233"/>
      <c r="K1073" s="233"/>
      <c r="L1073" s="238"/>
      <c r="M1073" s="239"/>
      <c r="N1073" s="240"/>
      <c r="O1073" s="240"/>
      <c r="P1073" s="240"/>
      <c r="Q1073" s="240"/>
      <c r="R1073" s="240"/>
      <c r="S1073" s="240"/>
      <c r="T1073" s="241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2" t="s">
        <v>151</v>
      </c>
      <c r="AU1073" s="242" t="s">
        <v>86</v>
      </c>
      <c r="AV1073" s="13" t="s">
        <v>84</v>
      </c>
      <c r="AW1073" s="13" t="s">
        <v>35</v>
      </c>
      <c r="AX1073" s="13" t="s">
        <v>76</v>
      </c>
      <c r="AY1073" s="242" t="s">
        <v>140</v>
      </c>
    </row>
    <row r="1074" spans="1:51" s="14" customFormat="1" ht="12">
      <c r="A1074" s="14"/>
      <c r="B1074" s="243"/>
      <c r="C1074" s="244"/>
      <c r="D1074" s="234" t="s">
        <v>151</v>
      </c>
      <c r="E1074" s="245" t="s">
        <v>19</v>
      </c>
      <c r="F1074" s="246" t="s">
        <v>1050</v>
      </c>
      <c r="G1074" s="244"/>
      <c r="H1074" s="247">
        <v>65.96</v>
      </c>
      <c r="I1074" s="248"/>
      <c r="J1074" s="244"/>
      <c r="K1074" s="244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3" t="s">
        <v>151</v>
      </c>
      <c r="AU1074" s="253" t="s">
        <v>86</v>
      </c>
      <c r="AV1074" s="14" t="s">
        <v>86</v>
      </c>
      <c r="AW1074" s="14" t="s">
        <v>35</v>
      </c>
      <c r="AX1074" s="14" t="s">
        <v>76</v>
      </c>
      <c r="AY1074" s="253" t="s">
        <v>140</v>
      </c>
    </row>
    <row r="1075" spans="1:51" s="13" customFormat="1" ht="12">
      <c r="A1075" s="13"/>
      <c r="B1075" s="232"/>
      <c r="C1075" s="233"/>
      <c r="D1075" s="234" t="s">
        <v>151</v>
      </c>
      <c r="E1075" s="235" t="s">
        <v>19</v>
      </c>
      <c r="F1075" s="236" t="s">
        <v>602</v>
      </c>
      <c r="G1075" s="233"/>
      <c r="H1075" s="235" t="s">
        <v>19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2" t="s">
        <v>151</v>
      </c>
      <c r="AU1075" s="242" t="s">
        <v>86</v>
      </c>
      <c r="AV1075" s="13" t="s">
        <v>84</v>
      </c>
      <c r="AW1075" s="13" t="s">
        <v>35</v>
      </c>
      <c r="AX1075" s="13" t="s">
        <v>76</v>
      </c>
      <c r="AY1075" s="242" t="s">
        <v>140</v>
      </c>
    </row>
    <row r="1076" spans="1:51" s="14" customFormat="1" ht="12">
      <c r="A1076" s="14"/>
      <c r="B1076" s="243"/>
      <c r="C1076" s="244"/>
      <c r="D1076" s="234" t="s">
        <v>151</v>
      </c>
      <c r="E1076" s="245" t="s">
        <v>19</v>
      </c>
      <c r="F1076" s="246" t="s">
        <v>1051</v>
      </c>
      <c r="G1076" s="244"/>
      <c r="H1076" s="247">
        <v>109.8</v>
      </c>
      <c r="I1076" s="248"/>
      <c r="J1076" s="244"/>
      <c r="K1076" s="244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3" t="s">
        <v>151</v>
      </c>
      <c r="AU1076" s="253" t="s">
        <v>86</v>
      </c>
      <c r="AV1076" s="14" t="s">
        <v>86</v>
      </c>
      <c r="AW1076" s="14" t="s">
        <v>35</v>
      </c>
      <c r="AX1076" s="14" t="s">
        <v>76</v>
      </c>
      <c r="AY1076" s="253" t="s">
        <v>140</v>
      </c>
    </row>
    <row r="1077" spans="1:51" s="13" customFormat="1" ht="12">
      <c r="A1077" s="13"/>
      <c r="B1077" s="232"/>
      <c r="C1077" s="233"/>
      <c r="D1077" s="234" t="s">
        <v>151</v>
      </c>
      <c r="E1077" s="235" t="s">
        <v>19</v>
      </c>
      <c r="F1077" s="236" t="s">
        <v>604</v>
      </c>
      <c r="G1077" s="233"/>
      <c r="H1077" s="235" t="s">
        <v>19</v>
      </c>
      <c r="I1077" s="237"/>
      <c r="J1077" s="233"/>
      <c r="K1077" s="233"/>
      <c r="L1077" s="238"/>
      <c r="M1077" s="239"/>
      <c r="N1077" s="240"/>
      <c r="O1077" s="240"/>
      <c r="P1077" s="240"/>
      <c r="Q1077" s="240"/>
      <c r="R1077" s="240"/>
      <c r="S1077" s="240"/>
      <c r="T1077" s="24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2" t="s">
        <v>151</v>
      </c>
      <c r="AU1077" s="242" t="s">
        <v>86</v>
      </c>
      <c r="AV1077" s="13" t="s">
        <v>84</v>
      </c>
      <c r="AW1077" s="13" t="s">
        <v>35</v>
      </c>
      <c r="AX1077" s="13" t="s">
        <v>76</v>
      </c>
      <c r="AY1077" s="242" t="s">
        <v>140</v>
      </c>
    </row>
    <row r="1078" spans="1:51" s="14" customFormat="1" ht="12">
      <c r="A1078" s="14"/>
      <c r="B1078" s="243"/>
      <c r="C1078" s="244"/>
      <c r="D1078" s="234" t="s">
        <v>151</v>
      </c>
      <c r="E1078" s="245" t="s">
        <v>19</v>
      </c>
      <c r="F1078" s="246" t="s">
        <v>1052</v>
      </c>
      <c r="G1078" s="244"/>
      <c r="H1078" s="247">
        <v>264.2</v>
      </c>
      <c r="I1078" s="248"/>
      <c r="J1078" s="244"/>
      <c r="K1078" s="244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3" t="s">
        <v>151</v>
      </c>
      <c r="AU1078" s="253" t="s">
        <v>86</v>
      </c>
      <c r="AV1078" s="14" t="s">
        <v>86</v>
      </c>
      <c r="AW1078" s="14" t="s">
        <v>35</v>
      </c>
      <c r="AX1078" s="14" t="s">
        <v>76</v>
      </c>
      <c r="AY1078" s="253" t="s">
        <v>140</v>
      </c>
    </row>
    <row r="1079" spans="1:51" s="15" customFormat="1" ht="12">
      <c r="A1079" s="15"/>
      <c r="B1079" s="254"/>
      <c r="C1079" s="255"/>
      <c r="D1079" s="234" t="s">
        <v>151</v>
      </c>
      <c r="E1079" s="256" t="s">
        <v>19</v>
      </c>
      <c r="F1079" s="257" t="s">
        <v>154</v>
      </c>
      <c r="G1079" s="255"/>
      <c r="H1079" s="258">
        <v>505.92</v>
      </c>
      <c r="I1079" s="259"/>
      <c r="J1079" s="255"/>
      <c r="K1079" s="255"/>
      <c r="L1079" s="260"/>
      <c r="M1079" s="261"/>
      <c r="N1079" s="262"/>
      <c r="O1079" s="262"/>
      <c r="P1079" s="262"/>
      <c r="Q1079" s="262"/>
      <c r="R1079" s="262"/>
      <c r="S1079" s="262"/>
      <c r="T1079" s="263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4" t="s">
        <v>151</v>
      </c>
      <c r="AU1079" s="264" t="s">
        <v>86</v>
      </c>
      <c r="AV1079" s="15" t="s">
        <v>147</v>
      </c>
      <c r="AW1079" s="15" t="s">
        <v>35</v>
      </c>
      <c r="AX1079" s="15" t="s">
        <v>84</v>
      </c>
      <c r="AY1079" s="264" t="s">
        <v>140</v>
      </c>
    </row>
    <row r="1080" spans="1:65" s="2" customFormat="1" ht="16.5" customHeight="1">
      <c r="A1080" s="40"/>
      <c r="B1080" s="41"/>
      <c r="C1080" s="214" t="s">
        <v>1058</v>
      </c>
      <c r="D1080" s="214" t="s">
        <v>142</v>
      </c>
      <c r="E1080" s="215" t="s">
        <v>1059</v>
      </c>
      <c r="F1080" s="216" t="s">
        <v>1060</v>
      </c>
      <c r="G1080" s="217" t="s">
        <v>145</v>
      </c>
      <c r="H1080" s="218">
        <v>505.92</v>
      </c>
      <c r="I1080" s="219"/>
      <c r="J1080" s="220">
        <f>ROUND(I1080*H1080,2)</f>
        <v>0</v>
      </c>
      <c r="K1080" s="216" t="s">
        <v>146</v>
      </c>
      <c r="L1080" s="46"/>
      <c r="M1080" s="221" t="s">
        <v>19</v>
      </c>
      <c r="N1080" s="222" t="s">
        <v>47</v>
      </c>
      <c r="O1080" s="86"/>
      <c r="P1080" s="223">
        <f>O1080*H1080</f>
        <v>0</v>
      </c>
      <c r="Q1080" s="223">
        <v>0.00025</v>
      </c>
      <c r="R1080" s="223">
        <f>Q1080*H1080</f>
        <v>0.12648</v>
      </c>
      <c r="S1080" s="223">
        <v>0</v>
      </c>
      <c r="T1080" s="224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25" t="s">
        <v>256</v>
      </c>
      <c r="AT1080" s="225" t="s">
        <v>142</v>
      </c>
      <c r="AU1080" s="225" t="s">
        <v>86</v>
      </c>
      <c r="AY1080" s="19" t="s">
        <v>140</v>
      </c>
      <c r="BE1080" s="226">
        <f>IF(N1080="základní",J1080,0)</f>
        <v>0</v>
      </c>
      <c r="BF1080" s="226">
        <f>IF(N1080="snížená",J1080,0)</f>
        <v>0</v>
      </c>
      <c r="BG1080" s="226">
        <f>IF(N1080="zákl. přenesená",J1080,0)</f>
        <v>0</v>
      </c>
      <c r="BH1080" s="226">
        <f>IF(N1080="sníž. přenesená",J1080,0)</f>
        <v>0</v>
      </c>
      <c r="BI1080" s="226">
        <f>IF(N1080="nulová",J1080,0)</f>
        <v>0</v>
      </c>
      <c r="BJ1080" s="19" t="s">
        <v>84</v>
      </c>
      <c r="BK1080" s="226">
        <f>ROUND(I1080*H1080,2)</f>
        <v>0</v>
      </c>
      <c r="BL1080" s="19" t="s">
        <v>256</v>
      </c>
      <c r="BM1080" s="225" t="s">
        <v>1061</v>
      </c>
    </row>
    <row r="1081" spans="1:47" s="2" customFormat="1" ht="12">
      <c r="A1081" s="40"/>
      <c r="B1081" s="41"/>
      <c r="C1081" s="42"/>
      <c r="D1081" s="227" t="s">
        <v>149</v>
      </c>
      <c r="E1081" s="42"/>
      <c r="F1081" s="228" t="s">
        <v>1062</v>
      </c>
      <c r="G1081" s="42"/>
      <c r="H1081" s="42"/>
      <c r="I1081" s="229"/>
      <c r="J1081" s="42"/>
      <c r="K1081" s="42"/>
      <c r="L1081" s="46"/>
      <c r="M1081" s="230"/>
      <c r="N1081" s="231"/>
      <c r="O1081" s="86"/>
      <c r="P1081" s="86"/>
      <c r="Q1081" s="86"/>
      <c r="R1081" s="86"/>
      <c r="S1081" s="86"/>
      <c r="T1081" s="87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9" t="s">
        <v>149</v>
      </c>
      <c r="AU1081" s="19" t="s">
        <v>86</v>
      </c>
    </row>
    <row r="1082" spans="1:51" s="13" customFormat="1" ht="12">
      <c r="A1082" s="13"/>
      <c r="B1082" s="232"/>
      <c r="C1082" s="233"/>
      <c r="D1082" s="234" t="s">
        <v>151</v>
      </c>
      <c r="E1082" s="235" t="s">
        <v>19</v>
      </c>
      <c r="F1082" s="236" t="s">
        <v>858</v>
      </c>
      <c r="G1082" s="233"/>
      <c r="H1082" s="235" t="s">
        <v>19</v>
      </c>
      <c r="I1082" s="237"/>
      <c r="J1082" s="233"/>
      <c r="K1082" s="233"/>
      <c r="L1082" s="238"/>
      <c r="M1082" s="239"/>
      <c r="N1082" s="240"/>
      <c r="O1082" s="240"/>
      <c r="P1082" s="240"/>
      <c r="Q1082" s="240"/>
      <c r="R1082" s="240"/>
      <c r="S1082" s="240"/>
      <c r="T1082" s="24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2" t="s">
        <v>151</v>
      </c>
      <c r="AU1082" s="242" t="s">
        <v>86</v>
      </c>
      <c r="AV1082" s="13" t="s">
        <v>84</v>
      </c>
      <c r="AW1082" s="13" t="s">
        <v>35</v>
      </c>
      <c r="AX1082" s="13" t="s">
        <v>76</v>
      </c>
      <c r="AY1082" s="242" t="s">
        <v>140</v>
      </c>
    </row>
    <row r="1083" spans="1:51" s="13" customFormat="1" ht="12">
      <c r="A1083" s="13"/>
      <c r="B1083" s="232"/>
      <c r="C1083" s="233"/>
      <c r="D1083" s="234" t="s">
        <v>151</v>
      </c>
      <c r="E1083" s="235" t="s">
        <v>19</v>
      </c>
      <c r="F1083" s="236" t="s">
        <v>599</v>
      </c>
      <c r="G1083" s="233"/>
      <c r="H1083" s="235" t="s">
        <v>19</v>
      </c>
      <c r="I1083" s="237"/>
      <c r="J1083" s="233"/>
      <c r="K1083" s="233"/>
      <c r="L1083" s="238"/>
      <c r="M1083" s="239"/>
      <c r="N1083" s="240"/>
      <c r="O1083" s="240"/>
      <c r="P1083" s="240"/>
      <c r="Q1083" s="240"/>
      <c r="R1083" s="240"/>
      <c r="S1083" s="240"/>
      <c r="T1083" s="24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2" t="s">
        <v>151</v>
      </c>
      <c r="AU1083" s="242" t="s">
        <v>86</v>
      </c>
      <c r="AV1083" s="13" t="s">
        <v>84</v>
      </c>
      <c r="AW1083" s="13" t="s">
        <v>35</v>
      </c>
      <c r="AX1083" s="13" t="s">
        <v>76</v>
      </c>
      <c r="AY1083" s="242" t="s">
        <v>140</v>
      </c>
    </row>
    <row r="1084" spans="1:51" s="14" customFormat="1" ht="12">
      <c r="A1084" s="14"/>
      <c r="B1084" s="243"/>
      <c r="C1084" s="244"/>
      <c r="D1084" s="234" t="s">
        <v>151</v>
      </c>
      <c r="E1084" s="245" t="s">
        <v>19</v>
      </c>
      <c r="F1084" s="246" t="s">
        <v>1050</v>
      </c>
      <c r="G1084" s="244"/>
      <c r="H1084" s="247">
        <v>65.96</v>
      </c>
      <c r="I1084" s="248"/>
      <c r="J1084" s="244"/>
      <c r="K1084" s="244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3" t="s">
        <v>151</v>
      </c>
      <c r="AU1084" s="253" t="s">
        <v>86</v>
      </c>
      <c r="AV1084" s="14" t="s">
        <v>86</v>
      </c>
      <c r="AW1084" s="14" t="s">
        <v>35</v>
      </c>
      <c r="AX1084" s="14" t="s">
        <v>76</v>
      </c>
      <c r="AY1084" s="253" t="s">
        <v>140</v>
      </c>
    </row>
    <row r="1085" spans="1:51" s="13" customFormat="1" ht="12">
      <c r="A1085" s="13"/>
      <c r="B1085" s="232"/>
      <c r="C1085" s="233"/>
      <c r="D1085" s="234" t="s">
        <v>151</v>
      </c>
      <c r="E1085" s="235" t="s">
        <v>19</v>
      </c>
      <c r="F1085" s="236" t="s">
        <v>601</v>
      </c>
      <c r="G1085" s="233"/>
      <c r="H1085" s="235" t="s">
        <v>19</v>
      </c>
      <c r="I1085" s="237"/>
      <c r="J1085" s="233"/>
      <c r="K1085" s="233"/>
      <c r="L1085" s="238"/>
      <c r="M1085" s="239"/>
      <c r="N1085" s="240"/>
      <c r="O1085" s="240"/>
      <c r="P1085" s="240"/>
      <c r="Q1085" s="240"/>
      <c r="R1085" s="240"/>
      <c r="S1085" s="240"/>
      <c r="T1085" s="241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2" t="s">
        <v>151</v>
      </c>
      <c r="AU1085" s="242" t="s">
        <v>86</v>
      </c>
      <c r="AV1085" s="13" t="s">
        <v>84</v>
      </c>
      <c r="AW1085" s="13" t="s">
        <v>35</v>
      </c>
      <c r="AX1085" s="13" t="s">
        <v>76</v>
      </c>
      <c r="AY1085" s="242" t="s">
        <v>140</v>
      </c>
    </row>
    <row r="1086" spans="1:51" s="14" customFormat="1" ht="12">
      <c r="A1086" s="14"/>
      <c r="B1086" s="243"/>
      <c r="C1086" s="244"/>
      <c r="D1086" s="234" t="s">
        <v>151</v>
      </c>
      <c r="E1086" s="245" t="s">
        <v>19</v>
      </c>
      <c r="F1086" s="246" t="s">
        <v>1050</v>
      </c>
      <c r="G1086" s="244"/>
      <c r="H1086" s="247">
        <v>65.96</v>
      </c>
      <c r="I1086" s="248"/>
      <c r="J1086" s="244"/>
      <c r="K1086" s="244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3" t="s">
        <v>151</v>
      </c>
      <c r="AU1086" s="253" t="s">
        <v>86</v>
      </c>
      <c r="AV1086" s="14" t="s">
        <v>86</v>
      </c>
      <c r="AW1086" s="14" t="s">
        <v>35</v>
      </c>
      <c r="AX1086" s="14" t="s">
        <v>76</v>
      </c>
      <c r="AY1086" s="253" t="s">
        <v>140</v>
      </c>
    </row>
    <row r="1087" spans="1:51" s="13" customFormat="1" ht="12">
      <c r="A1087" s="13"/>
      <c r="B1087" s="232"/>
      <c r="C1087" s="233"/>
      <c r="D1087" s="234" t="s">
        <v>151</v>
      </c>
      <c r="E1087" s="235" t="s">
        <v>19</v>
      </c>
      <c r="F1087" s="236" t="s">
        <v>602</v>
      </c>
      <c r="G1087" s="233"/>
      <c r="H1087" s="235" t="s">
        <v>19</v>
      </c>
      <c r="I1087" s="237"/>
      <c r="J1087" s="233"/>
      <c r="K1087" s="233"/>
      <c r="L1087" s="238"/>
      <c r="M1087" s="239"/>
      <c r="N1087" s="240"/>
      <c r="O1087" s="240"/>
      <c r="P1087" s="240"/>
      <c r="Q1087" s="240"/>
      <c r="R1087" s="240"/>
      <c r="S1087" s="240"/>
      <c r="T1087" s="24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2" t="s">
        <v>151</v>
      </c>
      <c r="AU1087" s="242" t="s">
        <v>86</v>
      </c>
      <c r="AV1087" s="13" t="s">
        <v>84</v>
      </c>
      <c r="AW1087" s="13" t="s">
        <v>35</v>
      </c>
      <c r="AX1087" s="13" t="s">
        <v>76</v>
      </c>
      <c r="AY1087" s="242" t="s">
        <v>140</v>
      </c>
    </row>
    <row r="1088" spans="1:51" s="14" customFormat="1" ht="12">
      <c r="A1088" s="14"/>
      <c r="B1088" s="243"/>
      <c r="C1088" s="244"/>
      <c r="D1088" s="234" t="s">
        <v>151</v>
      </c>
      <c r="E1088" s="245" t="s">
        <v>19</v>
      </c>
      <c r="F1088" s="246" t="s">
        <v>1051</v>
      </c>
      <c r="G1088" s="244"/>
      <c r="H1088" s="247">
        <v>109.8</v>
      </c>
      <c r="I1088" s="248"/>
      <c r="J1088" s="244"/>
      <c r="K1088" s="244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3" t="s">
        <v>151</v>
      </c>
      <c r="AU1088" s="253" t="s">
        <v>86</v>
      </c>
      <c r="AV1088" s="14" t="s">
        <v>86</v>
      </c>
      <c r="AW1088" s="14" t="s">
        <v>35</v>
      </c>
      <c r="AX1088" s="14" t="s">
        <v>76</v>
      </c>
      <c r="AY1088" s="253" t="s">
        <v>140</v>
      </c>
    </row>
    <row r="1089" spans="1:51" s="13" customFormat="1" ht="12">
      <c r="A1089" s="13"/>
      <c r="B1089" s="232"/>
      <c r="C1089" s="233"/>
      <c r="D1089" s="234" t="s">
        <v>151</v>
      </c>
      <c r="E1089" s="235" t="s">
        <v>19</v>
      </c>
      <c r="F1089" s="236" t="s">
        <v>604</v>
      </c>
      <c r="G1089" s="233"/>
      <c r="H1089" s="235" t="s">
        <v>19</v>
      </c>
      <c r="I1089" s="237"/>
      <c r="J1089" s="233"/>
      <c r="K1089" s="233"/>
      <c r="L1089" s="238"/>
      <c r="M1089" s="239"/>
      <c r="N1089" s="240"/>
      <c r="O1089" s="240"/>
      <c r="P1089" s="240"/>
      <c r="Q1089" s="240"/>
      <c r="R1089" s="240"/>
      <c r="S1089" s="240"/>
      <c r="T1089" s="24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2" t="s">
        <v>151</v>
      </c>
      <c r="AU1089" s="242" t="s">
        <v>86</v>
      </c>
      <c r="AV1089" s="13" t="s">
        <v>84</v>
      </c>
      <c r="AW1089" s="13" t="s">
        <v>35</v>
      </c>
      <c r="AX1089" s="13" t="s">
        <v>76</v>
      </c>
      <c r="AY1089" s="242" t="s">
        <v>140</v>
      </c>
    </row>
    <row r="1090" spans="1:51" s="14" customFormat="1" ht="12">
      <c r="A1090" s="14"/>
      <c r="B1090" s="243"/>
      <c r="C1090" s="244"/>
      <c r="D1090" s="234" t="s">
        <v>151</v>
      </c>
      <c r="E1090" s="245" t="s">
        <v>19</v>
      </c>
      <c r="F1090" s="246" t="s">
        <v>1052</v>
      </c>
      <c r="G1090" s="244"/>
      <c r="H1090" s="247">
        <v>264.2</v>
      </c>
      <c r="I1090" s="248"/>
      <c r="J1090" s="244"/>
      <c r="K1090" s="244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3" t="s">
        <v>151</v>
      </c>
      <c r="AU1090" s="253" t="s">
        <v>86</v>
      </c>
      <c r="AV1090" s="14" t="s">
        <v>86</v>
      </c>
      <c r="AW1090" s="14" t="s">
        <v>35</v>
      </c>
      <c r="AX1090" s="14" t="s">
        <v>76</v>
      </c>
      <c r="AY1090" s="253" t="s">
        <v>140</v>
      </c>
    </row>
    <row r="1091" spans="1:51" s="15" customFormat="1" ht="12">
      <c r="A1091" s="15"/>
      <c r="B1091" s="254"/>
      <c r="C1091" s="255"/>
      <c r="D1091" s="234" t="s">
        <v>151</v>
      </c>
      <c r="E1091" s="256" t="s">
        <v>19</v>
      </c>
      <c r="F1091" s="257" t="s">
        <v>154</v>
      </c>
      <c r="G1091" s="255"/>
      <c r="H1091" s="258">
        <v>505.92</v>
      </c>
      <c r="I1091" s="259"/>
      <c r="J1091" s="255"/>
      <c r="K1091" s="255"/>
      <c r="L1091" s="260"/>
      <c r="M1091" s="261"/>
      <c r="N1091" s="262"/>
      <c r="O1091" s="262"/>
      <c r="P1091" s="262"/>
      <c r="Q1091" s="262"/>
      <c r="R1091" s="262"/>
      <c r="S1091" s="262"/>
      <c r="T1091" s="263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64" t="s">
        <v>151</v>
      </c>
      <c r="AU1091" s="264" t="s">
        <v>86</v>
      </c>
      <c r="AV1091" s="15" t="s">
        <v>147</v>
      </c>
      <c r="AW1091" s="15" t="s">
        <v>35</v>
      </c>
      <c r="AX1091" s="15" t="s">
        <v>84</v>
      </c>
      <c r="AY1091" s="264" t="s">
        <v>140</v>
      </c>
    </row>
    <row r="1092" spans="1:65" s="2" customFormat="1" ht="16.5" customHeight="1">
      <c r="A1092" s="40"/>
      <c r="B1092" s="41"/>
      <c r="C1092" s="214" t="s">
        <v>1063</v>
      </c>
      <c r="D1092" s="214" t="s">
        <v>142</v>
      </c>
      <c r="E1092" s="215" t="s">
        <v>1064</v>
      </c>
      <c r="F1092" s="216" t="s">
        <v>1065</v>
      </c>
      <c r="G1092" s="217" t="s">
        <v>145</v>
      </c>
      <c r="H1092" s="218">
        <v>68.16</v>
      </c>
      <c r="I1092" s="219"/>
      <c r="J1092" s="220">
        <f>ROUND(I1092*H1092,2)</f>
        <v>0</v>
      </c>
      <c r="K1092" s="216" t="s">
        <v>146</v>
      </c>
      <c r="L1092" s="46"/>
      <c r="M1092" s="221" t="s">
        <v>19</v>
      </c>
      <c r="N1092" s="222" t="s">
        <v>47</v>
      </c>
      <c r="O1092" s="86"/>
      <c r="P1092" s="223">
        <f>O1092*H1092</f>
        <v>0</v>
      </c>
      <c r="Q1092" s="223">
        <v>0</v>
      </c>
      <c r="R1092" s="223">
        <f>Q1092*H1092</f>
        <v>0</v>
      </c>
      <c r="S1092" s="223">
        <v>0</v>
      </c>
      <c r="T1092" s="224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25" t="s">
        <v>256</v>
      </c>
      <c r="AT1092" s="225" t="s">
        <v>142</v>
      </c>
      <c r="AU1092" s="225" t="s">
        <v>86</v>
      </c>
      <c r="AY1092" s="19" t="s">
        <v>140</v>
      </c>
      <c r="BE1092" s="226">
        <f>IF(N1092="základní",J1092,0)</f>
        <v>0</v>
      </c>
      <c r="BF1092" s="226">
        <f>IF(N1092="snížená",J1092,0)</f>
        <v>0</v>
      </c>
      <c r="BG1092" s="226">
        <f>IF(N1092="zákl. přenesená",J1092,0)</f>
        <v>0</v>
      </c>
      <c r="BH1092" s="226">
        <f>IF(N1092="sníž. přenesená",J1092,0)</f>
        <v>0</v>
      </c>
      <c r="BI1092" s="226">
        <f>IF(N1092="nulová",J1092,0)</f>
        <v>0</v>
      </c>
      <c r="BJ1092" s="19" t="s">
        <v>84</v>
      </c>
      <c r="BK1092" s="226">
        <f>ROUND(I1092*H1092,2)</f>
        <v>0</v>
      </c>
      <c r="BL1092" s="19" t="s">
        <v>256</v>
      </c>
      <c r="BM1092" s="225" t="s">
        <v>1066</v>
      </c>
    </row>
    <row r="1093" spans="1:47" s="2" customFormat="1" ht="12">
      <c r="A1093" s="40"/>
      <c r="B1093" s="41"/>
      <c r="C1093" s="42"/>
      <c r="D1093" s="227" t="s">
        <v>149</v>
      </c>
      <c r="E1093" s="42"/>
      <c r="F1093" s="228" t="s">
        <v>1067</v>
      </c>
      <c r="G1093" s="42"/>
      <c r="H1093" s="42"/>
      <c r="I1093" s="229"/>
      <c r="J1093" s="42"/>
      <c r="K1093" s="42"/>
      <c r="L1093" s="46"/>
      <c r="M1093" s="230"/>
      <c r="N1093" s="231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149</v>
      </c>
      <c r="AU1093" s="19" t="s">
        <v>86</v>
      </c>
    </row>
    <row r="1094" spans="1:51" s="13" customFormat="1" ht="12">
      <c r="A1094" s="13"/>
      <c r="B1094" s="232"/>
      <c r="C1094" s="233"/>
      <c r="D1094" s="234" t="s">
        <v>151</v>
      </c>
      <c r="E1094" s="235" t="s">
        <v>19</v>
      </c>
      <c r="F1094" s="236" t="s">
        <v>712</v>
      </c>
      <c r="G1094" s="233"/>
      <c r="H1094" s="235" t="s">
        <v>19</v>
      </c>
      <c r="I1094" s="237"/>
      <c r="J1094" s="233"/>
      <c r="K1094" s="233"/>
      <c r="L1094" s="238"/>
      <c r="M1094" s="239"/>
      <c r="N1094" s="240"/>
      <c r="O1094" s="240"/>
      <c r="P1094" s="240"/>
      <c r="Q1094" s="240"/>
      <c r="R1094" s="240"/>
      <c r="S1094" s="240"/>
      <c r="T1094" s="24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2" t="s">
        <v>151</v>
      </c>
      <c r="AU1094" s="242" t="s">
        <v>86</v>
      </c>
      <c r="AV1094" s="13" t="s">
        <v>84</v>
      </c>
      <c r="AW1094" s="13" t="s">
        <v>35</v>
      </c>
      <c r="AX1094" s="13" t="s">
        <v>76</v>
      </c>
      <c r="AY1094" s="242" t="s">
        <v>140</v>
      </c>
    </row>
    <row r="1095" spans="1:51" s="14" customFormat="1" ht="12">
      <c r="A1095" s="14"/>
      <c r="B1095" s="243"/>
      <c r="C1095" s="244"/>
      <c r="D1095" s="234" t="s">
        <v>151</v>
      </c>
      <c r="E1095" s="245" t="s">
        <v>19</v>
      </c>
      <c r="F1095" s="246" t="s">
        <v>713</v>
      </c>
      <c r="G1095" s="244"/>
      <c r="H1095" s="247">
        <v>68.16</v>
      </c>
      <c r="I1095" s="248"/>
      <c r="J1095" s="244"/>
      <c r="K1095" s="244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3" t="s">
        <v>151</v>
      </c>
      <c r="AU1095" s="253" t="s">
        <v>86</v>
      </c>
      <c r="AV1095" s="14" t="s">
        <v>86</v>
      </c>
      <c r="AW1095" s="14" t="s">
        <v>35</v>
      </c>
      <c r="AX1095" s="14" t="s">
        <v>76</v>
      </c>
      <c r="AY1095" s="253" t="s">
        <v>140</v>
      </c>
    </row>
    <row r="1096" spans="1:51" s="15" customFormat="1" ht="12">
      <c r="A1096" s="15"/>
      <c r="B1096" s="254"/>
      <c r="C1096" s="255"/>
      <c r="D1096" s="234" t="s">
        <v>151</v>
      </c>
      <c r="E1096" s="256" t="s">
        <v>19</v>
      </c>
      <c r="F1096" s="257" t="s">
        <v>154</v>
      </c>
      <c r="G1096" s="255"/>
      <c r="H1096" s="258">
        <v>68.16</v>
      </c>
      <c r="I1096" s="259"/>
      <c r="J1096" s="255"/>
      <c r="K1096" s="255"/>
      <c r="L1096" s="260"/>
      <c r="M1096" s="261"/>
      <c r="N1096" s="262"/>
      <c r="O1096" s="262"/>
      <c r="P1096" s="262"/>
      <c r="Q1096" s="262"/>
      <c r="R1096" s="262"/>
      <c r="S1096" s="262"/>
      <c r="T1096" s="263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64" t="s">
        <v>151</v>
      </c>
      <c r="AU1096" s="264" t="s">
        <v>86</v>
      </c>
      <c r="AV1096" s="15" t="s">
        <v>147</v>
      </c>
      <c r="AW1096" s="15" t="s">
        <v>35</v>
      </c>
      <c r="AX1096" s="15" t="s">
        <v>84</v>
      </c>
      <c r="AY1096" s="264" t="s">
        <v>140</v>
      </c>
    </row>
    <row r="1097" spans="1:65" s="2" customFormat="1" ht="24.15" customHeight="1">
      <c r="A1097" s="40"/>
      <c r="B1097" s="41"/>
      <c r="C1097" s="214" t="s">
        <v>1068</v>
      </c>
      <c r="D1097" s="214" t="s">
        <v>142</v>
      </c>
      <c r="E1097" s="215" t="s">
        <v>1069</v>
      </c>
      <c r="F1097" s="216" t="s">
        <v>1070</v>
      </c>
      <c r="G1097" s="217" t="s">
        <v>145</v>
      </c>
      <c r="H1097" s="218">
        <v>68.16</v>
      </c>
      <c r="I1097" s="219"/>
      <c r="J1097" s="220">
        <f>ROUND(I1097*H1097,2)</f>
        <v>0</v>
      </c>
      <c r="K1097" s="216" t="s">
        <v>146</v>
      </c>
      <c r="L1097" s="46"/>
      <c r="M1097" s="221" t="s">
        <v>19</v>
      </c>
      <c r="N1097" s="222" t="s">
        <v>47</v>
      </c>
      <c r="O1097" s="86"/>
      <c r="P1097" s="223">
        <f>O1097*H1097</f>
        <v>0</v>
      </c>
      <c r="Q1097" s="223">
        <v>0.0002</v>
      </c>
      <c r="R1097" s="223">
        <f>Q1097*H1097</f>
        <v>0.013632</v>
      </c>
      <c r="S1097" s="223">
        <v>0</v>
      </c>
      <c r="T1097" s="224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5" t="s">
        <v>256</v>
      </c>
      <c r="AT1097" s="225" t="s">
        <v>142</v>
      </c>
      <c r="AU1097" s="225" t="s">
        <v>86</v>
      </c>
      <c r="AY1097" s="19" t="s">
        <v>140</v>
      </c>
      <c r="BE1097" s="226">
        <f>IF(N1097="základní",J1097,0)</f>
        <v>0</v>
      </c>
      <c r="BF1097" s="226">
        <f>IF(N1097="snížená",J1097,0)</f>
        <v>0</v>
      </c>
      <c r="BG1097" s="226">
        <f>IF(N1097="zákl. přenesená",J1097,0)</f>
        <v>0</v>
      </c>
      <c r="BH1097" s="226">
        <f>IF(N1097="sníž. přenesená",J1097,0)</f>
        <v>0</v>
      </c>
      <c r="BI1097" s="226">
        <f>IF(N1097="nulová",J1097,0)</f>
        <v>0</v>
      </c>
      <c r="BJ1097" s="19" t="s">
        <v>84</v>
      </c>
      <c r="BK1097" s="226">
        <f>ROUND(I1097*H1097,2)</f>
        <v>0</v>
      </c>
      <c r="BL1097" s="19" t="s">
        <v>256</v>
      </c>
      <c r="BM1097" s="225" t="s">
        <v>1071</v>
      </c>
    </row>
    <row r="1098" spans="1:47" s="2" customFormat="1" ht="12">
      <c r="A1098" s="40"/>
      <c r="B1098" s="41"/>
      <c r="C1098" s="42"/>
      <c r="D1098" s="227" t="s">
        <v>149</v>
      </c>
      <c r="E1098" s="42"/>
      <c r="F1098" s="228" t="s">
        <v>1072</v>
      </c>
      <c r="G1098" s="42"/>
      <c r="H1098" s="42"/>
      <c r="I1098" s="229"/>
      <c r="J1098" s="42"/>
      <c r="K1098" s="42"/>
      <c r="L1098" s="46"/>
      <c r="M1098" s="230"/>
      <c r="N1098" s="231"/>
      <c r="O1098" s="86"/>
      <c r="P1098" s="86"/>
      <c r="Q1098" s="86"/>
      <c r="R1098" s="86"/>
      <c r="S1098" s="86"/>
      <c r="T1098" s="87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9" t="s">
        <v>149</v>
      </c>
      <c r="AU1098" s="19" t="s">
        <v>86</v>
      </c>
    </row>
    <row r="1099" spans="1:51" s="13" customFormat="1" ht="12">
      <c r="A1099" s="13"/>
      <c r="B1099" s="232"/>
      <c r="C1099" s="233"/>
      <c r="D1099" s="234" t="s">
        <v>151</v>
      </c>
      <c r="E1099" s="235" t="s">
        <v>19</v>
      </c>
      <c r="F1099" s="236" t="s">
        <v>712</v>
      </c>
      <c r="G1099" s="233"/>
      <c r="H1099" s="235" t="s">
        <v>19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2" t="s">
        <v>151</v>
      </c>
      <c r="AU1099" s="242" t="s">
        <v>86</v>
      </c>
      <c r="AV1099" s="13" t="s">
        <v>84</v>
      </c>
      <c r="AW1099" s="13" t="s">
        <v>35</v>
      </c>
      <c r="AX1099" s="13" t="s">
        <v>76</v>
      </c>
      <c r="AY1099" s="242" t="s">
        <v>140</v>
      </c>
    </row>
    <row r="1100" spans="1:51" s="14" customFormat="1" ht="12">
      <c r="A1100" s="14"/>
      <c r="B1100" s="243"/>
      <c r="C1100" s="244"/>
      <c r="D1100" s="234" t="s">
        <v>151</v>
      </c>
      <c r="E1100" s="245" t="s">
        <v>19</v>
      </c>
      <c r="F1100" s="246" t="s">
        <v>713</v>
      </c>
      <c r="G1100" s="244"/>
      <c r="H1100" s="247">
        <v>68.16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3" t="s">
        <v>151</v>
      </c>
      <c r="AU1100" s="253" t="s">
        <v>86</v>
      </c>
      <c r="AV1100" s="14" t="s">
        <v>86</v>
      </c>
      <c r="AW1100" s="14" t="s">
        <v>35</v>
      </c>
      <c r="AX1100" s="14" t="s">
        <v>76</v>
      </c>
      <c r="AY1100" s="253" t="s">
        <v>140</v>
      </c>
    </row>
    <row r="1101" spans="1:51" s="15" customFormat="1" ht="12">
      <c r="A1101" s="15"/>
      <c r="B1101" s="254"/>
      <c r="C1101" s="255"/>
      <c r="D1101" s="234" t="s">
        <v>151</v>
      </c>
      <c r="E1101" s="256" t="s">
        <v>19</v>
      </c>
      <c r="F1101" s="257" t="s">
        <v>154</v>
      </c>
      <c r="G1101" s="255"/>
      <c r="H1101" s="258">
        <v>68.16</v>
      </c>
      <c r="I1101" s="259"/>
      <c r="J1101" s="255"/>
      <c r="K1101" s="255"/>
      <c r="L1101" s="260"/>
      <c r="M1101" s="261"/>
      <c r="N1101" s="262"/>
      <c r="O1101" s="262"/>
      <c r="P1101" s="262"/>
      <c r="Q1101" s="262"/>
      <c r="R1101" s="262"/>
      <c r="S1101" s="262"/>
      <c r="T1101" s="263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64" t="s">
        <v>151</v>
      </c>
      <c r="AU1101" s="264" t="s">
        <v>86</v>
      </c>
      <c r="AV1101" s="15" t="s">
        <v>147</v>
      </c>
      <c r="AW1101" s="15" t="s">
        <v>35</v>
      </c>
      <c r="AX1101" s="15" t="s">
        <v>84</v>
      </c>
      <c r="AY1101" s="264" t="s">
        <v>140</v>
      </c>
    </row>
    <row r="1102" spans="1:65" s="2" customFormat="1" ht="16.5" customHeight="1">
      <c r="A1102" s="40"/>
      <c r="B1102" s="41"/>
      <c r="C1102" s="214" t="s">
        <v>1073</v>
      </c>
      <c r="D1102" s="214" t="s">
        <v>142</v>
      </c>
      <c r="E1102" s="215" t="s">
        <v>1074</v>
      </c>
      <c r="F1102" s="216" t="s">
        <v>1075</v>
      </c>
      <c r="G1102" s="217" t="s">
        <v>145</v>
      </c>
      <c r="H1102" s="218">
        <v>68.16</v>
      </c>
      <c r="I1102" s="219"/>
      <c r="J1102" s="220">
        <f>ROUND(I1102*H1102,2)</f>
        <v>0</v>
      </c>
      <c r="K1102" s="216" t="s">
        <v>146</v>
      </c>
      <c r="L1102" s="46"/>
      <c r="M1102" s="221" t="s">
        <v>19</v>
      </c>
      <c r="N1102" s="222" t="s">
        <v>47</v>
      </c>
      <c r="O1102" s="86"/>
      <c r="P1102" s="223">
        <f>O1102*H1102</f>
        <v>0</v>
      </c>
      <c r="Q1102" s="223">
        <v>0.00098</v>
      </c>
      <c r="R1102" s="223">
        <f>Q1102*H1102</f>
        <v>0.06679679999999999</v>
      </c>
      <c r="S1102" s="223">
        <v>0</v>
      </c>
      <c r="T1102" s="224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25" t="s">
        <v>256</v>
      </c>
      <c r="AT1102" s="225" t="s">
        <v>142</v>
      </c>
      <c r="AU1102" s="225" t="s">
        <v>86</v>
      </c>
      <c r="AY1102" s="19" t="s">
        <v>140</v>
      </c>
      <c r="BE1102" s="226">
        <f>IF(N1102="základní",J1102,0)</f>
        <v>0</v>
      </c>
      <c r="BF1102" s="226">
        <f>IF(N1102="snížená",J1102,0)</f>
        <v>0</v>
      </c>
      <c r="BG1102" s="226">
        <f>IF(N1102="zákl. přenesená",J1102,0)</f>
        <v>0</v>
      </c>
      <c r="BH1102" s="226">
        <f>IF(N1102="sníž. přenesená",J1102,0)</f>
        <v>0</v>
      </c>
      <c r="BI1102" s="226">
        <f>IF(N1102="nulová",J1102,0)</f>
        <v>0</v>
      </c>
      <c r="BJ1102" s="19" t="s">
        <v>84</v>
      </c>
      <c r="BK1102" s="226">
        <f>ROUND(I1102*H1102,2)</f>
        <v>0</v>
      </c>
      <c r="BL1102" s="19" t="s">
        <v>256</v>
      </c>
      <c r="BM1102" s="225" t="s">
        <v>1076</v>
      </c>
    </row>
    <row r="1103" spans="1:47" s="2" customFormat="1" ht="12">
      <c r="A1103" s="40"/>
      <c r="B1103" s="41"/>
      <c r="C1103" s="42"/>
      <c r="D1103" s="227" t="s">
        <v>149</v>
      </c>
      <c r="E1103" s="42"/>
      <c r="F1103" s="228" t="s">
        <v>1077</v>
      </c>
      <c r="G1103" s="42"/>
      <c r="H1103" s="42"/>
      <c r="I1103" s="229"/>
      <c r="J1103" s="42"/>
      <c r="K1103" s="42"/>
      <c r="L1103" s="46"/>
      <c r="M1103" s="230"/>
      <c r="N1103" s="231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T1103" s="19" t="s">
        <v>149</v>
      </c>
      <c r="AU1103" s="19" t="s">
        <v>86</v>
      </c>
    </row>
    <row r="1104" spans="1:51" s="13" customFormat="1" ht="12">
      <c r="A1104" s="13"/>
      <c r="B1104" s="232"/>
      <c r="C1104" s="233"/>
      <c r="D1104" s="234" t="s">
        <v>151</v>
      </c>
      <c r="E1104" s="235" t="s">
        <v>19</v>
      </c>
      <c r="F1104" s="236" t="s">
        <v>712</v>
      </c>
      <c r="G1104" s="233"/>
      <c r="H1104" s="235" t="s">
        <v>19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2" t="s">
        <v>151</v>
      </c>
      <c r="AU1104" s="242" t="s">
        <v>86</v>
      </c>
      <c r="AV1104" s="13" t="s">
        <v>84</v>
      </c>
      <c r="AW1104" s="13" t="s">
        <v>35</v>
      </c>
      <c r="AX1104" s="13" t="s">
        <v>76</v>
      </c>
      <c r="AY1104" s="242" t="s">
        <v>140</v>
      </c>
    </row>
    <row r="1105" spans="1:51" s="14" customFormat="1" ht="12">
      <c r="A1105" s="14"/>
      <c r="B1105" s="243"/>
      <c r="C1105" s="244"/>
      <c r="D1105" s="234" t="s">
        <v>151</v>
      </c>
      <c r="E1105" s="245" t="s">
        <v>19</v>
      </c>
      <c r="F1105" s="246" t="s">
        <v>713</v>
      </c>
      <c r="G1105" s="244"/>
      <c r="H1105" s="247">
        <v>68.16</v>
      </c>
      <c r="I1105" s="248"/>
      <c r="J1105" s="244"/>
      <c r="K1105" s="244"/>
      <c r="L1105" s="249"/>
      <c r="M1105" s="250"/>
      <c r="N1105" s="251"/>
      <c r="O1105" s="251"/>
      <c r="P1105" s="251"/>
      <c r="Q1105" s="251"/>
      <c r="R1105" s="251"/>
      <c r="S1105" s="251"/>
      <c r="T1105" s="252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3" t="s">
        <v>151</v>
      </c>
      <c r="AU1105" s="253" t="s">
        <v>86</v>
      </c>
      <c r="AV1105" s="14" t="s">
        <v>86</v>
      </c>
      <c r="AW1105" s="14" t="s">
        <v>35</v>
      </c>
      <c r="AX1105" s="14" t="s">
        <v>76</v>
      </c>
      <c r="AY1105" s="253" t="s">
        <v>140</v>
      </c>
    </row>
    <row r="1106" spans="1:51" s="15" customFormat="1" ht="12">
      <c r="A1106" s="15"/>
      <c r="B1106" s="254"/>
      <c r="C1106" s="255"/>
      <c r="D1106" s="234" t="s">
        <v>151</v>
      </c>
      <c r="E1106" s="256" t="s">
        <v>19</v>
      </c>
      <c r="F1106" s="257" t="s">
        <v>154</v>
      </c>
      <c r="G1106" s="255"/>
      <c r="H1106" s="258">
        <v>68.16</v>
      </c>
      <c r="I1106" s="259"/>
      <c r="J1106" s="255"/>
      <c r="K1106" s="255"/>
      <c r="L1106" s="260"/>
      <c r="M1106" s="261"/>
      <c r="N1106" s="262"/>
      <c r="O1106" s="262"/>
      <c r="P1106" s="262"/>
      <c r="Q1106" s="262"/>
      <c r="R1106" s="262"/>
      <c r="S1106" s="262"/>
      <c r="T1106" s="263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64" t="s">
        <v>151</v>
      </c>
      <c r="AU1106" s="264" t="s">
        <v>86</v>
      </c>
      <c r="AV1106" s="15" t="s">
        <v>147</v>
      </c>
      <c r="AW1106" s="15" t="s">
        <v>35</v>
      </c>
      <c r="AX1106" s="15" t="s">
        <v>84</v>
      </c>
      <c r="AY1106" s="264" t="s">
        <v>140</v>
      </c>
    </row>
    <row r="1107" spans="1:65" s="2" customFormat="1" ht="24.15" customHeight="1">
      <c r="A1107" s="40"/>
      <c r="B1107" s="41"/>
      <c r="C1107" s="214" t="s">
        <v>1078</v>
      </c>
      <c r="D1107" s="214" t="s">
        <v>142</v>
      </c>
      <c r="E1107" s="215" t="s">
        <v>1079</v>
      </c>
      <c r="F1107" s="216" t="s">
        <v>1080</v>
      </c>
      <c r="G1107" s="217" t="s">
        <v>145</v>
      </c>
      <c r="H1107" s="218">
        <v>68.16</v>
      </c>
      <c r="I1107" s="219"/>
      <c r="J1107" s="220">
        <f>ROUND(I1107*H1107,2)</f>
        <v>0</v>
      </c>
      <c r="K1107" s="216" t="s">
        <v>146</v>
      </c>
      <c r="L1107" s="46"/>
      <c r="M1107" s="221" t="s">
        <v>19</v>
      </c>
      <c r="N1107" s="222" t="s">
        <v>47</v>
      </c>
      <c r="O1107" s="86"/>
      <c r="P1107" s="223">
        <f>O1107*H1107</f>
        <v>0</v>
      </c>
      <c r="Q1107" s="223">
        <v>1E-05</v>
      </c>
      <c r="R1107" s="223">
        <f>Q1107*H1107</f>
        <v>0.0006816</v>
      </c>
      <c r="S1107" s="223">
        <v>0</v>
      </c>
      <c r="T1107" s="224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25" t="s">
        <v>256</v>
      </c>
      <c r="AT1107" s="225" t="s">
        <v>142</v>
      </c>
      <c r="AU1107" s="225" t="s">
        <v>86</v>
      </c>
      <c r="AY1107" s="19" t="s">
        <v>140</v>
      </c>
      <c r="BE1107" s="226">
        <f>IF(N1107="základní",J1107,0)</f>
        <v>0</v>
      </c>
      <c r="BF1107" s="226">
        <f>IF(N1107="snížená",J1107,0)</f>
        <v>0</v>
      </c>
      <c r="BG1107" s="226">
        <f>IF(N1107="zákl. přenesená",J1107,0)</f>
        <v>0</v>
      </c>
      <c r="BH1107" s="226">
        <f>IF(N1107="sníž. přenesená",J1107,0)</f>
        <v>0</v>
      </c>
      <c r="BI1107" s="226">
        <f>IF(N1107="nulová",J1107,0)</f>
        <v>0</v>
      </c>
      <c r="BJ1107" s="19" t="s">
        <v>84</v>
      </c>
      <c r="BK1107" s="226">
        <f>ROUND(I1107*H1107,2)</f>
        <v>0</v>
      </c>
      <c r="BL1107" s="19" t="s">
        <v>256</v>
      </c>
      <c r="BM1107" s="225" t="s">
        <v>1081</v>
      </c>
    </row>
    <row r="1108" spans="1:47" s="2" customFormat="1" ht="12">
      <c r="A1108" s="40"/>
      <c r="B1108" s="41"/>
      <c r="C1108" s="42"/>
      <c r="D1108" s="227" t="s">
        <v>149</v>
      </c>
      <c r="E1108" s="42"/>
      <c r="F1108" s="228" t="s">
        <v>1082</v>
      </c>
      <c r="G1108" s="42"/>
      <c r="H1108" s="42"/>
      <c r="I1108" s="229"/>
      <c r="J1108" s="42"/>
      <c r="K1108" s="42"/>
      <c r="L1108" s="46"/>
      <c r="M1108" s="230"/>
      <c r="N1108" s="231"/>
      <c r="O1108" s="86"/>
      <c r="P1108" s="86"/>
      <c r="Q1108" s="86"/>
      <c r="R1108" s="86"/>
      <c r="S1108" s="86"/>
      <c r="T1108" s="87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T1108" s="19" t="s">
        <v>149</v>
      </c>
      <c r="AU1108" s="19" t="s">
        <v>86</v>
      </c>
    </row>
    <row r="1109" spans="1:51" s="13" customFormat="1" ht="12">
      <c r="A1109" s="13"/>
      <c r="B1109" s="232"/>
      <c r="C1109" s="233"/>
      <c r="D1109" s="234" t="s">
        <v>151</v>
      </c>
      <c r="E1109" s="235" t="s">
        <v>19</v>
      </c>
      <c r="F1109" s="236" t="s">
        <v>712</v>
      </c>
      <c r="G1109" s="233"/>
      <c r="H1109" s="235" t="s">
        <v>19</v>
      </c>
      <c r="I1109" s="237"/>
      <c r="J1109" s="233"/>
      <c r="K1109" s="233"/>
      <c r="L1109" s="238"/>
      <c r="M1109" s="239"/>
      <c r="N1109" s="240"/>
      <c r="O1109" s="240"/>
      <c r="P1109" s="240"/>
      <c r="Q1109" s="240"/>
      <c r="R1109" s="240"/>
      <c r="S1109" s="240"/>
      <c r="T1109" s="241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2" t="s">
        <v>151</v>
      </c>
      <c r="AU1109" s="242" t="s">
        <v>86</v>
      </c>
      <c r="AV1109" s="13" t="s">
        <v>84</v>
      </c>
      <c r="AW1109" s="13" t="s">
        <v>35</v>
      </c>
      <c r="AX1109" s="13" t="s">
        <v>76</v>
      </c>
      <c r="AY1109" s="242" t="s">
        <v>140</v>
      </c>
    </row>
    <row r="1110" spans="1:51" s="14" customFormat="1" ht="12">
      <c r="A1110" s="14"/>
      <c r="B1110" s="243"/>
      <c r="C1110" s="244"/>
      <c r="D1110" s="234" t="s">
        <v>151</v>
      </c>
      <c r="E1110" s="245" t="s">
        <v>19</v>
      </c>
      <c r="F1110" s="246" t="s">
        <v>713</v>
      </c>
      <c r="G1110" s="244"/>
      <c r="H1110" s="247">
        <v>68.16</v>
      </c>
      <c r="I1110" s="248"/>
      <c r="J1110" s="244"/>
      <c r="K1110" s="244"/>
      <c r="L1110" s="249"/>
      <c r="M1110" s="250"/>
      <c r="N1110" s="251"/>
      <c r="O1110" s="251"/>
      <c r="P1110" s="251"/>
      <c r="Q1110" s="251"/>
      <c r="R1110" s="251"/>
      <c r="S1110" s="251"/>
      <c r="T1110" s="252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3" t="s">
        <v>151</v>
      </c>
      <c r="AU1110" s="253" t="s">
        <v>86</v>
      </c>
      <c r="AV1110" s="14" t="s">
        <v>86</v>
      </c>
      <c r="AW1110" s="14" t="s">
        <v>35</v>
      </c>
      <c r="AX1110" s="14" t="s">
        <v>76</v>
      </c>
      <c r="AY1110" s="253" t="s">
        <v>140</v>
      </c>
    </row>
    <row r="1111" spans="1:51" s="15" customFormat="1" ht="12">
      <c r="A1111" s="15"/>
      <c r="B1111" s="254"/>
      <c r="C1111" s="255"/>
      <c r="D1111" s="234" t="s">
        <v>151</v>
      </c>
      <c r="E1111" s="256" t="s">
        <v>19</v>
      </c>
      <c r="F1111" s="257" t="s">
        <v>154</v>
      </c>
      <c r="G1111" s="255"/>
      <c r="H1111" s="258">
        <v>68.16</v>
      </c>
      <c r="I1111" s="259"/>
      <c r="J1111" s="255"/>
      <c r="K1111" s="255"/>
      <c r="L1111" s="260"/>
      <c r="M1111" s="261"/>
      <c r="N1111" s="262"/>
      <c r="O1111" s="262"/>
      <c r="P1111" s="262"/>
      <c r="Q1111" s="262"/>
      <c r="R1111" s="262"/>
      <c r="S1111" s="262"/>
      <c r="T1111" s="263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64" t="s">
        <v>151</v>
      </c>
      <c r="AU1111" s="264" t="s">
        <v>86</v>
      </c>
      <c r="AV1111" s="15" t="s">
        <v>147</v>
      </c>
      <c r="AW1111" s="15" t="s">
        <v>35</v>
      </c>
      <c r="AX1111" s="15" t="s">
        <v>84</v>
      </c>
      <c r="AY1111" s="264" t="s">
        <v>140</v>
      </c>
    </row>
    <row r="1112" spans="1:63" s="12" customFormat="1" ht="22.8" customHeight="1">
      <c r="A1112" s="12"/>
      <c r="B1112" s="198"/>
      <c r="C1112" s="199"/>
      <c r="D1112" s="200" t="s">
        <v>75</v>
      </c>
      <c r="E1112" s="212" t="s">
        <v>1083</v>
      </c>
      <c r="F1112" s="212" t="s">
        <v>1084</v>
      </c>
      <c r="G1112" s="199"/>
      <c r="H1112" s="199"/>
      <c r="I1112" s="202"/>
      <c r="J1112" s="213">
        <f>BK1112</f>
        <v>0</v>
      </c>
      <c r="K1112" s="199"/>
      <c r="L1112" s="204"/>
      <c r="M1112" s="205"/>
      <c r="N1112" s="206"/>
      <c r="O1112" s="206"/>
      <c r="P1112" s="207">
        <f>SUM(P1113:P1248)</f>
        <v>0</v>
      </c>
      <c r="Q1112" s="206"/>
      <c r="R1112" s="207">
        <f>SUM(R1113:R1248)</f>
        <v>0.9289948800000001</v>
      </c>
      <c r="S1112" s="206"/>
      <c r="T1112" s="208">
        <f>SUM(T1113:T1248)</f>
        <v>0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R1112" s="209" t="s">
        <v>86</v>
      </c>
      <c r="AT1112" s="210" t="s">
        <v>75</v>
      </c>
      <c r="AU1112" s="210" t="s">
        <v>84</v>
      </c>
      <c r="AY1112" s="209" t="s">
        <v>140</v>
      </c>
      <c r="BK1112" s="211">
        <f>SUM(BK1113:BK1248)</f>
        <v>0</v>
      </c>
    </row>
    <row r="1113" spans="1:65" s="2" customFormat="1" ht="16.5" customHeight="1">
      <c r="A1113" s="40"/>
      <c r="B1113" s="41"/>
      <c r="C1113" s="214" t="s">
        <v>1085</v>
      </c>
      <c r="D1113" s="214" t="s">
        <v>142</v>
      </c>
      <c r="E1113" s="215" t="s">
        <v>1086</v>
      </c>
      <c r="F1113" s="216" t="s">
        <v>1087</v>
      </c>
      <c r="G1113" s="217" t="s">
        <v>145</v>
      </c>
      <c r="H1113" s="218">
        <v>113.232</v>
      </c>
      <c r="I1113" s="219"/>
      <c r="J1113" s="220">
        <f>ROUND(I1113*H1113,2)</f>
        <v>0</v>
      </c>
      <c r="K1113" s="216" t="s">
        <v>146</v>
      </c>
      <c r="L1113" s="46"/>
      <c r="M1113" s="221" t="s">
        <v>19</v>
      </c>
      <c r="N1113" s="222" t="s">
        <v>47</v>
      </c>
      <c r="O1113" s="86"/>
      <c r="P1113" s="223">
        <f>O1113*H1113</f>
        <v>0</v>
      </c>
      <c r="Q1113" s="223">
        <v>0.00011</v>
      </c>
      <c r="R1113" s="223">
        <f>Q1113*H1113</f>
        <v>0.012455520000000001</v>
      </c>
      <c r="S1113" s="223">
        <v>0</v>
      </c>
      <c r="T1113" s="224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5" t="s">
        <v>256</v>
      </c>
      <c r="AT1113" s="225" t="s">
        <v>142</v>
      </c>
      <c r="AU1113" s="225" t="s">
        <v>86</v>
      </c>
      <c r="AY1113" s="19" t="s">
        <v>140</v>
      </c>
      <c r="BE1113" s="226">
        <f>IF(N1113="základní",J1113,0)</f>
        <v>0</v>
      </c>
      <c r="BF1113" s="226">
        <f>IF(N1113="snížená",J1113,0)</f>
        <v>0</v>
      </c>
      <c r="BG1113" s="226">
        <f>IF(N1113="zákl. přenesená",J1113,0)</f>
        <v>0</v>
      </c>
      <c r="BH1113" s="226">
        <f>IF(N1113="sníž. přenesená",J1113,0)</f>
        <v>0</v>
      </c>
      <c r="BI1113" s="226">
        <f>IF(N1113="nulová",J1113,0)</f>
        <v>0</v>
      </c>
      <c r="BJ1113" s="19" t="s">
        <v>84</v>
      </c>
      <c r="BK1113" s="226">
        <f>ROUND(I1113*H1113,2)</f>
        <v>0</v>
      </c>
      <c r="BL1113" s="19" t="s">
        <v>256</v>
      </c>
      <c r="BM1113" s="225" t="s">
        <v>1088</v>
      </c>
    </row>
    <row r="1114" spans="1:47" s="2" customFormat="1" ht="12">
      <c r="A1114" s="40"/>
      <c r="B1114" s="41"/>
      <c r="C1114" s="42"/>
      <c r="D1114" s="227" t="s">
        <v>149</v>
      </c>
      <c r="E1114" s="42"/>
      <c r="F1114" s="228" t="s">
        <v>1089</v>
      </c>
      <c r="G1114" s="42"/>
      <c r="H1114" s="42"/>
      <c r="I1114" s="229"/>
      <c r="J1114" s="42"/>
      <c r="K1114" s="42"/>
      <c r="L1114" s="46"/>
      <c r="M1114" s="230"/>
      <c r="N1114" s="231"/>
      <c r="O1114" s="86"/>
      <c r="P1114" s="86"/>
      <c r="Q1114" s="86"/>
      <c r="R1114" s="86"/>
      <c r="S1114" s="86"/>
      <c r="T1114" s="87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T1114" s="19" t="s">
        <v>149</v>
      </c>
      <c r="AU1114" s="19" t="s">
        <v>86</v>
      </c>
    </row>
    <row r="1115" spans="1:51" s="13" customFormat="1" ht="12">
      <c r="A1115" s="13"/>
      <c r="B1115" s="232"/>
      <c r="C1115" s="233"/>
      <c r="D1115" s="234" t="s">
        <v>151</v>
      </c>
      <c r="E1115" s="235" t="s">
        <v>19</v>
      </c>
      <c r="F1115" s="236" t="s">
        <v>776</v>
      </c>
      <c r="G1115" s="233"/>
      <c r="H1115" s="235" t="s">
        <v>19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2" t="s">
        <v>151</v>
      </c>
      <c r="AU1115" s="242" t="s">
        <v>86</v>
      </c>
      <c r="AV1115" s="13" t="s">
        <v>84</v>
      </c>
      <c r="AW1115" s="13" t="s">
        <v>35</v>
      </c>
      <c r="AX1115" s="13" t="s">
        <v>76</v>
      </c>
      <c r="AY1115" s="242" t="s">
        <v>140</v>
      </c>
    </row>
    <row r="1116" spans="1:51" s="14" customFormat="1" ht="12">
      <c r="A1116" s="14"/>
      <c r="B1116" s="243"/>
      <c r="C1116" s="244"/>
      <c r="D1116" s="234" t="s">
        <v>151</v>
      </c>
      <c r="E1116" s="245" t="s">
        <v>19</v>
      </c>
      <c r="F1116" s="246" t="s">
        <v>1090</v>
      </c>
      <c r="G1116" s="244"/>
      <c r="H1116" s="247">
        <v>5.937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3" t="s">
        <v>151</v>
      </c>
      <c r="AU1116" s="253" t="s">
        <v>86</v>
      </c>
      <c r="AV1116" s="14" t="s">
        <v>86</v>
      </c>
      <c r="AW1116" s="14" t="s">
        <v>35</v>
      </c>
      <c r="AX1116" s="14" t="s">
        <v>76</v>
      </c>
      <c r="AY1116" s="253" t="s">
        <v>140</v>
      </c>
    </row>
    <row r="1117" spans="1:51" s="13" customFormat="1" ht="12">
      <c r="A1117" s="13"/>
      <c r="B1117" s="232"/>
      <c r="C1117" s="233"/>
      <c r="D1117" s="234" t="s">
        <v>151</v>
      </c>
      <c r="E1117" s="235" t="s">
        <v>19</v>
      </c>
      <c r="F1117" s="236" t="s">
        <v>778</v>
      </c>
      <c r="G1117" s="233"/>
      <c r="H1117" s="235" t="s">
        <v>19</v>
      </c>
      <c r="I1117" s="237"/>
      <c r="J1117" s="233"/>
      <c r="K1117" s="233"/>
      <c r="L1117" s="238"/>
      <c r="M1117" s="239"/>
      <c r="N1117" s="240"/>
      <c r="O1117" s="240"/>
      <c r="P1117" s="240"/>
      <c r="Q1117" s="240"/>
      <c r="R1117" s="240"/>
      <c r="S1117" s="240"/>
      <c r="T1117" s="24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2" t="s">
        <v>151</v>
      </c>
      <c r="AU1117" s="242" t="s">
        <v>86</v>
      </c>
      <c r="AV1117" s="13" t="s">
        <v>84</v>
      </c>
      <c r="AW1117" s="13" t="s">
        <v>35</v>
      </c>
      <c r="AX1117" s="13" t="s">
        <v>76</v>
      </c>
      <c r="AY1117" s="242" t="s">
        <v>140</v>
      </c>
    </row>
    <row r="1118" spans="1:51" s="14" customFormat="1" ht="12">
      <c r="A1118" s="14"/>
      <c r="B1118" s="243"/>
      <c r="C1118" s="244"/>
      <c r="D1118" s="234" t="s">
        <v>151</v>
      </c>
      <c r="E1118" s="245" t="s">
        <v>19</v>
      </c>
      <c r="F1118" s="246" t="s">
        <v>1091</v>
      </c>
      <c r="G1118" s="244"/>
      <c r="H1118" s="247">
        <v>8.208</v>
      </c>
      <c r="I1118" s="248"/>
      <c r="J1118" s="244"/>
      <c r="K1118" s="244"/>
      <c r="L1118" s="249"/>
      <c r="M1118" s="250"/>
      <c r="N1118" s="251"/>
      <c r="O1118" s="251"/>
      <c r="P1118" s="251"/>
      <c r="Q1118" s="251"/>
      <c r="R1118" s="251"/>
      <c r="S1118" s="251"/>
      <c r="T1118" s="25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3" t="s">
        <v>151</v>
      </c>
      <c r="AU1118" s="253" t="s">
        <v>86</v>
      </c>
      <c r="AV1118" s="14" t="s">
        <v>86</v>
      </c>
      <c r="AW1118" s="14" t="s">
        <v>35</v>
      </c>
      <c r="AX1118" s="14" t="s">
        <v>76</v>
      </c>
      <c r="AY1118" s="253" t="s">
        <v>140</v>
      </c>
    </row>
    <row r="1119" spans="1:51" s="13" customFormat="1" ht="12">
      <c r="A1119" s="13"/>
      <c r="B1119" s="232"/>
      <c r="C1119" s="233"/>
      <c r="D1119" s="234" t="s">
        <v>151</v>
      </c>
      <c r="E1119" s="235" t="s">
        <v>19</v>
      </c>
      <c r="F1119" s="236" t="s">
        <v>780</v>
      </c>
      <c r="G1119" s="233"/>
      <c r="H1119" s="235" t="s">
        <v>19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2" t="s">
        <v>151</v>
      </c>
      <c r="AU1119" s="242" t="s">
        <v>86</v>
      </c>
      <c r="AV1119" s="13" t="s">
        <v>84</v>
      </c>
      <c r="AW1119" s="13" t="s">
        <v>35</v>
      </c>
      <c r="AX1119" s="13" t="s">
        <v>76</v>
      </c>
      <c r="AY1119" s="242" t="s">
        <v>140</v>
      </c>
    </row>
    <row r="1120" spans="1:51" s="14" customFormat="1" ht="12">
      <c r="A1120" s="14"/>
      <c r="B1120" s="243"/>
      <c r="C1120" s="244"/>
      <c r="D1120" s="234" t="s">
        <v>151</v>
      </c>
      <c r="E1120" s="245" t="s">
        <v>19</v>
      </c>
      <c r="F1120" s="246" t="s">
        <v>1092</v>
      </c>
      <c r="G1120" s="244"/>
      <c r="H1120" s="247">
        <v>11.398</v>
      </c>
      <c r="I1120" s="248"/>
      <c r="J1120" s="244"/>
      <c r="K1120" s="244"/>
      <c r="L1120" s="249"/>
      <c r="M1120" s="250"/>
      <c r="N1120" s="251"/>
      <c r="O1120" s="251"/>
      <c r="P1120" s="251"/>
      <c r="Q1120" s="251"/>
      <c r="R1120" s="251"/>
      <c r="S1120" s="251"/>
      <c r="T1120" s="252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3" t="s">
        <v>151</v>
      </c>
      <c r="AU1120" s="253" t="s">
        <v>86</v>
      </c>
      <c r="AV1120" s="14" t="s">
        <v>86</v>
      </c>
      <c r="AW1120" s="14" t="s">
        <v>35</v>
      </c>
      <c r="AX1120" s="14" t="s">
        <v>76</v>
      </c>
      <c r="AY1120" s="253" t="s">
        <v>140</v>
      </c>
    </row>
    <row r="1121" spans="1:51" s="13" customFormat="1" ht="12">
      <c r="A1121" s="13"/>
      <c r="B1121" s="232"/>
      <c r="C1121" s="233"/>
      <c r="D1121" s="234" t="s">
        <v>151</v>
      </c>
      <c r="E1121" s="235" t="s">
        <v>19</v>
      </c>
      <c r="F1121" s="236" t="s">
        <v>782</v>
      </c>
      <c r="G1121" s="233"/>
      <c r="H1121" s="235" t="s">
        <v>19</v>
      </c>
      <c r="I1121" s="237"/>
      <c r="J1121" s="233"/>
      <c r="K1121" s="233"/>
      <c r="L1121" s="238"/>
      <c r="M1121" s="239"/>
      <c r="N1121" s="240"/>
      <c r="O1121" s="240"/>
      <c r="P1121" s="240"/>
      <c r="Q1121" s="240"/>
      <c r="R1121" s="240"/>
      <c r="S1121" s="240"/>
      <c r="T1121" s="24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2" t="s">
        <v>151</v>
      </c>
      <c r="AU1121" s="242" t="s">
        <v>86</v>
      </c>
      <c r="AV1121" s="13" t="s">
        <v>84</v>
      </c>
      <c r="AW1121" s="13" t="s">
        <v>35</v>
      </c>
      <c r="AX1121" s="13" t="s">
        <v>76</v>
      </c>
      <c r="AY1121" s="242" t="s">
        <v>140</v>
      </c>
    </row>
    <row r="1122" spans="1:51" s="14" customFormat="1" ht="12">
      <c r="A1122" s="14"/>
      <c r="B1122" s="243"/>
      <c r="C1122" s="244"/>
      <c r="D1122" s="234" t="s">
        <v>151</v>
      </c>
      <c r="E1122" s="245" t="s">
        <v>19</v>
      </c>
      <c r="F1122" s="246" t="s">
        <v>1092</v>
      </c>
      <c r="G1122" s="244"/>
      <c r="H1122" s="247">
        <v>11.398</v>
      </c>
      <c r="I1122" s="248"/>
      <c r="J1122" s="244"/>
      <c r="K1122" s="244"/>
      <c r="L1122" s="249"/>
      <c r="M1122" s="250"/>
      <c r="N1122" s="251"/>
      <c r="O1122" s="251"/>
      <c r="P1122" s="251"/>
      <c r="Q1122" s="251"/>
      <c r="R1122" s="251"/>
      <c r="S1122" s="251"/>
      <c r="T1122" s="25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3" t="s">
        <v>151</v>
      </c>
      <c r="AU1122" s="253" t="s">
        <v>86</v>
      </c>
      <c r="AV1122" s="14" t="s">
        <v>86</v>
      </c>
      <c r="AW1122" s="14" t="s">
        <v>35</v>
      </c>
      <c r="AX1122" s="14" t="s">
        <v>76</v>
      </c>
      <c r="AY1122" s="253" t="s">
        <v>140</v>
      </c>
    </row>
    <row r="1123" spans="1:51" s="13" customFormat="1" ht="12">
      <c r="A1123" s="13"/>
      <c r="B1123" s="232"/>
      <c r="C1123" s="233"/>
      <c r="D1123" s="234" t="s">
        <v>151</v>
      </c>
      <c r="E1123" s="235" t="s">
        <v>19</v>
      </c>
      <c r="F1123" s="236" t="s">
        <v>783</v>
      </c>
      <c r="G1123" s="233"/>
      <c r="H1123" s="235" t="s">
        <v>19</v>
      </c>
      <c r="I1123" s="237"/>
      <c r="J1123" s="233"/>
      <c r="K1123" s="233"/>
      <c r="L1123" s="238"/>
      <c r="M1123" s="239"/>
      <c r="N1123" s="240"/>
      <c r="O1123" s="240"/>
      <c r="P1123" s="240"/>
      <c r="Q1123" s="240"/>
      <c r="R1123" s="240"/>
      <c r="S1123" s="240"/>
      <c r="T1123" s="241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2" t="s">
        <v>151</v>
      </c>
      <c r="AU1123" s="242" t="s">
        <v>86</v>
      </c>
      <c r="AV1123" s="13" t="s">
        <v>84</v>
      </c>
      <c r="AW1123" s="13" t="s">
        <v>35</v>
      </c>
      <c r="AX1123" s="13" t="s">
        <v>76</v>
      </c>
      <c r="AY1123" s="242" t="s">
        <v>140</v>
      </c>
    </row>
    <row r="1124" spans="1:51" s="14" customFormat="1" ht="12">
      <c r="A1124" s="14"/>
      <c r="B1124" s="243"/>
      <c r="C1124" s="244"/>
      <c r="D1124" s="234" t="s">
        <v>151</v>
      </c>
      <c r="E1124" s="245" t="s">
        <v>19</v>
      </c>
      <c r="F1124" s="246" t="s">
        <v>1093</v>
      </c>
      <c r="G1124" s="244"/>
      <c r="H1124" s="247">
        <v>17.568</v>
      </c>
      <c r="I1124" s="248"/>
      <c r="J1124" s="244"/>
      <c r="K1124" s="244"/>
      <c r="L1124" s="249"/>
      <c r="M1124" s="250"/>
      <c r="N1124" s="251"/>
      <c r="O1124" s="251"/>
      <c r="P1124" s="251"/>
      <c r="Q1124" s="251"/>
      <c r="R1124" s="251"/>
      <c r="S1124" s="251"/>
      <c r="T1124" s="252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3" t="s">
        <v>151</v>
      </c>
      <c r="AU1124" s="253" t="s">
        <v>86</v>
      </c>
      <c r="AV1124" s="14" t="s">
        <v>86</v>
      </c>
      <c r="AW1124" s="14" t="s">
        <v>35</v>
      </c>
      <c r="AX1124" s="14" t="s">
        <v>76</v>
      </c>
      <c r="AY1124" s="253" t="s">
        <v>140</v>
      </c>
    </row>
    <row r="1125" spans="1:51" s="13" customFormat="1" ht="12">
      <c r="A1125" s="13"/>
      <c r="B1125" s="232"/>
      <c r="C1125" s="233"/>
      <c r="D1125" s="234" t="s">
        <v>151</v>
      </c>
      <c r="E1125" s="235" t="s">
        <v>19</v>
      </c>
      <c r="F1125" s="236" t="s">
        <v>785</v>
      </c>
      <c r="G1125" s="233"/>
      <c r="H1125" s="235" t="s">
        <v>19</v>
      </c>
      <c r="I1125" s="237"/>
      <c r="J1125" s="233"/>
      <c r="K1125" s="233"/>
      <c r="L1125" s="238"/>
      <c r="M1125" s="239"/>
      <c r="N1125" s="240"/>
      <c r="O1125" s="240"/>
      <c r="P1125" s="240"/>
      <c r="Q1125" s="240"/>
      <c r="R1125" s="240"/>
      <c r="S1125" s="240"/>
      <c r="T1125" s="24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2" t="s">
        <v>151</v>
      </c>
      <c r="AU1125" s="242" t="s">
        <v>86</v>
      </c>
      <c r="AV1125" s="13" t="s">
        <v>84</v>
      </c>
      <c r="AW1125" s="13" t="s">
        <v>35</v>
      </c>
      <c r="AX1125" s="13" t="s">
        <v>76</v>
      </c>
      <c r="AY1125" s="242" t="s">
        <v>140</v>
      </c>
    </row>
    <row r="1126" spans="1:51" s="14" customFormat="1" ht="12">
      <c r="A1126" s="14"/>
      <c r="B1126" s="243"/>
      <c r="C1126" s="244"/>
      <c r="D1126" s="234" t="s">
        <v>151</v>
      </c>
      <c r="E1126" s="245" t="s">
        <v>19</v>
      </c>
      <c r="F1126" s="246" t="s">
        <v>1094</v>
      </c>
      <c r="G1126" s="244"/>
      <c r="H1126" s="247">
        <v>19.168</v>
      </c>
      <c r="I1126" s="248"/>
      <c r="J1126" s="244"/>
      <c r="K1126" s="244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3" t="s">
        <v>151</v>
      </c>
      <c r="AU1126" s="253" t="s">
        <v>86</v>
      </c>
      <c r="AV1126" s="14" t="s">
        <v>86</v>
      </c>
      <c r="AW1126" s="14" t="s">
        <v>35</v>
      </c>
      <c r="AX1126" s="14" t="s">
        <v>76</v>
      </c>
      <c r="AY1126" s="253" t="s">
        <v>140</v>
      </c>
    </row>
    <row r="1127" spans="1:51" s="13" customFormat="1" ht="12">
      <c r="A1127" s="13"/>
      <c r="B1127" s="232"/>
      <c r="C1127" s="233"/>
      <c r="D1127" s="234" t="s">
        <v>151</v>
      </c>
      <c r="E1127" s="235" t="s">
        <v>19</v>
      </c>
      <c r="F1127" s="236" t="s">
        <v>988</v>
      </c>
      <c r="G1127" s="233"/>
      <c r="H1127" s="235" t="s">
        <v>19</v>
      </c>
      <c r="I1127" s="237"/>
      <c r="J1127" s="233"/>
      <c r="K1127" s="233"/>
      <c r="L1127" s="238"/>
      <c r="M1127" s="239"/>
      <c r="N1127" s="240"/>
      <c r="O1127" s="240"/>
      <c r="P1127" s="240"/>
      <c r="Q1127" s="240"/>
      <c r="R1127" s="240"/>
      <c r="S1127" s="240"/>
      <c r="T1127" s="241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2" t="s">
        <v>151</v>
      </c>
      <c r="AU1127" s="242" t="s">
        <v>86</v>
      </c>
      <c r="AV1127" s="13" t="s">
        <v>84</v>
      </c>
      <c r="AW1127" s="13" t="s">
        <v>35</v>
      </c>
      <c r="AX1127" s="13" t="s">
        <v>76</v>
      </c>
      <c r="AY1127" s="242" t="s">
        <v>140</v>
      </c>
    </row>
    <row r="1128" spans="1:51" s="13" customFormat="1" ht="12">
      <c r="A1128" s="13"/>
      <c r="B1128" s="232"/>
      <c r="C1128" s="233"/>
      <c r="D1128" s="234" t="s">
        <v>151</v>
      </c>
      <c r="E1128" s="235" t="s">
        <v>19</v>
      </c>
      <c r="F1128" s="236" t="s">
        <v>599</v>
      </c>
      <c r="G1128" s="233"/>
      <c r="H1128" s="235" t="s">
        <v>19</v>
      </c>
      <c r="I1128" s="237"/>
      <c r="J1128" s="233"/>
      <c r="K1128" s="233"/>
      <c r="L1128" s="238"/>
      <c r="M1128" s="239"/>
      <c r="N1128" s="240"/>
      <c r="O1128" s="240"/>
      <c r="P1128" s="240"/>
      <c r="Q1128" s="240"/>
      <c r="R1128" s="240"/>
      <c r="S1128" s="240"/>
      <c r="T1128" s="241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2" t="s">
        <v>151</v>
      </c>
      <c r="AU1128" s="242" t="s">
        <v>86</v>
      </c>
      <c r="AV1128" s="13" t="s">
        <v>84</v>
      </c>
      <c r="AW1128" s="13" t="s">
        <v>35</v>
      </c>
      <c r="AX1128" s="13" t="s">
        <v>76</v>
      </c>
      <c r="AY1128" s="242" t="s">
        <v>140</v>
      </c>
    </row>
    <row r="1129" spans="1:51" s="14" customFormat="1" ht="12">
      <c r="A1129" s="14"/>
      <c r="B1129" s="243"/>
      <c r="C1129" s="244"/>
      <c r="D1129" s="234" t="s">
        <v>151</v>
      </c>
      <c r="E1129" s="245" t="s">
        <v>19</v>
      </c>
      <c r="F1129" s="246" t="s">
        <v>1095</v>
      </c>
      <c r="G1129" s="244"/>
      <c r="H1129" s="247">
        <v>0.924</v>
      </c>
      <c r="I1129" s="248"/>
      <c r="J1129" s="244"/>
      <c r="K1129" s="244"/>
      <c r="L1129" s="249"/>
      <c r="M1129" s="250"/>
      <c r="N1129" s="251"/>
      <c r="O1129" s="251"/>
      <c r="P1129" s="251"/>
      <c r="Q1129" s="251"/>
      <c r="R1129" s="251"/>
      <c r="S1129" s="251"/>
      <c r="T1129" s="252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3" t="s">
        <v>151</v>
      </c>
      <c r="AU1129" s="253" t="s">
        <v>86</v>
      </c>
      <c r="AV1129" s="14" t="s">
        <v>86</v>
      </c>
      <c r="AW1129" s="14" t="s">
        <v>35</v>
      </c>
      <c r="AX1129" s="14" t="s">
        <v>76</v>
      </c>
      <c r="AY1129" s="253" t="s">
        <v>140</v>
      </c>
    </row>
    <row r="1130" spans="1:51" s="13" customFormat="1" ht="12">
      <c r="A1130" s="13"/>
      <c r="B1130" s="232"/>
      <c r="C1130" s="233"/>
      <c r="D1130" s="234" t="s">
        <v>151</v>
      </c>
      <c r="E1130" s="235" t="s">
        <v>19</v>
      </c>
      <c r="F1130" s="236" t="s">
        <v>601</v>
      </c>
      <c r="G1130" s="233"/>
      <c r="H1130" s="235" t="s">
        <v>19</v>
      </c>
      <c r="I1130" s="237"/>
      <c r="J1130" s="233"/>
      <c r="K1130" s="233"/>
      <c r="L1130" s="238"/>
      <c r="M1130" s="239"/>
      <c r="N1130" s="240"/>
      <c r="O1130" s="240"/>
      <c r="P1130" s="240"/>
      <c r="Q1130" s="240"/>
      <c r="R1130" s="240"/>
      <c r="S1130" s="240"/>
      <c r="T1130" s="24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2" t="s">
        <v>151</v>
      </c>
      <c r="AU1130" s="242" t="s">
        <v>86</v>
      </c>
      <c r="AV1130" s="13" t="s">
        <v>84</v>
      </c>
      <c r="AW1130" s="13" t="s">
        <v>35</v>
      </c>
      <c r="AX1130" s="13" t="s">
        <v>76</v>
      </c>
      <c r="AY1130" s="242" t="s">
        <v>140</v>
      </c>
    </row>
    <row r="1131" spans="1:51" s="14" customFormat="1" ht="12">
      <c r="A1131" s="14"/>
      <c r="B1131" s="243"/>
      <c r="C1131" s="244"/>
      <c r="D1131" s="234" t="s">
        <v>151</v>
      </c>
      <c r="E1131" s="245" t="s">
        <v>19</v>
      </c>
      <c r="F1131" s="246" t="s">
        <v>1096</v>
      </c>
      <c r="G1131" s="244"/>
      <c r="H1131" s="247">
        <v>0.99</v>
      </c>
      <c r="I1131" s="248"/>
      <c r="J1131" s="244"/>
      <c r="K1131" s="244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3" t="s">
        <v>151</v>
      </c>
      <c r="AU1131" s="253" t="s">
        <v>86</v>
      </c>
      <c r="AV1131" s="14" t="s">
        <v>86</v>
      </c>
      <c r="AW1131" s="14" t="s">
        <v>35</v>
      </c>
      <c r="AX1131" s="14" t="s">
        <v>76</v>
      </c>
      <c r="AY1131" s="253" t="s">
        <v>140</v>
      </c>
    </row>
    <row r="1132" spans="1:51" s="13" customFormat="1" ht="12">
      <c r="A1132" s="13"/>
      <c r="B1132" s="232"/>
      <c r="C1132" s="233"/>
      <c r="D1132" s="234" t="s">
        <v>151</v>
      </c>
      <c r="E1132" s="235" t="s">
        <v>19</v>
      </c>
      <c r="F1132" s="236" t="s">
        <v>602</v>
      </c>
      <c r="G1132" s="233"/>
      <c r="H1132" s="235" t="s">
        <v>19</v>
      </c>
      <c r="I1132" s="237"/>
      <c r="J1132" s="233"/>
      <c r="K1132" s="233"/>
      <c r="L1132" s="238"/>
      <c r="M1132" s="239"/>
      <c r="N1132" s="240"/>
      <c r="O1132" s="240"/>
      <c r="P1132" s="240"/>
      <c r="Q1132" s="240"/>
      <c r="R1132" s="240"/>
      <c r="S1132" s="240"/>
      <c r="T1132" s="24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2" t="s">
        <v>151</v>
      </c>
      <c r="AU1132" s="242" t="s">
        <v>86</v>
      </c>
      <c r="AV1132" s="13" t="s">
        <v>84</v>
      </c>
      <c r="AW1132" s="13" t="s">
        <v>35</v>
      </c>
      <c r="AX1132" s="13" t="s">
        <v>76</v>
      </c>
      <c r="AY1132" s="242" t="s">
        <v>140</v>
      </c>
    </row>
    <row r="1133" spans="1:51" s="14" customFormat="1" ht="12">
      <c r="A1133" s="14"/>
      <c r="B1133" s="243"/>
      <c r="C1133" s="244"/>
      <c r="D1133" s="234" t="s">
        <v>151</v>
      </c>
      <c r="E1133" s="245" t="s">
        <v>19</v>
      </c>
      <c r="F1133" s="246" t="s">
        <v>1097</v>
      </c>
      <c r="G1133" s="244"/>
      <c r="H1133" s="247">
        <v>1.32</v>
      </c>
      <c r="I1133" s="248"/>
      <c r="J1133" s="244"/>
      <c r="K1133" s="244"/>
      <c r="L1133" s="249"/>
      <c r="M1133" s="250"/>
      <c r="N1133" s="251"/>
      <c r="O1133" s="251"/>
      <c r="P1133" s="251"/>
      <c r="Q1133" s="251"/>
      <c r="R1133" s="251"/>
      <c r="S1133" s="251"/>
      <c r="T1133" s="252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3" t="s">
        <v>151</v>
      </c>
      <c r="AU1133" s="253" t="s">
        <v>86</v>
      </c>
      <c r="AV1133" s="14" t="s">
        <v>86</v>
      </c>
      <c r="AW1133" s="14" t="s">
        <v>35</v>
      </c>
      <c r="AX1133" s="14" t="s">
        <v>76</v>
      </c>
      <c r="AY1133" s="253" t="s">
        <v>140</v>
      </c>
    </row>
    <row r="1134" spans="1:51" s="13" customFormat="1" ht="12">
      <c r="A1134" s="13"/>
      <c r="B1134" s="232"/>
      <c r="C1134" s="233"/>
      <c r="D1134" s="234" t="s">
        <v>151</v>
      </c>
      <c r="E1134" s="235" t="s">
        <v>19</v>
      </c>
      <c r="F1134" s="236" t="s">
        <v>604</v>
      </c>
      <c r="G1134" s="233"/>
      <c r="H1134" s="235" t="s">
        <v>19</v>
      </c>
      <c r="I1134" s="237"/>
      <c r="J1134" s="233"/>
      <c r="K1134" s="233"/>
      <c r="L1134" s="238"/>
      <c r="M1134" s="239"/>
      <c r="N1134" s="240"/>
      <c r="O1134" s="240"/>
      <c r="P1134" s="240"/>
      <c r="Q1134" s="240"/>
      <c r="R1134" s="240"/>
      <c r="S1134" s="240"/>
      <c r="T1134" s="24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2" t="s">
        <v>151</v>
      </c>
      <c r="AU1134" s="242" t="s">
        <v>86</v>
      </c>
      <c r="AV1134" s="13" t="s">
        <v>84</v>
      </c>
      <c r="AW1134" s="13" t="s">
        <v>35</v>
      </c>
      <c r="AX1134" s="13" t="s">
        <v>76</v>
      </c>
      <c r="AY1134" s="242" t="s">
        <v>140</v>
      </c>
    </row>
    <row r="1135" spans="1:51" s="14" customFormat="1" ht="12">
      <c r="A1135" s="14"/>
      <c r="B1135" s="243"/>
      <c r="C1135" s="244"/>
      <c r="D1135" s="234" t="s">
        <v>151</v>
      </c>
      <c r="E1135" s="245" t="s">
        <v>19</v>
      </c>
      <c r="F1135" s="246" t="s">
        <v>1098</v>
      </c>
      <c r="G1135" s="244"/>
      <c r="H1135" s="247">
        <v>4.079</v>
      </c>
      <c r="I1135" s="248"/>
      <c r="J1135" s="244"/>
      <c r="K1135" s="244"/>
      <c r="L1135" s="249"/>
      <c r="M1135" s="250"/>
      <c r="N1135" s="251"/>
      <c r="O1135" s="251"/>
      <c r="P1135" s="251"/>
      <c r="Q1135" s="251"/>
      <c r="R1135" s="251"/>
      <c r="S1135" s="251"/>
      <c r="T1135" s="25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3" t="s">
        <v>151</v>
      </c>
      <c r="AU1135" s="253" t="s">
        <v>86</v>
      </c>
      <c r="AV1135" s="14" t="s">
        <v>86</v>
      </c>
      <c r="AW1135" s="14" t="s">
        <v>35</v>
      </c>
      <c r="AX1135" s="14" t="s">
        <v>76</v>
      </c>
      <c r="AY1135" s="253" t="s">
        <v>140</v>
      </c>
    </row>
    <row r="1136" spans="1:51" s="13" customFormat="1" ht="12">
      <c r="A1136" s="13"/>
      <c r="B1136" s="232"/>
      <c r="C1136" s="233"/>
      <c r="D1136" s="234" t="s">
        <v>151</v>
      </c>
      <c r="E1136" s="235" t="s">
        <v>19</v>
      </c>
      <c r="F1136" s="236" t="s">
        <v>993</v>
      </c>
      <c r="G1136" s="233"/>
      <c r="H1136" s="235" t="s">
        <v>19</v>
      </c>
      <c r="I1136" s="237"/>
      <c r="J1136" s="233"/>
      <c r="K1136" s="233"/>
      <c r="L1136" s="238"/>
      <c r="M1136" s="239"/>
      <c r="N1136" s="240"/>
      <c r="O1136" s="240"/>
      <c r="P1136" s="240"/>
      <c r="Q1136" s="240"/>
      <c r="R1136" s="240"/>
      <c r="S1136" s="240"/>
      <c r="T1136" s="24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2" t="s">
        <v>151</v>
      </c>
      <c r="AU1136" s="242" t="s">
        <v>86</v>
      </c>
      <c r="AV1136" s="13" t="s">
        <v>84</v>
      </c>
      <c r="AW1136" s="13" t="s">
        <v>35</v>
      </c>
      <c r="AX1136" s="13" t="s">
        <v>76</v>
      </c>
      <c r="AY1136" s="242" t="s">
        <v>140</v>
      </c>
    </row>
    <row r="1137" spans="1:51" s="13" customFormat="1" ht="12">
      <c r="A1137" s="13"/>
      <c r="B1137" s="232"/>
      <c r="C1137" s="233"/>
      <c r="D1137" s="234" t="s">
        <v>151</v>
      </c>
      <c r="E1137" s="235" t="s">
        <v>19</v>
      </c>
      <c r="F1137" s="236" t="s">
        <v>599</v>
      </c>
      <c r="G1137" s="233"/>
      <c r="H1137" s="235" t="s">
        <v>19</v>
      </c>
      <c r="I1137" s="237"/>
      <c r="J1137" s="233"/>
      <c r="K1137" s="233"/>
      <c r="L1137" s="238"/>
      <c r="M1137" s="239"/>
      <c r="N1137" s="240"/>
      <c r="O1137" s="240"/>
      <c r="P1137" s="240"/>
      <c r="Q1137" s="240"/>
      <c r="R1137" s="240"/>
      <c r="S1137" s="240"/>
      <c r="T1137" s="24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2" t="s">
        <v>151</v>
      </c>
      <c r="AU1137" s="242" t="s">
        <v>86</v>
      </c>
      <c r="AV1137" s="13" t="s">
        <v>84</v>
      </c>
      <c r="AW1137" s="13" t="s">
        <v>35</v>
      </c>
      <c r="AX1137" s="13" t="s">
        <v>76</v>
      </c>
      <c r="AY1137" s="242" t="s">
        <v>140</v>
      </c>
    </row>
    <row r="1138" spans="1:51" s="14" customFormat="1" ht="12">
      <c r="A1138" s="14"/>
      <c r="B1138" s="243"/>
      <c r="C1138" s="244"/>
      <c r="D1138" s="234" t="s">
        <v>151</v>
      </c>
      <c r="E1138" s="245" t="s">
        <v>19</v>
      </c>
      <c r="F1138" s="246" t="s">
        <v>1099</v>
      </c>
      <c r="G1138" s="244"/>
      <c r="H1138" s="247">
        <v>3.528</v>
      </c>
      <c r="I1138" s="248"/>
      <c r="J1138" s="244"/>
      <c r="K1138" s="244"/>
      <c r="L1138" s="249"/>
      <c r="M1138" s="250"/>
      <c r="N1138" s="251"/>
      <c r="O1138" s="251"/>
      <c r="P1138" s="251"/>
      <c r="Q1138" s="251"/>
      <c r="R1138" s="251"/>
      <c r="S1138" s="251"/>
      <c r="T1138" s="252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3" t="s">
        <v>151</v>
      </c>
      <c r="AU1138" s="253" t="s">
        <v>86</v>
      </c>
      <c r="AV1138" s="14" t="s">
        <v>86</v>
      </c>
      <c r="AW1138" s="14" t="s">
        <v>35</v>
      </c>
      <c r="AX1138" s="14" t="s">
        <v>76</v>
      </c>
      <c r="AY1138" s="253" t="s">
        <v>140</v>
      </c>
    </row>
    <row r="1139" spans="1:51" s="13" customFormat="1" ht="12">
      <c r="A1139" s="13"/>
      <c r="B1139" s="232"/>
      <c r="C1139" s="233"/>
      <c r="D1139" s="234" t="s">
        <v>151</v>
      </c>
      <c r="E1139" s="235" t="s">
        <v>19</v>
      </c>
      <c r="F1139" s="236" t="s">
        <v>601</v>
      </c>
      <c r="G1139" s="233"/>
      <c r="H1139" s="235" t="s">
        <v>19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2" t="s">
        <v>151</v>
      </c>
      <c r="AU1139" s="242" t="s">
        <v>86</v>
      </c>
      <c r="AV1139" s="13" t="s">
        <v>84</v>
      </c>
      <c r="AW1139" s="13" t="s">
        <v>35</v>
      </c>
      <c r="AX1139" s="13" t="s">
        <v>76</v>
      </c>
      <c r="AY1139" s="242" t="s">
        <v>140</v>
      </c>
    </row>
    <row r="1140" spans="1:51" s="14" customFormat="1" ht="12">
      <c r="A1140" s="14"/>
      <c r="B1140" s="243"/>
      <c r="C1140" s="244"/>
      <c r="D1140" s="234" t="s">
        <v>151</v>
      </c>
      <c r="E1140" s="245" t="s">
        <v>19</v>
      </c>
      <c r="F1140" s="246" t="s">
        <v>1100</v>
      </c>
      <c r="G1140" s="244"/>
      <c r="H1140" s="247">
        <v>3.78</v>
      </c>
      <c r="I1140" s="248"/>
      <c r="J1140" s="244"/>
      <c r="K1140" s="244"/>
      <c r="L1140" s="249"/>
      <c r="M1140" s="250"/>
      <c r="N1140" s="251"/>
      <c r="O1140" s="251"/>
      <c r="P1140" s="251"/>
      <c r="Q1140" s="251"/>
      <c r="R1140" s="251"/>
      <c r="S1140" s="251"/>
      <c r="T1140" s="252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3" t="s">
        <v>151</v>
      </c>
      <c r="AU1140" s="253" t="s">
        <v>86</v>
      </c>
      <c r="AV1140" s="14" t="s">
        <v>86</v>
      </c>
      <c r="AW1140" s="14" t="s">
        <v>35</v>
      </c>
      <c r="AX1140" s="14" t="s">
        <v>76</v>
      </c>
      <c r="AY1140" s="253" t="s">
        <v>140</v>
      </c>
    </row>
    <row r="1141" spans="1:51" s="13" customFormat="1" ht="12">
      <c r="A1141" s="13"/>
      <c r="B1141" s="232"/>
      <c r="C1141" s="233"/>
      <c r="D1141" s="234" t="s">
        <v>151</v>
      </c>
      <c r="E1141" s="235" t="s">
        <v>19</v>
      </c>
      <c r="F1141" s="236" t="s">
        <v>602</v>
      </c>
      <c r="G1141" s="233"/>
      <c r="H1141" s="235" t="s">
        <v>19</v>
      </c>
      <c r="I1141" s="237"/>
      <c r="J1141" s="233"/>
      <c r="K1141" s="233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2" t="s">
        <v>151</v>
      </c>
      <c r="AU1141" s="242" t="s">
        <v>86</v>
      </c>
      <c r="AV1141" s="13" t="s">
        <v>84</v>
      </c>
      <c r="AW1141" s="13" t="s">
        <v>35</v>
      </c>
      <c r="AX1141" s="13" t="s">
        <v>76</v>
      </c>
      <c r="AY1141" s="242" t="s">
        <v>140</v>
      </c>
    </row>
    <row r="1142" spans="1:51" s="14" customFormat="1" ht="12">
      <c r="A1142" s="14"/>
      <c r="B1142" s="243"/>
      <c r="C1142" s="244"/>
      <c r="D1142" s="234" t="s">
        <v>151</v>
      </c>
      <c r="E1142" s="245" t="s">
        <v>19</v>
      </c>
      <c r="F1142" s="246" t="s">
        <v>1101</v>
      </c>
      <c r="G1142" s="244"/>
      <c r="H1142" s="247">
        <v>5.04</v>
      </c>
      <c r="I1142" s="248"/>
      <c r="J1142" s="244"/>
      <c r="K1142" s="244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3" t="s">
        <v>151</v>
      </c>
      <c r="AU1142" s="253" t="s">
        <v>86</v>
      </c>
      <c r="AV1142" s="14" t="s">
        <v>86</v>
      </c>
      <c r="AW1142" s="14" t="s">
        <v>35</v>
      </c>
      <c r="AX1142" s="14" t="s">
        <v>76</v>
      </c>
      <c r="AY1142" s="253" t="s">
        <v>140</v>
      </c>
    </row>
    <row r="1143" spans="1:51" s="13" customFormat="1" ht="12">
      <c r="A1143" s="13"/>
      <c r="B1143" s="232"/>
      <c r="C1143" s="233"/>
      <c r="D1143" s="234" t="s">
        <v>151</v>
      </c>
      <c r="E1143" s="235" t="s">
        <v>19</v>
      </c>
      <c r="F1143" s="236" t="s">
        <v>604</v>
      </c>
      <c r="G1143" s="233"/>
      <c r="H1143" s="235" t="s">
        <v>19</v>
      </c>
      <c r="I1143" s="237"/>
      <c r="J1143" s="233"/>
      <c r="K1143" s="233"/>
      <c r="L1143" s="238"/>
      <c r="M1143" s="239"/>
      <c r="N1143" s="240"/>
      <c r="O1143" s="240"/>
      <c r="P1143" s="240"/>
      <c r="Q1143" s="240"/>
      <c r="R1143" s="240"/>
      <c r="S1143" s="240"/>
      <c r="T1143" s="24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2" t="s">
        <v>151</v>
      </c>
      <c r="AU1143" s="242" t="s">
        <v>86</v>
      </c>
      <c r="AV1143" s="13" t="s">
        <v>84</v>
      </c>
      <c r="AW1143" s="13" t="s">
        <v>35</v>
      </c>
      <c r="AX1143" s="13" t="s">
        <v>76</v>
      </c>
      <c r="AY1143" s="242" t="s">
        <v>140</v>
      </c>
    </row>
    <row r="1144" spans="1:51" s="14" customFormat="1" ht="12">
      <c r="A1144" s="14"/>
      <c r="B1144" s="243"/>
      <c r="C1144" s="244"/>
      <c r="D1144" s="234" t="s">
        <v>151</v>
      </c>
      <c r="E1144" s="245" t="s">
        <v>19</v>
      </c>
      <c r="F1144" s="246" t="s">
        <v>1102</v>
      </c>
      <c r="G1144" s="244"/>
      <c r="H1144" s="247">
        <v>15.574</v>
      </c>
      <c r="I1144" s="248"/>
      <c r="J1144" s="244"/>
      <c r="K1144" s="244"/>
      <c r="L1144" s="249"/>
      <c r="M1144" s="250"/>
      <c r="N1144" s="251"/>
      <c r="O1144" s="251"/>
      <c r="P1144" s="251"/>
      <c r="Q1144" s="251"/>
      <c r="R1144" s="251"/>
      <c r="S1144" s="251"/>
      <c r="T1144" s="252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3" t="s">
        <v>151</v>
      </c>
      <c r="AU1144" s="253" t="s">
        <v>86</v>
      </c>
      <c r="AV1144" s="14" t="s">
        <v>86</v>
      </c>
      <c r="AW1144" s="14" t="s">
        <v>35</v>
      </c>
      <c r="AX1144" s="14" t="s">
        <v>76</v>
      </c>
      <c r="AY1144" s="253" t="s">
        <v>140</v>
      </c>
    </row>
    <row r="1145" spans="1:51" s="13" customFormat="1" ht="12">
      <c r="A1145" s="13"/>
      <c r="B1145" s="232"/>
      <c r="C1145" s="233"/>
      <c r="D1145" s="234" t="s">
        <v>151</v>
      </c>
      <c r="E1145" s="235" t="s">
        <v>19</v>
      </c>
      <c r="F1145" s="236" t="s">
        <v>787</v>
      </c>
      <c r="G1145" s="233"/>
      <c r="H1145" s="235" t="s">
        <v>19</v>
      </c>
      <c r="I1145" s="237"/>
      <c r="J1145" s="233"/>
      <c r="K1145" s="233"/>
      <c r="L1145" s="238"/>
      <c r="M1145" s="239"/>
      <c r="N1145" s="240"/>
      <c r="O1145" s="240"/>
      <c r="P1145" s="240"/>
      <c r="Q1145" s="240"/>
      <c r="R1145" s="240"/>
      <c r="S1145" s="240"/>
      <c r="T1145" s="24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2" t="s">
        <v>151</v>
      </c>
      <c r="AU1145" s="242" t="s">
        <v>86</v>
      </c>
      <c r="AV1145" s="13" t="s">
        <v>84</v>
      </c>
      <c r="AW1145" s="13" t="s">
        <v>35</v>
      </c>
      <c r="AX1145" s="13" t="s">
        <v>76</v>
      </c>
      <c r="AY1145" s="242" t="s">
        <v>140</v>
      </c>
    </row>
    <row r="1146" spans="1:51" s="14" customFormat="1" ht="12">
      <c r="A1146" s="14"/>
      <c r="B1146" s="243"/>
      <c r="C1146" s="244"/>
      <c r="D1146" s="234" t="s">
        <v>151</v>
      </c>
      <c r="E1146" s="245" t="s">
        <v>19</v>
      </c>
      <c r="F1146" s="246" t="s">
        <v>1103</v>
      </c>
      <c r="G1146" s="244"/>
      <c r="H1146" s="247">
        <v>1.152</v>
      </c>
      <c r="I1146" s="248"/>
      <c r="J1146" s="244"/>
      <c r="K1146" s="244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3" t="s">
        <v>151</v>
      </c>
      <c r="AU1146" s="253" t="s">
        <v>86</v>
      </c>
      <c r="AV1146" s="14" t="s">
        <v>86</v>
      </c>
      <c r="AW1146" s="14" t="s">
        <v>35</v>
      </c>
      <c r="AX1146" s="14" t="s">
        <v>76</v>
      </c>
      <c r="AY1146" s="253" t="s">
        <v>140</v>
      </c>
    </row>
    <row r="1147" spans="1:51" s="13" customFormat="1" ht="12">
      <c r="A1147" s="13"/>
      <c r="B1147" s="232"/>
      <c r="C1147" s="233"/>
      <c r="D1147" s="234" t="s">
        <v>151</v>
      </c>
      <c r="E1147" s="235" t="s">
        <v>19</v>
      </c>
      <c r="F1147" s="236" t="s">
        <v>789</v>
      </c>
      <c r="G1147" s="233"/>
      <c r="H1147" s="235" t="s">
        <v>19</v>
      </c>
      <c r="I1147" s="237"/>
      <c r="J1147" s="233"/>
      <c r="K1147" s="233"/>
      <c r="L1147" s="238"/>
      <c r="M1147" s="239"/>
      <c r="N1147" s="240"/>
      <c r="O1147" s="240"/>
      <c r="P1147" s="240"/>
      <c r="Q1147" s="240"/>
      <c r="R1147" s="240"/>
      <c r="S1147" s="240"/>
      <c r="T1147" s="24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2" t="s">
        <v>151</v>
      </c>
      <c r="AU1147" s="242" t="s">
        <v>86</v>
      </c>
      <c r="AV1147" s="13" t="s">
        <v>84</v>
      </c>
      <c r="AW1147" s="13" t="s">
        <v>35</v>
      </c>
      <c r="AX1147" s="13" t="s">
        <v>76</v>
      </c>
      <c r="AY1147" s="242" t="s">
        <v>140</v>
      </c>
    </row>
    <row r="1148" spans="1:51" s="14" customFormat="1" ht="12">
      <c r="A1148" s="14"/>
      <c r="B1148" s="243"/>
      <c r="C1148" s="244"/>
      <c r="D1148" s="234" t="s">
        <v>151</v>
      </c>
      <c r="E1148" s="245" t="s">
        <v>19</v>
      </c>
      <c r="F1148" s="246" t="s">
        <v>1104</v>
      </c>
      <c r="G1148" s="244"/>
      <c r="H1148" s="247">
        <v>3.168</v>
      </c>
      <c r="I1148" s="248"/>
      <c r="J1148" s="244"/>
      <c r="K1148" s="244"/>
      <c r="L1148" s="249"/>
      <c r="M1148" s="250"/>
      <c r="N1148" s="251"/>
      <c r="O1148" s="251"/>
      <c r="P1148" s="251"/>
      <c r="Q1148" s="251"/>
      <c r="R1148" s="251"/>
      <c r="S1148" s="251"/>
      <c r="T1148" s="252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3" t="s">
        <v>151</v>
      </c>
      <c r="AU1148" s="253" t="s">
        <v>86</v>
      </c>
      <c r="AV1148" s="14" t="s">
        <v>86</v>
      </c>
      <c r="AW1148" s="14" t="s">
        <v>35</v>
      </c>
      <c r="AX1148" s="14" t="s">
        <v>76</v>
      </c>
      <c r="AY1148" s="253" t="s">
        <v>140</v>
      </c>
    </row>
    <row r="1149" spans="1:51" s="15" customFormat="1" ht="12">
      <c r="A1149" s="15"/>
      <c r="B1149" s="254"/>
      <c r="C1149" s="255"/>
      <c r="D1149" s="234" t="s">
        <v>151</v>
      </c>
      <c r="E1149" s="256" t="s">
        <v>19</v>
      </c>
      <c r="F1149" s="257" t="s">
        <v>154</v>
      </c>
      <c r="G1149" s="255"/>
      <c r="H1149" s="258">
        <v>113.232</v>
      </c>
      <c r="I1149" s="259"/>
      <c r="J1149" s="255"/>
      <c r="K1149" s="255"/>
      <c r="L1149" s="260"/>
      <c r="M1149" s="261"/>
      <c r="N1149" s="262"/>
      <c r="O1149" s="262"/>
      <c r="P1149" s="262"/>
      <c r="Q1149" s="262"/>
      <c r="R1149" s="262"/>
      <c r="S1149" s="262"/>
      <c r="T1149" s="263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64" t="s">
        <v>151</v>
      </c>
      <c r="AU1149" s="264" t="s">
        <v>86</v>
      </c>
      <c r="AV1149" s="15" t="s">
        <v>147</v>
      </c>
      <c r="AW1149" s="15" t="s">
        <v>35</v>
      </c>
      <c r="AX1149" s="15" t="s">
        <v>84</v>
      </c>
      <c r="AY1149" s="264" t="s">
        <v>140</v>
      </c>
    </row>
    <row r="1150" spans="1:65" s="2" customFormat="1" ht="16.5" customHeight="1">
      <c r="A1150" s="40"/>
      <c r="B1150" s="41"/>
      <c r="C1150" s="214" t="s">
        <v>1105</v>
      </c>
      <c r="D1150" s="214" t="s">
        <v>142</v>
      </c>
      <c r="E1150" s="215" t="s">
        <v>1106</v>
      </c>
      <c r="F1150" s="216" t="s">
        <v>1107</v>
      </c>
      <c r="G1150" s="217" t="s">
        <v>145</v>
      </c>
      <c r="H1150" s="218">
        <v>240.36</v>
      </c>
      <c r="I1150" s="219"/>
      <c r="J1150" s="220">
        <f>ROUND(I1150*H1150,2)</f>
        <v>0</v>
      </c>
      <c r="K1150" s="216" t="s">
        <v>146</v>
      </c>
      <c r="L1150" s="46"/>
      <c r="M1150" s="221" t="s">
        <v>19</v>
      </c>
      <c r="N1150" s="222" t="s">
        <v>47</v>
      </c>
      <c r="O1150" s="86"/>
      <c r="P1150" s="223">
        <f>O1150*H1150</f>
        <v>0</v>
      </c>
      <c r="Q1150" s="223">
        <v>0.0001</v>
      </c>
      <c r="R1150" s="223">
        <f>Q1150*H1150</f>
        <v>0.024036000000000002</v>
      </c>
      <c r="S1150" s="223">
        <v>0</v>
      </c>
      <c r="T1150" s="224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25" t="s">
        <v>256</v>
      </c>
      <c r="AT1150" s="225" t="s">
        <v>142</v>
      </c>
      <c r="AU1150" s="225" t="s">
        <v>86</v>
      </c>
      <c r="AY1150" s="19" t="s">
        <v>140</v>
      </c>
      <c r="BE1150" s="226">
        <f>IF(N1150="základní",J1150,0)</f>
        <v>0</v>
      </c>
      <c r="BF1150" s="226">
        <f>IF(N1150="snížená",J1150,0)</f>
        <v>0</v>
      </c>
      <c r="BG1150" s="226">
        <f>IF(N1150="zákl. přenesená",J1150,0)</f>
        <v>0</v>
      </c>
      <c r="BH1150" s="226">
        <f>IF(N1150="sníž. přenesená",J1150,0)</f>
        <v>0</v>
      </c>
      <c r="BI1150" s="226">
        <f>IF(N1150="nulová",J1150,0)</f>
        <v>0</v>
      </c>
      <c r="BJ1150" s="19" t="s">
        <v>84</v>
      </c>
      <c r="BK1150" s="226">
        <f>ROUND(I1150*H1150,2)</f>
        <v>0</v>
      </c>
      <c r="BL1150" s="19" t="s">
        <v>256</v>
      </c>
      <c r="BM1150" s="225" t="s">
        <v>1108</v>
      </c>
    </row>
    <row r="1151" spans="1:47" s="2" customFormat="1" ht="12">
      <c r="A1151" s="40"/>
      <c r="B1151" s="41"/>
      <c r="C1151" s="42"/>
      <c r="D1151" s="227" t="s">
        <v>149</v>
      </c>
      <c r="E1151" s="42"/>
      <c r="F1151" s="228" t="s">
        <v>1109</v>
      </c>
      <c r="G1151" s="42"/>
      <c r="H1151" s="42"/>
      <c r="I1151" s="229"/>
      <c r="J1151" s="42"/>
      <c r="K1151" s="42"/>
      <c r="L1151" s="46"/>
      <c r="M1151" s="230"/>
      <c r="N1151" s="231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149</v>
      </c>
      <c r="AU1151" s="19" t="s">
        <v>86</v>
      </c>
    </row>
    <row r="1152" spans="1:51" s="13" customFormat="1" ht="12">
      <c r="A1152" s="13"/>
      <c r="B1152" s="232"/>
      <c r="C1152" s="233"/>
      <c r="D1152" s="234" t="s">
        <v>151</v>
      </c>
      <c r="E1152" s="235" t="s">
        <v>19</v>
      </c>
      <c r="F1152" s="236" t="s">
        <v>805</v>
      </c>
      <c r="G1152" s="233"/>
      <c r="H1152" s="235" t="s">
        <v>19</v>
      </c>
      <c r="I1152" s="237"/>
      <c r="J1152" s="233"/>
      <c r="K1152" s="233"/>
      <c r="L1152" s="238"/>
      <c r="M1152" s="239"/>
      <c r="N1152" s="240"/>
      <c r="O1152" s="240"/>
      <c r="P1152" s="240"/>
      <c r="Q1152" s="240"/>
      <c r="R1152" s="240"/>
      <c r="S1152" s="240"/>
      <c r="T1152" s="24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2" t="s">
        <v>151</v>
      </c>
      <c r="AU1152" s="242" t="s">
        <v>86</v>
      </c>
      <c r="AV1152" s="13" t="s">
        <v>84</v>
      </c>
      <c r="AW1152" s="13" t="s">
        <v>35</v>
      </c>
      <c r="AX1152" s="13" t="s">
        <v>76</v>
      </c>
      <c r="AY1152" s="242" t="s">
        <v>140</v>
      </c>
    </row>
    <row r="1153" spans="1:51" s="14" customFormat="1" ht="12">
      <c r="A1153" s="14"/>
      <c r="B1153" s="243"/>
      <c r="C1153" s="244"/>
      <c r="D1153" s="234" t="s">
        <v>151</v>
      </c>
      <c r="E1153" s="245" t="s">
        <v>19</v>
      </c>
      <c r="F1153" s="246" t="s">
        <v>1110</v>
      </c>
      <c r="G1153" s="244"/>
      <c r="H1153" s="247">
        <v>84.8</v>
      </c>
      <c r="I1153" s="248"/>
      <c r="J1153" s="244"/>
      <c r="K1153" s="244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3" t="s">
        <v>151</v>
      </c>
      <c r="AU1153" s="253" t="s">
        <v>86</v>
      </c>
      <c r="AV1153" s="14" t="s">
        <v>86</v>
      </c>
      <c r="AW1153" s="14" t="s">
        <v>35</v>
      </c>
      <c r="AX1153" s="14" t="s">
        <v>76</v>
      </c>
      <c r="AY1153" s="253" t="s">
        <v>140</v>
      </c>
    </row>
    <row r="1154" spans="1:51" s="13" customFormat="1" ht="12">
      <c r="A1154" s="13"/>
      <c r="B1154" s="232"/>
      <c r="C1154" s="233"/>
      <c r="D1154" s="234" t="s">
        <v>151</v>
      </c>
      <c r="E1154" s="235" t="s">
        <v>19</v>
      </c>
      <c r="F1154" s="236" t="s">
        <v>807</v>
      </c>
      <c r="G1154" s="233"/>
      <c r="H1154" s="235" t="s">
        <v>19</v>
      </c>
      <c r="I1154" s="237"/>
      <c r="J1154" s="233"/>
      <c r="K1154" s="233"/>
      <c r="L1154" s="238"/>
      <c r="M1154" s="239"/>
      <c r="N1154" s="240"/>
      <c r="O1154" s="240"/>
      <c r="P1154" s="240"/>
      <c r="Q1154" s="240"/>
      <c r="R1154" s="240"/>
      <c r="S1154" s="240"/>
      <c r="T1154" s="241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2" t="s">
        <v>151</v>
      </c>
      <c r="AU1154" s="242" t="s">
        <v>86</v>
      </c>
      <c r="AV1154" s="13" t="s">
        <v>84</v>
      </c>
      <c r="AW1154" s="13" t="s">
        <v>35</v>
      </c>
      <c r="AX1154" s="13" t="s">
        <v>76</v>
      </c>
      <c r="AY1154" s="242" t="s">
        <v>140</v>
      </c>
    </row>
    <row r="1155" spans="1:51" s="14" customFormat="1" ht="12">
      <c r="A1155" s="14"/>
      <c r="B1155" s="243"/>
      <c r="C1155" s="244"/>
      <c r="D1155" s="234" t="s">
        <v>151</v>
      </c>
      <c r="E1155" s="245" t="s">
        <v>19</v>
      </c>
      <c r="F1155" s="246" t="s">
        <v>1111</v>
      </c>
      <c r="G1155" s="244"/>
      <c r="H1155" s="247">
        <v>7.6</v>
      </c>
      <c r="I1155" s="248"/>
      <c r="J1155" s="244"/>
      <c r="K1155" s="244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3" t="s">
        <v>151</v>
      </c>
      <c r="AU1155" s="253" t="s">
        <v>86</v>
      </c>
      <c r="AV1155" s="14" t="s">
        <v>86</v>
      </c>
      <c r="AW1155" s="14" t="s">
        <v>35</v>
      </c>
      <c r="AX1155" s="14" t="s">
        <v>76</v>
      </c>
      <c r="AY1155" s="253" t="s">
        <v>140</v>
      </c>
    </row>
    <row r="1156" spans="1:51" s="13" customFormat="1" ht="12">
      <c r="A1156" s="13"/>
      <c r="B1156" s="232"/>
      <c r="C1156" s="233"/>
      <c r="D1156" s="234" t="s">
        <v>151</v>
      </c>
      <c r="E1156" s="235" t="s">
        <v>19</v>
      </c>
      <c r="F1156" s="236" t="s">
        <v>809</v>
      </c>
      <c r="G1156" s="233"/>
      <c r="H1156" s="235" t="s">
        <v>19</v>
      </c>
      <c r="I1156" s="237"/>
      <c r="J1156" s="233"/>
      <c r="K1156" s="233"/>
      <c r="L1156" s="238"/>
      <c r="M1156" s="239"/>
      <c r="N1156" s="240"/>
      <c r="O1156" s="240"/>
      <c r="P1156" s="240"/>
      <c r="Q1156" s="240"/>
      <c r="R1156" s="240"/>
      <c r="S1156" s="240"/>
      <c r="T1156" s="241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2" t="s">
        <v>151</v>
      </c>
      <c r="AU1156" s="242" t="s">
        <v>86</v>
      </c>
      <c r="AV1156" s="13" t="s">
        <v>84</v>
      </c>
      <c r="AW1156" s="13" t="s">
        <v>35</v>
      </c>
      <c r="AX1156" s="13" t="s">
        <v>76</v>
      </c>
      <c r="AY1156" s="242" t="s">
        <v>140</v>
      </c>
    </row>
    <row r="1157" spans="1:51" s="14" customFormat="1" ht="12">
      <c r="A1157" s="14"/>
      <c r="B1157" s="243"/>
      <c r="C1157" s="244"/>
      <c r="D1157" s="234" t="s">
        <v>151</v>
      </c>
      <c r="E1157" s="245" t="s">
        <v>19</v>
      </c>
      <c r="F1157" s="246" t="s">
        <v>1112</v>
      </c>
      <c r="G1157" s="244"/>
      <c r="H1157" s="247">
        <v>1.488</v>
      </c>
      <c r="I1157" s="248"/>
      <c r="J1157" s="244"/>
      <c r="K1157" s="244"/>
      <c r="L1157" s="249"/>
      <c r="M1157" s="250"/>
      <c r="N1157" s="251"/>
      <c r="O1157" s="251"/>
      <c r="P1157" s="251"/>
      <c r="Q1157" s="251"/>
      <c r="R1157" s="251"/>
      <c r="S1157" s="251"/>
      <c r="T1157" s="252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3" t="s">
        <v>151</v>
      </c>
      <c r="AU1157" s="253" t="s">
        <v>86</v>
      </c>
      <c r="AV1157" s="14" t="s">
        <v>86</v>
      </c>
      <c r="AW1157" s="14" t="s">
        <v>35</v>
      </c>
      <c r="AX1157" s="14" t="s">
        <v>76</v>
      </c>
      <c r="AY1157" s="253" t="s">
        <v>140</v>
      </c>
    </row>
    <row r="1158" spans="1:51" s="13" customFormat="1" ht="12">
      <c r="A1158" s="13"/>
      <c r="B1158" s="232"/>
      <c r="C1158" s="233"/>
      <c r="D1158" s="234" t="s">
        <v>151</v>
      </c>
      <c r="E1158" s="235" t="s">
        <v>19</v>
      </c>
      <c r="F1158" s="236" t="s">
        <v>811</v>
      </c>
      <c r="G1158" s="233"/>
      <c r="H1158" s="235" t="s">
        <v>19</v>
      </c>
      <c r="I1158" s="237"/>
      <c r="J1158" s="233"/>
      <c r="K1158" s="233"/>
      <c r="L1158" s="238"/>
      <c r="M1158" s="239"/>
      <c r="N1158" s="240"/>
      <c r="O1158" s="240"/>
      <c r="P1158" s="240"/>
      <c r="Q1158" s="240"/>
      <c r="R1158" s="240"/>
      <c r="S1158" s="240"/>
      <c r="T1158" s="24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2" t="s">
        <v>151</v>
      </c>
      <c r="AU1158" s="242" t="s">
        <v>86</v>
      </c>
      <c r="AV1158" s="13" t="s">
        <v>84</v>
      </c>
      <c r="AW1158" s="13" t="s">
        <v>35</v>
      </c>
      <c r="AX1158" s="13" t="s">
        <v>76</v>
      </c>
      <c r="AY1158" s="242" t="s">
        <v>140</v>
      </c>
    </row>
    <row r="1159" spans="1:51" s="14" customFormat="1" ht="12">
      <c r="A1159" s="14"/>
      <c r="B1159" s="243"/>
      <c r="C1159" s="244"/>
      <c r="D1159" s="234" t="s">
        <v>151</v>
      </c>
      <c r="E1159" s="245" t="s">
        <v>19</v>
      </c>
      <c r="F1159" s="246" t="s">
        <v>1113</v>
      </c>
      <c r="G1159" s="244"/>
      <c r="H1159" s="247">
        <v>4.224</v>
      </c>
      <c r="I1159" s="248"/>
      <c r="J1159" s="244"/>
      <c r="K1159" s="244"/>
      <c r="L1159" s="249"/>
      <c r="M1159" s="250"/>
      <c r="N1159" s="251"/>
      <c r="O1159" s="251"/>
      <c r="P1159" s="251"/>
      <c r="Q1159" s="251"/>
      <c r="R1159" s="251"/>
      <c r="S1159" s="251"/>
      <c r="T1159" s="252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3" t="s">
        <v>151</v>
      </c>
      <c r="AU1159" s="253" t="s">
        <v>86</v>
      </c>
      <c r="AV1159" s="14" t="s">
        <v>86</v>
      </c>
      <c r="AW1159" s="14" t="s">
        <v>35</v>
      </c>
      <c r="AX1159" s="14" t="s">
        <v>76</v>
      </c>
      <c r="AY1159" s="253" t="s">
        <v>140</v>
      </c>
    </row>
    <row r="1160" spans="1:51" s="13" customFormat="1" ht="12">
      <c r="A1160" s="13"/>
      <c r="B1160" s="232"/>
      <c r="C1160" s="233"/>
      <c r="D1160" s="234" t="s">
        <v>151</v>
      </c>
      <c r="E1160" s="235" t="s">
        <v>19</v>
      </c>
      <c r="F1160" s="236" t="s">
        <v>813</v>
      </c>
      <c r="G1160" s="233"/>
      <c r="H1160" s="235" t="s">
        <v>19</v>
      </c>
      <c r="I1160" s="237"/>
      <c r="J1160" s="233"/>
      <c r="K1160" s="233"/>
      <c r="L1160" s="238"/>
      <c r="M1160" s="239"/>
      <c r="N1160" s="240"/>
      <c r="O1160" s="240"/>
      <c r="P1160" s="240"/>
      <c r="Q1160" s="240"/>
      <c r="R1160" s="240"/>
      <c r="S1160" s="240"/>
      <c r="T1160" s="241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2" t="s">
        <v>151</v>
      </c>
      <c r="AU1160" s="242" t="s">
        <v>86</v>
      </c>
      <c r="AV1160" s="13" t="s">
        <v>84</v>
      </c>
      <c r="AW1160" s="13" t="s">
        <v>35</v>
      </c>
      <c r="AX1160" s="13" t="s">
        <v>76</v>
      </c>
      <c r="AY1160" s="242" t="s">
        <v>140</v>
      </c>
    </row>
    <row r="1161" spans="1:51" s="14" customFormat="1" ht="12">
      <c r="A1161" s="14"/>
      <c r="B1161" s="243"/>
      <c r="C1161" s="244"/>
      <c r="D1161" s="234" t="s">
        <v>151</v>
      </c>
      <c r="E1161" s="245" t="s">
        <v>19</v>
      </c>
      <c r="F1161" s="246" t="s">
        <v>1114</v>
      </c>
      <c r="G1161" s="244"/>
      <c r="H1161" s="247">
        <v>8.352</v>
      </c>
      <c r="I1161" s="248"/>
      <c r="J1161" s="244"/>
      <c r="K1161" s="244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3" t="s">
        <v>151</v>
      </c>
      <c r="AU1161" s="253" t="s">
        <v>86</v>
      </c>
      <c r="AV1161" s="14" t="s">
        <v>86</v>
      </c>
      <c r="AW1161" s="14" t="s">
        <v>35</v>
      </c>
      <c r="AX1161" s="14" t="s">
        <v>76</v>
      </c>
      <c r="AY1161" s="253" t="s">
        <v>140</v>
      </c>
    </row>
    <row r="1162" spans="1:51" s="13" customFormat="1" ht="12">
      <c r="A1162" s="13"/>
      <c r="B1162" s="232"/>
      <c r="C1162" s="233"/>
      <c r="D1162" s="234" t="s">
        <v>151</v>
      </c>
      <c r="E1162" s="235" t="s">
        <v>19</v>
      </c>
      <c r="F1162" s="236" t="s">
        <v>815</v>
      </c>
      <c r="G1162" s="233"/>
      <c r="H1162" s="235" t="s">
        <v>19</v>
      </c>
      <c r="I1162" s="237"/>
      <c r="J1162" s="233"/>
      <c r="K1162" s="233"/>
      <c r="L1162" s="238"/>
      <c r="M1162" s="239"/>
      <c r="N1162" s="240"/>
      <c r="O1162" s="240"/>
      <c r="P1162" s="240"/>
      <c r="Q1162" s="240"/>
      <c r="R1162" s="240"/>
      <c r="S1162" s="240"/>
      <c r="T1162" s="241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2" t="s">
        <v>151</v>
      </c>
      <c r="AU1162" s="242" t="s">
        <v>86</v>
      </c>
      <c r="AV1162" s="13" t="s">
        <v>84</v>
      </c>
      <c r="AW1162" s="13" t="s">
        <v>35</v>
      </c>
      <c r="AX1162" s="13" t="s">
        <v>76</v>
      </c>
      <c r="AY1162" s="242" t="s">
        <v>140</v>
      </c>
    </row>
    <row r="1163" spans="1:51" s="14" customFormat="1" ht="12">
      <c r="A1163" s="14"/>
      <c r="B1163" s="243"/>
      <c r="C1163" s="244"/>
      <c r="D1163" s="234" t="s">
        <v>151</v>
      </c>
      <c r="E1163" s="245" t="s">
        <v>19</v>
      </c>
      <c r="F1163" s="246" t="s">
        <v>1115</v>
      </c>
      <c r="G1163" s="244"/>
      <c r="H1163" s="247">
        <v>11.88</v>
      </c>
      <c r="I1163" s="248"/>
      <c r="J1163" s="244"/>
      <c r="K1163" s="244"/>
      <c r="L1163" s="249"/>
      <c r="M1163" s="250"/>
      <c r="N1163" s="251"/>
      <c r="O1163" s="251"/>
      <c r="P1163" s="251"/>
      <c r="Q1163" s="251"/>
      <c r="R1163" s="251"/>
      <c r="S1163" s="251"/>
      <c r="T1163" s="252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3" t="s">
        <v>151</v>
      </c>
      <c r="AU1163" s="253" t="s">
        <v>86</v>
      </c>
      <c r="AV1163" s="14" t="s">
        <v>86</v>
      </c>
      <c r="AW1163" s="14" t="s">
        <v>35</v>
      </c>
      <c r="AX1163" s="14" t="s">
        <v>76</v>
      </c>
      <c r="AY1163" s="253" t="s">
        <v>140</v>
      </c>
    </row>
    <row r="1164" spans="1:51" s="13" customFormat="1" ht="12">
      <c r="A1164" s="13"/>
      <c r="B1164" s="232"/>
      <c r="C1164" s="233"/>
      <c r="D1164" s="234" t="s">
        <v>151</v>
      </c>
      <c r="E1164" s="235" t="s">
        <v>19</v>
      </c>
      <c r="F1164" s="236" t="s">
        <v>817</v>
      </c>
      <c r="G1164" s="233"/>
      <c r="H1164" s="235" t="s">
        <v>19</v>
      </c>
      <c r="I1164" s="237"/>
      <c r="J1164" s="233"/>
      <c r="K1164" s="233"/>
      <c r="L1164" s="238"/>
      <c r="M1164" s="239"/>
      <c r="N1164" s="240"/>
      <c r="O1164" s="240"/>
      <c r="P1164" s="240"/>
      <c r="Q1164" s="240"/>
      <c r="R1164" s="240"/>
      <c r="S1164" s="240"/>
      <c r="T1164" s="24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2" t="s">
        <v>151</v>
      </c>
      <c r="AU1164" s="242" t="s">
        <v>86</v>
      </c>
      <c r="AV1164" s="13" t="s">
        <v>84</v>
      </c>
      <c r="AW1164" s="13" t="s">
        <v>35</v>
      </c>
      <c r="AX1164" s="13" t="s">
        <v>76</v>
      </c>
      <c r="AY1164" s="242" t="s">
        <v>140</v>
      </c>
    </row>
    <row r="1165" spans="1:51" s="14" customFormat="1" ht="12">
      <c r="A1165" s="14"/>
      <c r="B1165" s="243"/>
      <c r="C1165" s="244"/>
      <c r="D1165" s="234" t="s">
        <v>151</v>
      </c>
      <c r="E1165" s="245" t="s">
        <v>19</v>
      </c>
      <c r="F1165" s="246" t="s">
        <v>1116</v>
      </c>
      <c r="G1165" s="244"/>
      <c r="H1165" s="247">
        <v>7.24</v>
      </c>
      <c r="I1165" s="248"/>
      <c r="J1165" s="244"/>
      <c r="K1165" s="244"/>
      <c r="L1165" s="249"/>
      <c r="M1165" s="250"/>
      <c r="N1165" s="251"/>
      <c r="O1165" s="251"/>
      <c r="P1165" s="251"/>
      <c r="Q1165" s="251"/>
      <c r="R1165" s="251"/>
      <c r="S1165" s="251"/>
      <c r="T1165" s="252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3" t="s">
        <v>151</v>
      </c>
      <c r="AU1165" s="253" t="s">
        <v>86</v>
      </c>
      <c r="AV1165" s="14" t="s">
        <v>86</v>
      </c>
      <c r="AW1165" s="14" t="s">
        <v>35</v>
      </c>
      <c r="AX1165" s="14" t="s">
        <v>76</v>
      </c>
      <c r="AY1165" s="253" t="s">
        <v>140</v>
      </c>
    </row>
    <row r="1166" spans="1:51" s="13" customFormat="1" ht="12">
      <c r="A1166" s="13"/>
      <c r="B1166" s="232"/>
      <c r="C1166" s="233"/>
      <c r="D1166" s="234" t="s">
        <v>151</v>
      </c>
      <c r="E1166" s="235" t="s">
        <v>19</v>
      </c>
      <c r="F1166" s="236" t="s">
        <v>819</v>
      </c>
      <c r="G1166" s="233"/>
      <c r="H1166" s="235" t="s">
        <v>19</v>
      </c>
      <c r="I1166" s="237"/>
      <c r="J1166" s="233"/>
      <c r="K1166" s="233"/>
      <c r="L1166" s="238"/>
      <c r="M1166" s="239"/>
      <c r="N1166" s="240"/>
      <c r="O1166" s="240"/>
      <c r="P1166" s="240"/>
      <c r="Q1166" s="240"/>
      <c r="R1166" s="240"/>
      <c r="S1166" s="240"/>
      <c r="T1166" s="24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2" t="s">
        <v>151</v>
      </c>
      <c r="AU1166" s="242" t="s">
        <v>86</v>
      </c>
      <c r="AV1166" s="13" t="s">
        <v>84</v>
      </c>
      <c r="AW1166" s="13" t="s">
        <v>35</v>
      </c>
      <c r="AX1166" s="13" t="s">
        <v>76</v>
      </c>
      <c r="AY1166" s="242" t="s">
        <v>140</v>
      </c>
    </row>
    <row r="1167" spans="1:51" s="14" customFormat="1" ht="12">
      <c r="A1167" s="14"/>
      <c r="B1167" s="243"/>
      <c r="C1167" s="244"/>
      <c r="D1167" s="234" t="s">
        <v>151</v>
      </c>
      <c r="E1167" s="245" t="s">
        <v>19</v>
      </c>
      <c r="F1167" s="246" t="s">
        <v>1117</v>
      </c>
      <c r="G1167" s="244"/>
      <c r="H1167" s="247">
        <v>1.6</v>
      </c>
      <c r="I1167" s="248"/>
      <c r="J1167" s="244"/>
      <c r="K1167" s="244"/>
      <c r="L1167" s="249"/>
      <c r="M1167" s="250"/>
      <c r="N1167" s="251"/>
      <c r="O1167" s="251"/>
      <c r="P1167" s="251"/>
      <c r="Q1167" s="251"/>
      <c r="R1167" s="251"/>
      <c r="S1167" s="251"/>
      <c r="T1167" s="25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3" t="s">
        <v>151</v>
      </c>
      <c r="AU1167" s="253" t="s">
        <v>86</v>
      </c>
      <c r="AV1167" s="14" t="s">
        <v>86</v>
      </c>
      <c r="AW1167" s="14" t="s">
        <v>35</v>
      </c>
      <c r="AX1167" s="14" t="s">
        <v>76</v>
      </c>
      <c r="AY1167" s="253" t="s">
        <v>140</v>
      </c>
    </row>
    <row r="1168" spans="1:51" s="13" customFormat="1" ht="12">
      <c r="A1168" s="13"/>
      <c r="B1168" s="232"/>
      <c r="C1168" s="233"/>
      <c r="D1168" s="234" t="s">
        <v>151</v>
      </c>
      <c r="E1168" s="235" t="s">
        <v>19</v>
      </c>
      <c r="F1168" s="236" t="s">
        <v>821</v>
      </c>
      <c r="G1168" s="233"/>
      <c r="H1168" s="235" t="s">
        <v>19</v>
      </c>
      <c r="I1168" s="237"/>
      <c r="J1168" s="233"/>
      <c r="K1168" s="233"/>
      <c r="L1168" s="238"/>
      <c r="M1168" s="239"/>
      <c r="N1168" s="240"/>
      <c r="O1168" s="240"/>
      <c r="P1168" s="240"/>
      <c r="Q1168" s="240"/>
      <c r="R1168" s="240"/>
      <c r="S1168" s="240"/>
      <c r="T1168" s="24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2" t="s">
        <v>151</v>
      </c>
      <c r="AU1168" s="242" t="s">
        <v>86</v>
      </c>
      <c r="AV1168" s="13" t="s">
        <v>84</v>
      </c>
      <c r="AW1168" s="13" t="s">
        <v>35</v>
      </c>
      <c r="AX1168" s="13" t="s">
        <v>76</v>
      </c>
      <c r="AY1168" s="242" t="s">
        <v>140</v>
      </c>
    </row>
    <row r="1169" spans="1:51" s="14" customFormat="1" ht="12">
      <c r="A1169" s="14"/>
      <c r="B1169" s="243"/>
      <c r="C1169" s="244"/>
      <c r="D1169" s="234" t="s">
        <v>151</v>
      </c>
      <c r="E1169" s="245" t="s">
        <v>19</v>
      </c>
      <c r="F1169" s="246" t="s">
        <v>1118</v>
      </c>
      <c r="G1169" s="244"/>
      <c r="H1169" s="247">
        <v>9.6</v>
      </c>
      <c r="I1169" s="248"/>
      <c r="J1169" s="244"/>
      <c r="K1169" s="244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3" t="s">
        <v>151</v>
      </c>
      <c r="AU1169" s="253" t="s">
        <v>86</v>
      </c>
      <c r="AV1169" s="14" t="s">
        <v>86</v>
      </c>
      <c r="AW1169" s="14" t="s">
        <v>35</v>
      </c>
      <c r="AX1169" s="14" t="s">
        <v>76</v>
      </c>
      <c r="AY1169" s="253" t="s">
        <v>140</v>
      </c>
    </row>
    <row r="1170" spans="1:51" s="13" customFormat="1" ht="12">
      <c r="A1170" s="13"/>
      <c r="B1170" s="232"/>
      <c r="C1170" s="233"/>
      <c r="D1170" s="234" t="s">
        <v>151</v>
      </c>
      <c r="E1170" s="235" t="s">
        <v>19</v>
      </c>
      <c r="F1170" s="236" t="s">
        <v>823</v>
      </c>
      <c r="G1170" s="233"/>
      <c r="H1170" s="235" t="s">
        <v>19</v>
      </c>
      <c r="I1170" s="237"/>
      <c r="J1170" s="233"/>
      <c r="K1170" s="233"/>
      <c r="L1170" s="238"/>
      <c r="M1170" s="239"/>
      <c r="N1170" s="240"/>
      <c r="O1170" s="240"/>
      <c r="P1170" s="240"/>
      <c r="Q1170" s="240"/>
      <c r="R1170" s="240"/>
      <c r="S1170" s="240"/>
      <c r="T1170" s="24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2" t="s">
        <v>151</v>
      </c>
      <c r="AU1170" s="242" t="s">
        <v>86</v>
      </c>
      <c r="AV1170" s="13" t="s">
        <v>84</v>
      </c>
      <c r="AW1170" s="13" t="s">
        <v>35</v>
      </c>
      <c r="AX1170" s="13" t="s">
        <v>76</v>
      </c>
      <c r="AY1170" s="242" t="s">
        <v>140</v>
      </c>
    </row>
    <row r="1171" spans="1:51" s="14" customFormat="1" ht="12">
      <c r="A1171" s="14"/>
      <c r="B1171" s="243"/>
      <c r="C1171" s="244"/>
      <c r="D1171" s="234" t="s">
        <v>151</v>
      </c>
      <c r="E1171" s="245" t="s">
        <v>19</v>
      </c>
      <c r="F1171" s="246" t="s">
        <v>1119</v>
      </c>
      <c r="G1171" s="244"/>
      <c r="H1171" s="247">
        <v>75.6</v>
      </c>
      <c r="I1171" s="248"/>
      <c r="J1171" s="244"/>
      <c r="K1171" s="244"/>
      <c r="L1171" s="249"/>
      <c r="M1171" s="250"/>
      <c r="N1171" s="251"/>
      <c r="O1171" s="251"/>
      <c r="P1171" s="251"/>
      <c r="Q1171" s="251"/>
      <c r="R1171" s="251"/>
      <c r="S1171" s="251"/>
      <c r="T1171" s="252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53" t="s">
        <v>151</v>
      </c>
      <c r="AU1171" s="253" t="s">
        <v>86</v>
      </c>
      <c r="AV1171" s="14" t="s">
        <v>86</v>
      </c>
      <c r="AW1171" s="14" t="s">
        <v>35</v>
      </c>
      <c r="AX1171" s="14" t="s">
        <v>76</v>
      </c>
      <c r="AY1171" s="253" t="s">
        <v>140</v>
      </c>
    </row>
    <row r="1172" spans="1:51" s="13" customFormat="1" ht="12">
      <c r="A1172" s="13"/>
      <c r="B1172" s="232"/>
      <c r="C1172" s="233"/>
      <c r="D1172" s="234" t="s">
        <v>151</v>
      </c>
      <c r="E1172" s="235" t="s">
        <v>19</v>
      </c>
      <c r="F1172" s="236" t="s">
        <v>825</v>
      </c>
      <c r="G1172" s="233"/>
      <c r="H1172" s="235" t="s">
        <v>19</v>
      </c>
      <c r="I1172" s="237"/>
      <c r="J1172" s="233"/>
      <c r="K1172" s="233"/>
      <c r="L1172" s="238"/>
      <c r="M1172" s="239"/>
      <c r="N1172" s="240"/>
      <c r="O1172" s="240"/>
      <c r="P1172" s="240"/>
      <c r="Q1172" s="240"/>
      <c r="R1172" s="240"/>
      <c r="S1172" s="240"/>
      <c r="T1172" s="241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2" t="s">
        <v>151</v>
      </c>
      <c r="AU1172" s="242" t="s">
        <v>86</v>
      </c>
      <c r="AV1172" s="13" t="s">
        <v>84</v>
      </c>
      <c r="AW1172" s="13" t="s">
        <v>35</v>
      </c>
      <c r="AX1172" s="13" t="s">
        <v>76</v>
      </c>
      <c r="AY1172" s="242" t="s">
        <v>140</v>
      </c>
    </row>
    <row r="1173" spans="1:51" s="14" customFormat="1" ht="12">
      <c r="A1173" s="14"/>
      <c r="B1173" s="243"/>
      <c r="C1173" s="244"/>
      <c r="D1173" s="234" t="s">
        <v>151</v>
      </c>
      <c r="E1173" s="245" t="s">
        <v>19</v>
      </c>
      <c r="F1173" s="246" t="s">
        <v>1120</v>
      </c>
      <c r="G1173" s="244"/>
      <c r="H1173" s="247">
        <v>3.92</v>
      </c>
      <c r="I1173" s="248"/>
      <c r="J1173" s="244"/>
      <c r="K1173" s="244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3" t="s">
        <v>151</v>
      </c>
      <c r="AU1173" s="253" t="s">
        <v>86</v>
      </c>
      <c r="AV1173" s="14" t="s">
        <v>86</v>
      </c>
      <c r="AW1173" s="14" t="s">
        <v>35</v>
      </c>
      <c r="AX1173" s="14" t="s">
        <v>76</v>
      </c>
      <c r="AY1173" s="253" t="s">
        <v>140</v>
      </c>
    </row>
    <row r="1174" spans="1:51" s="13" customFormat="1" ht="12">
      <c r="A1174" s="13"/>
      <c r="B1174" s="232"/>
      <c r="C1174" s="233"/>
      <c r="D1174" s="234" t="s">
        <v>151</v>
      </c>
      <c r="E1174" s="235" t="s">
        <v>19</v>
      </c>
      <c r="F1174" s="236" t="s">
        <v>827</v>
      </c>
      <c r="G1174" s="233"/>
      <c r="H1174" s="235" t="s">
        <v>19</v>
      </c>
      <c r="I1174" s="237"/>
      <c r="J1174" s="233"/>
      <c r="K1174" s="233"/>
      <c r="L1174" s="238"/>
      <c r="M1174" s="239"/>
      <c r="N1174" s="240"/>
      <c r="O1174" s="240"/>
      <c r="P1174" s="240"/>
      <c r="Q1174" s="240"/>
      <c r="R1174" s="240"/>
      <c r="S1174" s="240"/>
      <c r="T1174" s="24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2" t="s">
        <v>151</v>
      </c>
      <c r="AU1174" s="242" t="s">
        <v>86</v>
      </c>
      <c r="AV1174" s="13" t="s">
        <v>84</v>
      </c>
      <c r="AW1174" s="13" t="s">
        <v>35</v>
      </c>
      <c r="AX1174" s="13" t="s">
        <v>76</v>
      </c>
      <c r="AY1174" s="242" t="s">
        <v>140</v>
      </c>
    </row>
    <row r="1175" spans="1:51" s="14" customFormat="1" ht="12">
      <c r="A1175" s="14"/>
      <c r="B1175" s="243"/>
      <c r="C1175" s="244"/>
      <c r="D1175" s="234" t="s">
        <v>151</v>
      </c>
      <c r="E1175" s="245" t="s">
        <v>19</v>
      </c>
      <c r="F1175" s="246" t="s">
        <v>1121</v>
      </c>
      <c r="G1175" s="244"/>
      <c r="H1175" s="247">
        <v>10.136</v>
      </c>
      <c r="I1175" s="248"/>
      <c r="J1175" s="244"/>
      <c r="K1175" s="244"/>
      <c r="L1175" s="249"/>
      <c r="M1175" s="250"/>
      <c r="N1175" s="251"/>
      <c r="O1175" s="251"/>
      <c r="P1175" s="251"/>
      <c r="Q1175" s="251"/>
      <c r="R1175" s="251"/>
      <c r="S1175" s="251"/>
      <c r="T1175" s="252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3" t="s">
        <v>151</v>
      </c>
      <c r="AU1175" s="253" t="s">
        <v>86</v>
      </c>
      <c r="AV1175" s="14" t="s">
        <v>86</v>
      </c>
      <c r="AW1175" s="14" t="s">
        <v>35</v>
      </c>
      <c r="AX1175" s="14" t="s">
        <v>76</v>
      </c>
      <c r="AY1175" s="253" t="s">
        <v>140</v>
      </c>
    </row>
    <row r="1176" spans="1:51" s="13" customFormat="1" ht="12">
      <c r="A1176" s="13"/>
      <c r="B1176" s="232"/>
      <c r="C1176" s="233"/>
      <c r="D1176" s="234" t="s">
        <v>151</v>
      </c>
      <c r="E1176" s="235" t="s">
        <v>19</v>
      </c>
      <c r="F1176" s="236" t="s">
        <v>829</v>
      </c>
      <c r="G1176" s="233"/>
      <c r="H1176" s="235" t="s">
        <v>19</v>
      </c>
      <c r="I1176" s="237"/>
      <c r="J1176" s="233"/>
      <c r="K1176" s="233"/>
      <c r="L1176" s="238"/>
      <c r="M1176" s="239"/>
      <c r="N1176" s="240"/>
      <c r="O1176" s="240"/>
      <c r="P1176" s="240"/>
      <c r="Q1176" s="240"/>
      <c r="R1176" s="240"/>
      <c r="S1176" s="240"/>
      <c r="T1176" s="24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2" t="s">
        <v>151</v>
      </c>
      <c r="AU1176" s="242" t="s">
        <v>86</v>
      </c>
      <c r="AV1176" s="13" t="s">
        <v>84</v>
      </c>
      <c r="AW1176" s="13" t="s">
        <v>35</v>
      </c>
      <c r="AX1176" s="13" t="s">
        <v>76</v>
      </c>
      <c r="AY1176" s="242" t="s">
        <v>140</v>
      </c>
    </row>
    <row r="1177" spans="1:51" s="14" customFormat="1" ht="12">
      <c r="A1177" s="14"/>
      <c r="B1177" s="243"/>
      <c r="C1177" s="244"/>
      <c r="D1177" s="234" t="s">
        <v>151</v>
      </c>
      <c r="E1177" s="245" t="s">
        <v>19</v>
      </c>
      <c r="F1177" s="246" t="s">
        <v>1122</v>
      </c>
      <c r="G1177" s="244"/>
      <c r="H1177" s="247">
        <v>5.04</v>
      </c>
      <c r="I1177" s="248"/>
      <c r="J1177" s="244"/>
      <c r="K1177" s="244"/>
      <c r="L1177" s="249"/>
      <c r="M1177" s="250"/>
      <c r="N1177" s="251"/>
      <c r="O1177" s="251"/>
      <c r="P1177" s="251"/>
      <c r="Q1177" s="251"/>
      <c r="R1177" s="251"/>
      <c r="S1177" s="251"/>
      <c r="T1177" s="252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3" t="s">
        <v>151</v>
      </c>
      <c r="AU1177" s="253" t="s">
        <v>86</v>
      </c>
      <c r="AV1177" s="14" t="s">
        <v>86</v>
      </c>
      <c r="AW1177" s="14" t="s">
        <v>35</v>
      </c>
      <c r="AX1177" s="14" t="s">
        <v>76</v>
      </c>
      <c r="AY1177" s="253" t="s">
        <v>140</v>
      </c>
    </row>
    <row r="1178" spans="1:51" s="13" customFormat="1" ht="12">
      <c r="A1178" s="13"/>
      <c r="B1178" s="232"/>
      <c r="C1178" s="233"/>
      <c r="D1178" s="234" t="s">
        <v>151</v>
      </c>
      <c r="E1178" s="235" t="s">
        <v>19</v>
      </c>
      <c r="F1178" s="236" t="s">
        <v>831</v>
      </c>
      <c r="G1178" s="233"/>
      <c r="H1178" s="235" t="s">
        <v>19</v>
      </c>
      <c r="I1178" s="237"/>
      <c r="J1178" s="233"/>
      <c r="K1178" s="233"/>
      <c r="L1178" s="238"/>
      <c r="M1178" s="239"/>
      <c r="N1178" s="240"/>
      <c r="O1178" s="240"/>
      <c r="P1178" s="240"/>
      <c r="Q1178" s="240"/>
      <c r="R1178" s="240"/>
      <c r="S1178" s="240"/>
      <c r="T1178" s="24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2" t="s">
        <v>151</v>
      </c>
      <c r="AU1178" s="242" t="s">
        <v>86</v>
      </c>
      <c r="AV1178" s="13" t="s">
        <v>84</v>
      </c>
      <c r="AW1178" s="13" t="s">
        <v>35</v>
      </c>
      <c r="AX1178" s="13" t="s">
        <v>76</v>
      </c>
      <c r="AY1178" s="242" t="s">
        <v>140</v>
      </c>
    </row>
    <row r="1179" spans="1:51" s="14" customFormat="1" ht="12">
      <c r="A1179" s="14"/>
      <c r="B1179" s="243"/>
      <c r="C1179" s="244"/>
      <c r="D1179" s="234" t="s">
        <v>151</v>
      </c>
      <c r="E1179" s="245" t="s">
        <v>19</v>
      </c>
      <c r="F1179" s="246" t="s">
        <v>1123</v>
      </c>
      <c r="G1179" s="244"/>
      <c r="H1179" s="247">
        <v>8.88</v>
      </c>
      <c r="I1179" s="248"/>
      <c r="J1179" s="244"/>
      <c r="K1179" s="244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53" t="s">
        <v>151</v>
      </c>
      <c r="AU1179" s="253" t="s">
        <v>86</v>
      </c>
      <c r="AV1179" s="14" t="s">
        <v>86</v>
      </c>
      <c r="AW1179" s="14" t="s">
        <v>35</v>
      </c>
      <c r="AX1179" s="14" t="s">
        <v>76</v>
      </c>
      <c r="AY1179" s="253" t="s">
        <v>140</v>
      </c>
    </row>
    <row r="1180" spans="1:51" s="15" customFormat="1" ht="12">
      <c r="A1180" s="15"/>
      <c r="B1180" s="254"/>
      <c r="C1180" s="255"/>
      <c r="D1180" s="234" t="s">
        <v>151</v>
      </c>
      <c r="E1180" s="256" t="s">
        <v>19</v>
      </c>
      <c r="F1180" s="257" t="s">
        <v>154</v>
      </c>
      <c r="G1180" s="255"/>
      <c r="H1180" s="258">
        <v>240.36</v>
      </c>
      <c r="I1180" s="259"/>
      <c r="J1180" s="255"/>
      <c r="K1180" s="255"/>
      <c r="L1180" s="260"/>
      <c r="M1180" s="261"/>
      <c r="N1180" s="262"/>
      <c r="O1180" s="262"/>
      <c r="P1180" s="262"/>
      <c r="Q1180" s="262"/>
      <c r="R1180" s="262"/>
      <c r="S1180" s="262"/>
      <c r="T1180" s="263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64" t="s">
        <v>151</v>
      </c>
      <c r="AU1180" s="264" t="s">
        <v>86</v>
      </c>
      <c r="AV1180" s="15" t="s">
        <v>147</v>
      </c>
      <c r="AW1180" s="15" t="s">
        <v>35</v>
      </c>
      <c r="AX1180" s="15" t="s">
        <v>84</v>
      </c>
      <c r="AY1180" s="264" t="s">
        <v>140</v>
      </c>
    </row>
    <row r="1181" spans="1:65" s="2" customFormat="1" ht="16.5" customHeight="1">
      <c r="A1181" s="40"/>
      <c r="B1181" s="41"/>
      <c r="C1181" s="214" t="s">
        <v>1124</v>
      </c>
      <c r="D1181" s="214" t="s">
        <v>142</v>
      </c>
      <c r="E1181" s="215" t="s">
        <v>1125</v>
      </c>
      <c r="F1181" s="216" t="s">
        <v>1126</v>
      </c>
      <c r="G1181" s="217" t="s">
        <v>145</v>
      </c>
      <c r="H1181" s="218">
        <v>113.232</v>
      </c>
      <c r="I1181" s="219"/>
      <c r="J1181" s="220">
        <f>ROUND(I1181*H1181,2)</f>
        <v>0</v>
      </c>
      <c r="K1181" s="216" t="s">
        <v>146</v>
      </c>
      <c r="L1181" s="46"/>
      <c r="M1181" s="221" t="s">
        <v>19</v>
      </c>
      <c r="N1181" s="222" t="s">
        <v>47</v>
      </c>
      <c r="O1181" s="86"/>
      <c r="P1181" s="223">
        <f>O1181*H1181</f>
        <v>0</v>
      </c>
      <c r="Q1181" s="223">
        <v>0.00283</v>
      </c>
      <c r="R1181" s="223">
        <f>Q1181*H1181</f>
        <v>0.32044656</v>
      </c>
      <c r="S1181" s="223">
        <v>0</v>
      </c>
      <c r="T1181" s="224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5" t="s">
        <v>256</v>
      </c>
      <c r="AT1181" s="225" t="s">
        <v>142</v>
      </c>
      <c r="AU1181" s="225" t="s">
        <v>86</v>
      </c>
      <c r="AY1181" s="19" t="s">
        <v>140</v>
      </c>
      <c r="BE1181" s="226">
        <f>IF(N1181="základní",J1181,0)</f>
        <v>0</v>
      </c>
      <c r="BF1181" s="226">
        <f>IF(N1181="snížená",J1181,0)</f>
        <v>0</v>
      </c>
      <c r="BG1181" s="226">
        <f>IF(N1181="zákl. přenesená",J1181,0)</f>
        <v>0</v>
      </c>
      <c r="BH1181" s="226">
        <f>IF(N1181="sníž. přenesená",J1181,0)</f>
        <v>0</v>
      </c>
      <c r="BI1181" s="226">
        <f>IF(N1181="nulová",J1181,0)</f>
        <v>0</v>
      </c>
      <c r="BJ1181" s="19" t="s">
        <v>84</v>
      </c>
      <c r="BK1181" s="226">
        <f>ROUND(I1181*H1181,2)</f>
        <v>0</v>
      </c>
      <c r="BL1181" s="19" t="s">
        <v>256</v>
      </c>
      <c r="BM1181" s="225" t="s">
        <v>1127</v>
      </c>
    </row>
    <row r="1182" spans="1:47" s="2" customFormat="1" ht="12">
      <c r="A1182" s="40"/>
      <c r="B1182" s="41"/>
      <c r="C1182" s="42"/>
      <c r="D1182" s="227" t="s">
        <v>149</v>
      </c>
      <c r="E1182" s="42"/>
      <c r="F1182" s="228" t="s">
        <v>1128</v>
      </c>
      <c r="G1182" s="42"/>
      <c r="H1182" s="42"/>
      <c r="I1182" s="229"/>
      <c r="J1182" s="42"/>
      <c r="K1182" s="42"/>
      <c r="L1182" s="46"/>
      <c r="M1182" s="230"/>
      <c r="N1182" s="231"/>
      <c r="O1182" s="86"/>
      <c r="P1182" s="86"/>
      <c r="Q1182" s="86"/>
      <c r="R1182" s="86"/>
      <c r="S1182" s="86"/>
      <c r="T1182" s="87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T1182" s="19" t="s">
        <v>149</v>
      </c>
      <c r="AU1182" s="19" t="s">
        <v>86</v>
      </c>
    </row>
    <row r="1183" spans="1:51" s="13" customFormat="1" ht="12">
      <c r="A1183" s="13"/>
      <c r="B1183" s="232"/>
      <c r="C1183" s="233"/>
      <c r="D1183" s="234" t="s">
        <v>151</v>
      </c>
      <c r="E1183" s="235" t="s">
        <v>19</v>
      </c>
      <c r="F1183" s="236" t="s">
        <v>776</v>
      </c>
      <c r="G1183" s="233"/>
      <c r="H1183" s="235" t="s">
        <v>19</v>
      </c>
      <c r="I1183" s="237"/>
      <c r="J1183" s="233"/>
      <c r="K1183" s="233"/>
      <c r="L1183" s="238"/>
      <c r="M1183" s="239"/>
      <c r="N1183" s="240"/>
      <c r="O1183" s="240"/>
      <c r="P1183" s="240"/>
      <c r="Q1183" s="240"/>
      <c r="R1183" s="240"/>
      <c r="S1183" s="240"/>
      <c r="T1183" s="241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2" t="s">
        <v>151</v>
      </c>
      <c r="AU1183" s="242" t="s">
        <v>86</v>
      </c>
      <c r="AV1183" s="13" t="s">
        <v>84</v>
      </c>
      <c r="AW1183" s="13" t="s">
        <v>35</v>
      </c>
      <c r="AX1183" s="13" t="s">
        <v>76</v>
      </c>
      <c r="AY1183" s="242" t="s">
        <v>140</v>
      </c>
    </row>
    <row r="1184" spans="1:51" s="14" customFormat="1" ht="12">
      <c r="A1184" s="14"/>
      <c r="B1184" s="243"/>
      <c r="C1184" s="244"/>
      <c r="D1184" s="234" t="s">
        <v>151</v>
      </c>
      <c r="E1184" s="245" t="s">
        <v>19</v>
      </c>
      <c r="F1184" s="246" t="s">
        <v>1090</v>
      </c>
      <c r="G1184" s="244"/>
      <c r="H1184" s="247">
        <v>5.937</v>
      </c>
      <c r="I1184" s="248"/>
      <c r="J1184" s="244"/>
      <c r="K1184" s="244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3" t="s">
        <v>151</v>
      </c>
      <c r="AU1184" s="253" t="s">
        <v>86</v>
      </c>
      <c r="AV1184" s="14" t="s">
        <v>86</v>
      </c>
      <c r="AW1184" s="14" t="s">
        <v>35</v>
      </c>
      <c r="AX1184" s="14" t="s">
        <v>76</v>
      </c>
      <c r="AY1184" s="253" t="s">
        <v>140</v>
      </c>
    </row>
    <row r="1185" spans="1:51" s="13" customFormat="1" ht="12">
      <c r="A1185" s="13"/>
      <c r="B1185" s="232"/>
      <c r="C1185" s="233"/>
      <c r="D1185" s="234" t="s">
        <v>151</v>
      </c>
      <c r="E1185" s="235" t="s">
        <v>19</v>
      </c>
      <c r="F1185" s="236" t="s">
        <v>778</v>
      </c>
      <c r="G1185" s="233"/>
      <c r="H1185" s="235" t="s">
        <v>19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2" t="s">
        <v>151</v>
      </c>
      <c r="AU1185" s="242" t="s">
        <v>86</v>
      </c>
      <c r="AV1185" s="13" t="s">
        <v>84</v>
      </c>
      <c r="AW1185" s="13" t="s">
        <v>35</v>
      </c>
      <c r="AX1185" s="13" t="s">
        <v>76</v>
      </c>
      <c r="AY1185" s="242" t="s">
        <v>140</v>
      </c>
    </row>
    <row r="1186" spans="1:51" s="14" customFormat="1" ht="12">
      <c r="A1186" s="14"/>
      <c r="B1186" s="243"/>
      <c r="C1186" s="244"/>
      <c r="D1186" s="234" t="s">
        <v>151</v>
      </c>
      <c r="E1186" s="245" t="s">
        <v>19</v>
      </c>
      <c r="F1186" s="246" t="s">
        <v>1091</v>
      </c>
      <c r="G1186" s="244"/>
      <c r="H1186" s="247">
        <v>8.208</v>
      </c>
      <c r="I1186" s="248"/>
      <c r="J1186" s="244"/>
      <c r="K1186" s="244"/>
      <c r="L1186" s="249"/>
      <c r="M1186" s="250"/>
      <c r="N1186" s="251"/>
      <c r="O1186" s="251"/>
      <c r="P1186" s="251"/>
      <c r="Q1186" s="251"/>
      <c r="R1186" s="251"/>
      <c r="S1186" s="251"/>
      <c r="T1186" s="252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3" t="s">
        <v>151</v>
      </c>
      <c r="AU1186" s="253" t="s">
        <v>86</v>
      </c>
      <c r="AV1186" s="14" t="s">
        <v>86</v>
      </c>
      <c r="AW1186" s="14" t="s">
        <v>35</v>
      </c>
      <c r="AX1186" s="14" t="s">
        <v>76</v>
      </c>
      <c r="AY1186" s="253" t="s">
        <v>140</v>
      </c>
    </row>
    <row r="1187" spans="1:51" s="13" customFormat="1" ht="12">
      <c r="A1187" s="13"/>
      <c r="B1187" s="232"/>
      <c r="C1187" s="233"/>
      <c r="D1187" s="234" t="s">
        <v>151</v>
      </c>
      <c r="E1187" s="235" t="s">
        <v>19</v>
      </c>
      <c r="F1187" s="236" t="s">
        <v>780</v>
      </c>
      <c r="G1187" s="233"/>
      <c r="H1187" s="235" t="s">
        <v>19</v>
      </c>
      <c r="I1187" s="237"/>
      <c r="J1187" s="233"/>
      <c r="K1187" s="233"/>
      <c r="L1187" s="238"/>
      <c r="M1187" s="239"/>
      <c r="N1187" s="240"/>
      <c r="O1187" s="240"/>
      <c r="P1187" s="240"/>
      <c r="Q1187" s="240"/>
      <c r="R1187" s="240"/>
      <c r="S1187" s="240"/>
      <c r="T1187" s="241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2" t="s">
        <v>151</v>
      </c>
      <c r="AU1187" s="242" t="s">
        <v>86</v>
      </c>
      <c r="AV1187" s="13" t="s">
        <v>84</v>
      </c>
      <c r="AW1187" s="13" t="s">
        <v>35</v>
      </c>
      <c r="AX1187" s="13" t="s">
        <v>76</v>
      </c>
      <c r="AY1187" s="242" t="s">
        <v>140</v>
      </c>
    </row>
    <row r="1188" spans="1:51" s="14" customFormat="1" ht="12">
      <c r="A1188" s="14"/>
      <c r="B1188" s="243"/>
      <c r="C1188" s="244"/>
      <c r="D1188" s="234" t="s">
        <v>151</v>
      </c>
      <c r="E1188" s="245" t="s">
        <v>19</v>
      </c>
      <c r="F1188" s="246" t="s">
        <v>1092</v>
      </c>
      <c r="G1188" s="244"/>
      <c r="H1188" s="247">
        <v>11.398</v>
      </c>
      <c r="I1188" s="248"/>
      <c r="J1188" s="244"/>
      <c r="K1188" s="244"/>
      <c r="L1188" s="249"/>
      <c r="M1188" s="250"/>
      <c r="N1188" s="251"/>
      <c r="O1188" s="251"/>
      <c r="P1188" s="251"/>
      <c r="Q1188" s="251"/>
      <c r="R1188" s="251"/>
      <c r="S1188" s="251"/>
      <c r="T1188" s="252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3" t="s">
        <v>151</v>
      </c>
      <c r="AU1188" s="253" t="s">
        <v>86</v>
      </c>
      <c r="AV1188" s="14" t="s">
        <v>86</v>
      </c>
      <c r="AW1188" s="14" t="s">
        <v>35</v>
      </c>
      <c r="AX1188" s="14" t="s">
        <v>76</v>
      </c>
      <c r="AY1188" s="253" t="s">
        <v>140</v>
      </c>
    </row>
    <row r="1189" spans="1:51" s="13" customFormat="1" ht="12">
      <c r="A1189" s="13"/>
      <c r="B1189" s="232"/>
      <c r="C1189" s="233"/>
      <c r="D1189" s="234" t="s">
        <v>151</v>
      </c>
      <c r="E1189" s="235" t="s">
        <v>19</v>
      </c>
      <c r="F1189" s="236" t="s">
        <v>782</v>
      </c>
      <c r="G1189" s="233"/>
      <c r="H1189" s="235" t="s">
        <v>19</v>
      </c>
      <c r="I1189" s="237"/>
      <c r="J1189" s="233"/>
      <c r="K1189" s="233"/>
      <c r="L1189" s="238"/>
      <c r="M1189" s="239"/>
      <c r="N1189" s="240"/>
      <c r="O1189" s="240"/>
      <c r="P1189" s="240"/>
      <c r="Q1189" s="240"/>
      <c r="R1189" s="240"/>
      <c r="S1189" s="240"/>
      <c r="T1189" s="241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2" t="s">
        <v>151</v>
      </c>
      <c r="AU1189" s="242" t="s">
        <v>86</v>
      </c>
      <c r="AV1189" s="13" t="s">
        <v>84</v>
      </c>
      <c r="AW1189" s="13" t="s">
        <v>35</v>
      </c>
      <c r="AX1189" s="13" t="s">
        <v>76</v>
      </c>
      <c r="AY1189" s="242" t="s">
        <v>140</v>
      </c>
    </row>
    <row r="1190" spans="1:51" s="14" customFormat="1" ht="12">
      <c r="A1190" s="14"/>
      <c r="B1190" s="243"/>
      <c r="C1190" s="244"/>
      <c r="D1190" s="234" t="s">
        <v>151</v>
      </c>
      <c r="E1190" s="245" t="s">
        <v>19</v>
      </c>
      <c r="F1190" s="246" t="s">
        <v>1092</v>
      </c>
      <c r="G1190" s="244"/>
      <c r="H1190" s="247">
        <v>11.398</v>
      </c>
      <c r="I1190" s="248"/>
      <c r="J1190" s="244"/>
      <c r="K1190" s="244"/>
      <c r="L1190" s="249"/>
      <c r="M1190" s="250"/>
      <c r="N1190" s="251"/>
      <c r="O1190" s="251"/>
      <c r="P1190" s="251"/>
      <c r="Q1190" s="251"/>
      <c r="R1190" s="251"/>
      <c r="S1190" s="251"/>
      <c r="T1190" s="252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3" t="s">
        <v>151</v>
      </c>
      <c r="AU1190" s="253" t="s">
        <v>86</v>
      </c>
      <c r="AV1190" s="14" t="s">
        <v>86</v>
      </c>
      <c r="AW1190" s="14" t="s">
        <v>35</v>
      </c>
      <c r="AX1190" s="14" t="s">
        <v>76</v>
      </c>
      <c r="AY1190" s="253" t="s">
        <v>140</v>
      </c>
    </row>
    <row r="1191" spans="1:51" s="13" customFormat="1" ht="12">
      <c r="A1191" s="13"/>
      <c r="B1191" s="232"/>
      <c r="C1191" s="233"/>
      <c r="D1191" s="234" t="s">
        <v>151</v>
      </c>
      <c r="E1191" s="235" t="s">
        <v>19</v>
      </c>
      <c r="F1191" s="236" t="s">
        <v>783</v>
      </c>
      <c r="G1191" s="233"/>
      <c r="H1191" s="235" t="s">
        <v>19</v>
      </c>
      <c r="I1191" s="237"/>
      <c r="J1191" s="233"/>
      <c r="K1191" s="233"/>
      <c r="L1191" s="238"/>
      <c r="M1191" s="239"/>
      <c r="N1191" s="240"/>
      <c r="O1191" s="240"/>
      <c r="P1191" s="240"/>
      <c r="Q1191" s="240"/>
      <c r="R1191" s="240"/>
      <c r="S1191" s="240"/>
      <c r="T1191" s="241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2" t="s">
        <v>151</v>
      </c>
      <c r="AU1191" s="242" t="s">
        <v>86</v>
      </c>
      <c r="AV1191" s="13" t="s">
        <v>84</v>
      </c>
      <c r="AW1191" s="13" t="s">
        <v>35</v>
      </c>
      <c r="AX1191" s="13" t="s">
        <v>76</v>
      </c>
      <c r="AY1191" s="242" t="s">
        <v>140</v>
      </c>
    </row>
    <row r="1192" spans="1:51" s="14" customFormat="1" ht="12">
      <c r="A1192" s="14"/>
      <c r="B1192" s="243"/>
      <c r="C1192" s="244"/>
      <c r="D1192" s="234" t="s">
        <v>151</v>
      </c>
      <c r="E1192" s="245" t="s">
        <v>19</v>
      </c>
      <c r="F1192" s="246" t="s">
        <v>1093</v>
      </c>
      <c r="G1192" s="244"/>
      <c r="H1192" s="247">
        <v>17.568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3" t="s">
        <v>151</v>
      </c>
      <c r="AU1192" s="253" t="s">
        <v>86</v>
      </c>
      <c r="AV1192" s="14" t="s">
        <v>86</v>
      </c>
      <c r="AW1192" s="14" t="s">
        <v>35</v>
      </c>
      <c r="AX1192" s="14" t="s">
        <v>76</v>
      </c>
      <c r="AY1192" s="253" t="s">
        <v>140</v>
      </c>
    </row>
    <row r="1193" spans="1:51" s="13" customFormat="1" ht="12">
      <c r="A1193" s="13"/>
      <c r="B1193" s="232"/>
      <c r="C1193" s="233"/>
      <c r="D1193" s="234" t="s">
        <v>151</v>
      </c>
      <c r="E1193" s="235" t="s">
        <v>19</v>
      </c>
      <c r="F1193" s="236" t="s">
        <v>785</v>
      </c>
      <c r="G1193" s="233"/>
      <c r="H1193" s="235" t="s">
        <v>19</v>
      </c>
      <c r="I1193" s="237"/>
      <c r="J1193" s="233"/>
      <c r="K1193" s="233"/>
      <c r="L1193" s="238"/>
      <c r="M1193" s="239"/>
      <c r="N1193" s="240"/>
      <c r="O1193" s="240"/>
      <c r="P1193" s="240"/>
      <c r="Q1193" s="240"/>
      <c r="R1193" s="240"/>
      <c r="S1193" s="240"/>
      <c r="T1193" s="241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2" t="s">
        <v>151</v>
      </c>
      <c r="AU1193" s="242" t="s">
        <v>86</v>
      </c>
      <c r="AV1193" s="13" t="s">
        <v>84</v>
      </c>
      <c r="AW1193" s="13" t="s">
        <v>35</v>
      </c>
      <c r="AX1193" s="13" t="s">
        <v>76</v>
      </c>
      <c r="AY1193" s="242" t="s">
        <v>140</v>
      </c>
    </row>
    <row r="1194" spans="1:51" s="14" customFormat="1" ht="12">
      <c r="A1194" s="14"/>
      <c r="B1194" s="243"/>
      <c r="C1194" s="244"/>
      <c r="D1194" s="234" t="s">
        <v>151</v>
      </c>
      <c r="E1194" s="245" t="s">
        <v>19</v>
      </c>
      <c r="F1194" s="246" t="s">
        <v>1094</v>
      </c>
      <c r="G1194" s="244"/>
      <c r="H1194" s="247">
        <v>19.168</v>
      </c>
      <c r="I1194" s="248"/>
      <c r="J1194" s="244"/>
      <c r="K1194" s="244"/>
      <c r="L1194" s="249"/>
      <c r="M1194" s="250"/>
      <c r="N1194" s="251"/>
      <c r="O1194" s="251"/>
      <c r="P1194" s="251"/>
      <c r="Q1194" s="251"/>
      <c r="R1194" s="251"/>
      <c r="S1194" s="251"/>
      <c r="T1194" s="252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3" t="s">
        <v>151</v>
      </c>
      <c r="AU1194" s="253" t="s">
        <v>86</v>
      </c>
      <c r="AV1194" s="14" t="s">
        <v>86</v>
      </c>
      <c r="AW1194" s="14" t="s">
        <v>35</v>
      </c>
      <c r="AX1194" s="14" t="s">
        <v>76</v>
      </c>
      <c r="AY1194" s="253" t="s">
        <v>140</v>
      </c>
    </row>
    <row r="1195" spans="1:51" s="13" customFormat="1" ht="12">
      <c r="A1195" s="13"/>
      <c r="B1195" s="232"/>
      <c r="C1195" s="233"/>
      <c r="D1195" s="234" t="s">
        <v>151</v>
      </c>
      <c r="E1195" s="235" t="s">
        <v>19</v>
      </c>
      <c r="F1195" s="236" t="s">
        <v>988</v>
      </c>
      <c r="G1195" s="233"/>
      <c r="H1195" s="235" t="s">
        <v>19</v>
      </c>
      <c r="I1195" s="237"/>
      <c r="J1195" s="233"/>
      <c r="K1195" s="233"/>
      <c r="L1195" s="238"/>
      <c r="M1195" s="239"/>
      <c r="N1195" s="240"/>
      <c r="O1195" s="240"/>
      <c r="P1195" s="240"/>
      <c r="Q1195" s="240"/>
      <c r="R1195" s="240"/>
      <c r="S1195" s="240"/>
      <c r="T1195" s="241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2" t="s">
        <v>151</v>
      </c>
      <c r="AU1195" s="242" t="s">
        <v>86</v>
      </c>
      <c r="AV1195" s="13" t="s">
        <v>84</v>
      </c>
      <c r="AW1195" s="13" t="s">
        <v>35</v>
      </c>
      <c r="AX1195" s="13" t="s">
        <v>76</v>
      </c>
      <c r="AY1195" s="242" t="s">
        <v>140</v>
      </c>
    </row>
    <row r="1196" spans="1:51" s="13" customFormat="1" ht="12">
      <c r="A1196" s="13"/>
      <c r="B1196" s="232"/>
      <c r="C1196" s="233"/>
      <c r="D1196" s="234" t="s">
        <v>151</v>
      </c>
      <c r="E1196" s="235" t="s">
        <v>19</v>
      </c>
      <c r="F1196" s="236" t="s">
        <v>599</v>
      </c>
      <c r="G1196" s="233"/>
      <c r="H1196" s="235" t="s">
        <v>19</v>
      </c>
      <c r="I1196" s="237"/>
      <c r="J1196" s="233"/>
      <c r="K1196" s="233"/>
      <c r="L1196" s="238"/>
      <c r="M1196" s="239"/>
      <c r="N1196" s="240"/>
      <c r="O1196" s="240"/>
      <c r="P1196" s="240"/>
      <c r="Q1196" s="240"/>
      <c r="R1196" s="240"/>
      <c r="S1196" s="240"/>
      <c r="T1196" s="24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2" t="s">
        <v>151</v>
      </c>
      <c r="AU1196" s="242" t="s">
        <v>86</v>
      </c>
      <c r="AV1196" s="13" t="s">
        <v>84</v>
      </c>
      <c r="AW1196" s="13" t="s">
        <v>35</v>
      </c>
      <c r="AX1196" s="13" t="s">
        <v>76</v>
      </c>
      <c r="AY1196" s="242" t="s">
        <v>140</v>
      </c>
    </row>
    <row r="1197" spans="1:51" s="14" customFormat="1" ht="12">
      <c r="A1197" s="14"/>
      <c r="B1197" s="243"/>
      <c r="C1197" s="244"/>
      <c r="D1197" s="234" t="s">
        <v>151</v>
      </c>
      <c r="E1197" s="245" t="s">
        <v>19</v>
      </c>
      <c r="F1197" s="246" t="s">
        <v>1095</v>
      </c>
      <c r="G1197" s="244"/>
      <c r="H1197" s="247">
        <v>0.924</v>
      </c>
      <c r="I1197" s="248"/>
      <c r="J1197" s="244"/>
      <c r="K1197" s="244"/>
      <c r="L1197" s="249"/>
      <c r="M1197" s="250"/>
      <c r="N1197" s="251"/>
      <c r="O1197" s="251"/>
      <c r="P1197" s="251"/>
      <c r="Q1197" s="251"/>
      <c r="R1197" s="251"/>
      <c r="S1197" s="251"/>
      <c r="T1197" s="252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3" t="s">
        <v>151</v>
      </c>
      <c r="AU1197" s="253" t="s">
        <v>86</v>
      </c>
      <c r="AV1197" s="14" t="s">
        <v>86</v>
      </c>
      <c r="AW1197" s="14" t="s">
        <v>35</v>
      </c>
      <c r="AX1197" s="14" t="s">
        <v>76</v>
      </c>
      <c r="AY1197" s="253" t="s">
        <v>140</v>
      </c>
    </row>
    <row r="1198" spans="1:51" s="13" customFormat="1" ht="12">
      <c r="A1198" s="13"/>
      <c r="B1198" s="232"/>
      <c r="C1198" s="233"/>
      <c r="D1198" s="234" t="s">
        <v>151</v>
      </c>
      <c r="E1198" s="235" t="s">
        <v>19</v>
      </c>
      <c r="F1198" s="236" t="s">
        <v>601</v>
      </c>
      <c r="G1198" s="233"/>
      <c r="H1198" s="235" t="s">
        <v>19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2" t="s">
        <v>151</v>
      </c>
      <c r="AU1198" s="242" t="s">
        <v>86</v>
      </c>
      <c r="AV1198" s="13" t="s">
        <v>84</v>
      </c>
      <c r="AW1198" s="13" t="s">
        <v>35</v>
      </c>
      <c r="AX1198" s="13" t="s">
        <v>76</v>
      </c>
      <c r="AY1198" s="242" t="s">
        <v>140</v>
      </c>
    </row>
    <row r="1199" spans="1:51" s="14" customFormat="1" ht="12">
      <c r="A1199" s="14"/>
      <c r="B1199" s="243"/>
      <c r="C1199" s="244"/>
      <c r="D1199" s="234" t="s">
        <v>151</v>
      </c>
      <c r="E1199" s="245" t="s">
        <v>19</v>
      </c>
      <c r="F1199" s="246" t="s">
        <v>1096</v>
      </c>
      <c r="G1199" s="244"/>
      <c r="H1199" s="247">
        <v>0.99</v>
      </c>
      <c r="I1199" s="248"/>
      <c r="J1199" s="244"/>
      <c r="K1199" s="244"/>
      <c r="L1199" s="249"/>
      <c r="M1199" s="250"/>
      <c r="N1199" s="251"/>
      <c r="O1199" s="251"/>
      <c r="P1199" s="251"/>
      <c r="Q1199" s="251"/>
      <c r="R1199" s="251"/>
      <c r="S1199" s="251"/>
      <c r="T1199" s="252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3" t="s">
        <v>151</v>
      </c>
      <c r="AU1199" s="253" t="s">
        <v>86</v>
      </c>
      <c r="AV1199" s="14" t="s">
        <v>86</v>
      </c>
      <c r="AW1199" s="14" t="s">
        <v>35</v>
      </c>
      <c r="AX1199" s="14" t="s">
        <v>76</v>
      </c>
      <c r="AY1199" s="253" t="s">
        <v>140</v>
      </c>
    </row>
    <row r="1200" spans="1:51" s="13" customFormat="1" ht="12">
      <c r="A1200" s="13"/>
      <c r="B1200" s="232"/>
      <c r="C1200" s="233"/>
      <c r="D1200" s="234" t="s">
        <v>151</v>
      </c>
      <c r="E1200" s="235" t="s">
        <v>19</v>
      </c>
      <c r="F1200" s="236" t="s">
        <v>602</v>
      </c>
      <c r="G1200" s="233"/>
      <c r="H1200" s="235" t="s">
        <v>19</v>
      </c>
      <c r="I1200" s="237"/>
      <c r="J1200" s="233"/>
      <c r="K1200" s="233"/>
      <c r="L1200" s="238"/>
      <c r="M1200" s="239"/>
      <c r="N1200" s="240"/>
      <c r="O1200" s="240"/>
      <c r="P1200" s="240"/>
      <c r="Q1200" s="240"/>
      <c r="R1200" s="240"/>
      <c r="S1200" s="240"/>
      <c r="T1200" s="24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2" t="s">
        <v>151</v>
      </c>
      <c r="AU1200" s="242" t="s">
        <v>86</v>
      </c>
      <c r="AV1200" s="13" t="s">
        <v>84</v>
      </c>
      <c r="AW1200" s="13" t="s">
        <v>35</v>
      </c>
      <c r="AX1200" s="13" t="s">
        <v>76</v>
      </c>
      <c r="AY1200" s="242" t="s">
        <v>140</v>
      </c>
    </row>
    <row r="1201" spans="1:51" s="14" customFormat="1" ht="12">
      <c r="A1201" s="14"/>
      <c r="B1201" s="243"/>
      <c r="C1201" s="244"/>
      <c r="D1201" s="234" t="s">
        <v>151</v>
      </c>
      <c r="E1201" s="245" t="s">
        <v>19</v>
      </c>
      <c r="F1201" s="246" t="s">
        <v>1097</v>
      </c>
      <c r="G1201" s="244"/>
      <c r="H1201" s="247">
        <v>1.32</v>
      </c>
      <c r="I1201" s="248"/>
      <c r="J1201" s="244"/>
      <c r="K1201" s="244"/>
      <c r="L1201" s="249"/>
      <c r="M1201" s="250"/>
      <c r="N1201" s="251"/>
      <c r="O1201" s="251"/>
      <c r="P1201" s="251"/>
      <c r="Q1201" s="251"/>
      <c r="R1201" s="251"/>
      <c r="S1201" s="251"/>
      <c r="T1201" s="25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3" t="s">
        <v>151</v>
      </c>
      <c r="AU1201" s="253" t="s">
        <v>86</v>
      </c>
      <c r="AV1201" s="14" t="s">
        <v>86</v>
      </c>
      <c r="AW1201" s="14" t="s">
        <v>35</v>
      </c>
      <c r="AX1201" s="14" t="s">
        <v>76</v>
      </c>
      <c r="AY1201" s="253" t="s">
        <v>140</v>
      </c>
    </row>
    <row r="1202" spans="1:51" s="13" customFormat="1" ht="12">
      <c r="A1202" s="13"/>
      <c r="B1202" s="232"/>
      <c r="C1202" s="233"/>
      <c r="D1202" s="234" t="s">
        <v>151</v>
      </c>
      <c r="E1202" s="235" t="s">
        <v>19</v>
      </c>
      <c r="F1202" s="236" t="s">
        <v>604</v>
      </c>
      <c r="G1202" s="233"/>
      <c r="H1202" s="235" t="s">
        <v>19</v>
      </c>
      <c r="I1202" s="237"/>
      <c r="J1202" s="233"/>
      <c r="K1202" s="233"/>
      <c r="L1202" s="238"/>
      <c r="M1202" s="239"/>
      <c r="N1202" s="240"/>
      <c r="O1202" s="240"/>
      <c r="P1202" s="240"/>
      <c r="Q1202" s="240"/>
      <c r="R1202" s="240"/>
      <c r="S1202" s="240"/>
      <c r="T1202" s="241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2" t="s">
        <v>151</v>
      </c>
      <c r="AU1202" s="242" t="s">
        <v>86</v>
      </c>
      <c r="AV1202" s="13" t="s">
        <v>84</v>
      </c>
      <c r="AW1202" s="13" t="s">
        <v>35</v>
      </c>
      <c r="AX1202" s="13" t="s">
        <v>76</v>
      </c>
      <c r="AY1202" s="242" t="s">
        <v>140</v>
      </c>
    </row>
    <row r="1203" spans="1:51" s="14" customFormat="1" ht="12">
      <c r="A1203" s="14"/>
      <c r="B1203" s="243"/>
      <c r="C1203" s="244"/>
      <c r="D1203" s="234" t="s">
        <v>151</v>
      </c>
      <c r="E1203" s="245" t="s">
        <v>19</v>
      </c>
      <c r="F1203" s="246" t="s">
        <v>1098</v>
      </c>
      <c r="G1203" s="244"/>
      <c r="H1203" s="247">
        <v>4.079</v>
      </c>
      <c r="I1203" s="248"/>
      <c r="J1203" s="244"/>
      <c r="K1203" s="244"/>
      <c r="L1203" s="249"/>
      <c r="M1203" s="250"/>
      <c r="N1203" s="251"/>
      <c r="O1203" s="251"/>
      <c r="P1203" s="251"/>
      <c r="Q1203" s="251"/>
      <c r="R1203" s="251"/>
      <c r="S1203" s="251"/>
      <c r="T1203" s="252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3" t="s">
        <v>151</v>
      </c>
      <c r="AU1203" s="253" t="s">
        <v>86</v>
      </c>
      <c r="AV1203" s="14" t="s">
        <v>86</v>
      </c>
      <c r="AW1203" s="14" t="s">
        <v>35</v>
      </c>
      <c r="AX1203" s="14" t="s">
        <v>76</v>
      </c>
      <c r="AY1203" s="253" t="s">
        <v>140</v>
      </c>
    </row>
    <row r="1204" spans="1:51" s="13" customFormat="1" ht="12">
      <c r="A1204" s="13"/>
      <c r="B1204" s="232"/>
      <c r="C1204" s="233"/>
      <c r="D1204" s="234" t="s">
        <v>151</v>
      </c>
      <c r="E1204" s="235" t="s">
        <v>19</v>
      </c>
      <c r="F1204" s="236" t="s">
        <v>993</v>
      </c>
      <c r="G1204" s="233"/>
      <c r="H1204" s="235" t="s">
        <v>19</v>
      </c>
      <c r="I1204" s="237"/>
      <c r="J1204" s="233"/>
      <c r="K1204" s="233"/>
      <c r="L1204" s="238"/>
      <c r="M1204" s="239"/>
      <c r="N1204" s="240"/>
      <c r="O1204" s="240"/>
      <c r="P1204" s="240"/>
      <c r="Q1204" s="240"/>
      <c r="R1204" s="240"/>
      <c r="S1204" s="240"/>
      <c r="T1204" s="24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2" t="s">
        <v>151</v>
      </c>
      <c r="AU1204" s="242" t="s">
        <v>86</v>
      </c>
      <c r="AV1204" s="13" t="s">
        <v>84</v>
      </c>
      <c r="AW1204" s="13" t="s">
        <v>35</v>
      </c>
      <c r="AX1204" s="13" t="s">
        <v>76</v>
      </c>
      <c r="AY1204" s="242" t="s">
        <v>140</v>
      </c>
    </row>
    <row r="1205" spans="1:51" s="13" customFormat="1" ht="12">
      <c r="A1205" s="13"/>
      <c r="B1205" s="232"/>
      <c r="C1205" s="233"/>
      <c r="D1205" s="234" t="s">
        <v>151</v>
      </c>
      <c r="E1205" s="235" t="s">
        <v>19</v>
      </c>
      <c r="F1205" s="236" t="s">
        <v>599</v>
      </c>
      <c r="G1205" s="233"/>
      <c r="H1205" s="235" t="s">
        <v>19</v>
      </c>
      <c r="I1205" s="237"/>
      <c r="J1205" s="233"/>
      <c r="K1205" s="233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2" t="s">
        <v>151</v>
      </c>
      <c r="AU1205" s="242" t="s">
        <v>86</v>
      </c>
      <c r="AV1205" s="13" t="s">
        <v>84</v>
      </c>
      <c r="AW1205" s="13" t="s">
        <v>35</v>
      </c>
      <c r="AX1205" s="13" t="s">
        <v>76</v>
      </c>
      <c r="AY1205" s="242" t="s">
        <v>140</v>
      </c>
    </row>
    <row r="1206" spans="1:51" s="14" customFormat="1" ht="12">
      <c r="A1206" s="14"/>
      <c r="B1206" s="243"/>
      <c r="C1206" s="244"/>
      <c r="D1206" s="234" t="s">
        <v>151</v>
      </c>
      <c r="E1206" s="245" t="s">
        <v>19</v>
      </c>
      <c r="F1206" s="246" t="s">
        <v>1099</v>
      </c>
      <c r="G1206" s="244"/>
      <c r="H1206" s="247">
        <v>3.528</v>
      </c>
      <c r="I1206" s="248"/>
      <c r="J1206" s="244"/>
      <c r="K1206" s="244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3" t="s">
        <v>151</v>
      </c>
      <c r="AU1206" s="253" t="s">
        <v>86</v>
      </c>
      <c r="AV1206" s="14" t="s">
        <v>86</v>
      </c>
      <c r="AW1206" s="14" t="s">
        <v>35</v>
      </c>
      <c r="AX1206" s="14" t="s">
        <v>76</v>
      </c>
      <c r="AY1206" s="253" t="s">
        <v>140</v>
      </c>
    </row>
    <row r="1207" spans="1:51" s="13" customFormat="1" ht="12">
      <c r="A1207" s="13"/>
      <c r="B1207" s="232"/>
      <c r="C1207" s="233"/>
      <c r="D1207" s="234" t="s">
        <v>151</v>
      </c>
      <c r="E1207" s="235" t="s">
        <v>19</v>
      </c>
      <c r="F1207" s="236" t="s">
        <v>601</v>
      </c>
      <c r="G1207" s="233"/>
      <c r="H1207" s="235" t="s">
        <v>19</v>
      </c>
      <c r="I1207" s="237"/>
      <c r="J1207" s="233"/>
      <c r="K1207" s="233"/>
      <c r="L1207" s="238"/>
      <c r="M1207" s="239"/>
      <c r="N1207" s="240"/>
      <c r="O1207" s="240"/>
      <c r="P1207" s="240"/>
      <c r="Q1207" s="240"/>
      <c r="R1207" s="240"/>
      <c r="S1207" s="240"/>
      <c r="T1207" s="241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2" t="s">
        <v>151</v>
      </c>
      <c r="AU1207" s="242" t="s">
        <v>86</v>
      </c>
      <c r="AV1207" s="13" t="s">
        <v>84</v>
      </c>
      <c r="AW1207" s="13" t="s">
        <v>35</v>
      </c>
      <c r="AX1207" s="13" t="s">
        <v>76</v>
      </c>
      <c r="AY1207" s="242" t="s">
        <v>140</v>
      </c>
    </row>
    <row r="1208" spans="1:51" s="14" customFormat="1" ht="12">
      <c r="A1208" s="14"/>
      <c r="B1208" s="243"/>
      <c r="C1208" s="244"/>
      <c r="D1208" s="234" t="s">
        <v>151</v>
      </c>
      <c r="E1208" s="245" t="s">
        <v>19</v>
      </c>
      <c r="F1208" s="246" t="s">
        <v>1100</v>
      </c>
      <c r="G1208" s="244"/>
      <c r="H1208" s="247">
        <v>3.78</v>
      </c>
      <c r="I1208" s="248"/>
      <c r="J1208" s="244"/>
      <c r="K1208" s="244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3" t="s">
        <v>151</v>
      </c>
      <c r="AU1208" s="253" t="s">
        <v>86</v>
      </c>
      <c r="AV1208" s="14" t="s">
        <v>86</v>
      </c>
      <c r="AW1208" s="14" t="s">
        <v>35</v>
      </c>
      <c r="AX1208" s="14" t="s">
        <v>76</v>
      </c>
      <c r="AY1208" s="253" t="s">
        <v>140</v>
      </c>
    </row>
    <row r="1209" spans="1:51" s="13" customFormat="1" ht="12">
      <c r="A1209" s="13"/>
      <c r="B1209" s="232"/>
      <c r="C1209" s="233"/>
      <c r="D1209" s="234" t="s">
        <v>151</v>
      </c>
      <c r="E1209" s="235" t="s">
        <v>19</v>
      </c>
      <c r="F1209" s="236" t="s">
        <v>602</v>
      </c>
      <c r="G1209" s="233"/>
      <c r="H1209" s="235" t="s">
        <v>19</v>
      </c>
      <c r="I1209" s="237"/>
      <c r="J1209" s="233"/>
      <c r="K1209" s="233"/>
      <c r="L1209" s="238"/>
      <c r="M1209" s="239"/>
      <c r="N1209" s="240"/>
      <c r="O1209" s="240"/>
      <c r="P1209" s="240"/>
      <c r="Q1209" s="240"/>
      <c r="R1209" s="240"/>
      <c r="S1209" s="240"/>
      <c r="T1209" s="241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2" t="s">
        <v>151</v>
      </c>
      <c r="AU1209" s="242" t="s">
        <v>86</v>
      </c>
      <c r="AV1209" s="13" t="s">
        <v>84</v>
      </c>
      <c r="AW1209" s="13" t="s">
        <v>35</v>
      </c>
      <c r="AX1209" s="13" t="s">
        <v>76</v>
      </c>
      <c r="AY1209" s="242" t="s">
        <v>140</v>
      </c>
    </row>
    <row r="1210" spans="1:51" s="14" customFormat="1" ht="12">
      <c r="A1210" s="14"/>
      <c r="B1210" s="243"/>
      <c r="C1210" s="244"/>
      <c r="D1210" s="234" t="s">
        <v>151</v>
      </c>
      <c r="E1210" s="245" t="s">
        <v>19</v>
      </c>
      <c r="F1210" s="246" t="s">
        <v>1101</v>
      </c>
      <c r="G1210" s="244"/>
      <c r="H1210" s="247">
        <v>5.04</v>
      </c>
      <c r="I1210" s="248"/>
      <c r="J1210" s="244"/>
      <c r="K1210" s="244"/>
      <c r="L1210" s="249"/>
      <c r="M1210" s="250"/>
      <c r="N1210" s="251"/>
      <c r="O1210" s="251"/>
      <c r="P1210" s="251"/>
      <c r="Q1210" s="251"/>
      <c r="R1210" s="251"/>
      <c r="S1210" s="251"/>
      <c r="T1210" s="252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3" t="s">
        <v>151</v>
      </c>
      <c r="AU1210" s="253" t="s">
        <v>86</v>
      </c>
      <c r="AV1210" s="14" t="s">
        <v>86</v>
      </c>
      <c r="AW1210" s="14" t="s">
        <v>35</v>
      </c>
      <c r="AX1210" s="14" t="s">
        <v>76</v>
      </c>
      <c r="AY1210" s="253" t="s">
        <v>140</v>
      </c>
    </row>
    <row r="1211" spans="1:51" s="13" customFormat="1" ht="12">
      <c r="A1211" s="13"/>
      <c r="B1211" s="232"/>
      <c r="C1211" s="233"/>
      <c r="D1211" s="234" t="s">
        <v>151</v>
      </c>
      <c r="E1211" s="235" t="s">
        <v>19</v>
      </c>
      <c r="F1211" s="236" t="s">
        <v>604</v>
      </c>
      <c r="G1211" s="233"/>
      <c r="H1211" s="235" t="s">
        <v>19</v>
      </c>
      <c r="I1211" s="237"/>
      <c r="J1211" s="233"/>
      <c r="K1211" s="233"/>
      <c r="L1211" s="238"/>
      <c r="M1211" s="239"/>
      <c r="N1211" s="240"/>
      <c r="O1211" s="240"/>
      <c r="P1211" s="240"/>
      <c r="Q1211" s="240"/>
      <c r="R1211" s="240"/>
      <c r="S1211" s="240"/>
      <c r="T1211" s="24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2" t="s">
        <v>151</v>
      </c>
      <c r="AU1211" s="242" t="s">
        <v>86</v>
      </c>
      <c r="AV1211" s="13" t="s">
        <v>84</v>
      </c>
      <c r="AW1211" s="13" t="s">
        <v>35</v>
      </c>
      <c r="AX1211" s="13" t="s">
        <v>76</v>
      </c>
      <c r="AY1211" s="242" t="s">
        <v>140</v>
      </c>
    </row>
    <row r="1212" spans="1:51" s="14" customFormat="1" ht="12">
      <c r="A1212" s="14"/>
      <c r="B1212" s="243"/>
      <c r="C1212" s="244"/>
      <c r="D1212" s="234" t="s">
        <v>151</v>
      </c>
      <c r="E1212" s="245" t="s">
        <v>19</v>
      </c>
      <c r="F1212" s="246" t="s">
        <v>1102</v>
      </c>
      <c r="G1212" s="244"/>
      <c r="H1212" s="247">
        <v>15.574</v>
      </c>
      <c r="I1212" s="248"/>
      <c r="J1212" s="244"/>
      <c r="K1212" s="244"/>
      <c r="L1212" s="249"/>
      <c r="M1212" s="250"/>
      <c r="N1212" s="251"/>
      <c r="O1212" s="251"/>
      <c r="P1212" s="251"/>
      <c r="Q1212" s="251"/>
      <c r="R1212" s="251"/>
      <c r="S1212" s="251"/>
      <c r="T1212" s="252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3" t="s">
        <v>151</v>
      </c>
      <c r="AU1212" s="253" t="s">
        <v>86</v>
      </c>
      <c r="AV1212" s="14" t="s">
        <v>86</v>
      </c>
      <c r="AW1212" s="14" t="s">
        <v>35</v>
      </c>
      <c r="AX1212" s="14" t="s">
        <v>76</v>
      </c>
      <c r="AY1212" s="253" t="s">
        <v>140</v>
      </c>
    </row>
    <row r="1213" spans="1:51" s="13" customFormat="1" ht="12">
      <c r="A1213" s="13"/>
      <c r="B1213" s="232"/>
      <c r="C1213" s="233"/>
      <c r="D1213" s="234" t="s">
        <v>151</v>
      </c>
      <c r="E1213" s="235" t="s">
        <v>19</v>
      </c>
      <c r="F1213" s="236" t="s">
        <v>787</v>
      </c>
      <c r="G1213" s="233"/>
      <c r="H1213" s="235" t="s">
        <v>19</v>
      </c>
      <c r="I1213" s="237"/>
      <c r="J1213" s="233"/>
      <c r="K1213" s="233"/>
      <c r="L1213" s="238"/>
      <c r="M1213" s="239"/>
      <c r="N1213" s="240"/>
      <c r="O1213" s="240"/>
      <c r="P1213" s="240"/>
      <c r="Q1213" s="240"/>
      <c r="R1213" s="240"/>
      <c r="S1213" s="240"/>
      <c r="T1213" s="241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2" t="s">
        <v>151</v>
      </c>
      <c r="AU1213" s="242" t="s">
        <v>86</v>
      </c>
      <c r="AV1213" s="13" t="s">
        <v>84</v>
      </c>
      <c r="AW1213" s="13" t="s">
        <v>35</v>
      </c>
      <c r="AX1213" s="13" t="s">
        <v>76</v>
      </c>
      <c r="AY1213" s="242" t="s">
        <v>140</v>
      </c>
    </row>
    <row r="1214" spans="1:51" s="14" customFormat="1" ht="12">
      <c r="A1214" s="14"/>
      <c r="B1214" s="243"/>
      <c r="C1214" s="244"/>
      <c r="D1214" s="234" t="s">
        <v>151</v>
      </c>
      <c r="E1214" s="245" t="s">
        <v>19</v>
      </c>
      <c r="F1214" s="246" t="s">
        <v>1103</v>
      </c>
      <c r="G1214" s="244"/>
      <c r="H1214" s="247">
        <v>1.152</v>
      </c>
      <c r="I1214" s="248"/>
      <c r="J1214" s="244"/>
      <c r="K1214" s="244"/>
      <c r="L1214" s="249"/>
      <c r="M1214" s="250"/>
      <c r="N1214" s="251"/>
      <c r="O1214" s="251"/>
      <c r="P1214" s="251"/>
      <c r="Q1214" s="251"/>
      <c r="R1214" s="251"/>
      <c r="S1214" s="251"/>
      <c r="T1214" s="252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3" t="s">
        <v>151</v>
      </c>
      <c r="AU1214" s="253" t="s">
        <v>86</v>
      </c>
      <c r="AV1214" s="14" t="s">
        <v>86</v>
      </c>
      <c r="AW1214" s="14" t="s">
        <v>35</v>
      </c>
      <c r="AX1214" s="14" t="s">
        <v>76</v>
      </c>
      <c r="AY1214" s="253" t="s">
        <v>140</v>
      </c>
    </row>
    <row r="1215" spans="1:51" s="13" customFormat="1" ht="12">
      <c r="A1215" s="13"/>
      <c r="B1215" s="232"/>
      <c r="C1215" s="233"/>
      <c r="D1215" s="234" t="s">
        <v>151</v>
      </c>
      <c r="E1215" s="235" t="s">
        <v>19</v>
      </c>
      <c r="F1215" s="236" t="s">
        <v>789</v>
      </c>
      <c r="G1215" s="233"/>
      <c r="H1215" s="235" t="s">
        <v>19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2" t="s">
        <v>151</v>
      </c>
      <c r="AU1215" s="242" t="s">
        <v>86</v>
      </c>
      <c r="AV1215" s="13" t="s">
        <v>84</v>
      </c>
      <c r="AW1215" s="13" t="s">
        <v>35</v>
      </c>
      <c r="AX1215" s="13" t="s">
        <v>76</v>
      </c>
      <c r="AY1215" s="242" t="s">
        <v>140</v>
      </c>
    </row>
    <row r="1216" spans="1:51" s="14" customFormat="1" ht="12">
      <c r="A1216" s="14"/>
      <c r="B1216" s="243"/>
      <c r="C1216" s="244"/>
      <c r="D1216" s="234" t="s">
        <v>151</v>
      </c>
      <c r="E1216" s="245" t="s">
        <v>19</v>
      </c>
      <c r="F1216" s="246" t="s">
        <v>1104</v>
      </c>
      <c r="G1216" s="244"/>
      <c r="H1216" s="247">
        <v>3.168</v>
      </c>
      <c r="I1216" s="248"/>
      <c r="J1216" s="244"/>
      <c r="K1216" s="244"/>
      <c r="L1216" s="249"/>
      <c r="M1216" s="250"/>
      <c r="N1216" s="251"/>
      <c r="O1216" s="251"/>
      <c r="P1216" s="251"/>
      <c r="Q1216" s="251"/>
      <c r="R1216" s="251"/>
      <c r="S1216" s="251"/>
      <c r="T1216" s="252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3" t="s">
        <v>151</v>
      </c>
      <c r="AU1216" s="253" t="s">
        <v>86</v>
      </c>
      <c r="AV1216" s="14" t="s">
        <v>86</v>
      </c>
      <c r="AW1216" s="14" t="s">
        <v>35</v>
      </c>
      <c r="AX1216" s="14" t="s">
        <v>76</v>
      </c>
      <c r="AY1216" s="253" t="s">
        <v>140</v>
      </c>
    </row>
    <row r="1217" spans="1:51" s="15" customFormat="1" ht="12">
      <c r="A1217" s="15"/>
      <c r="B1217" s="254"/>
      <c r="C1217" s="255"/>
      <c r="D1217" s="234" t="s">
        <v>151</v>
      </c>
      <c r="E1217" s="256" t="s">
        <v>19</v>
      </c>
      <c r="F1217" s="257" t="s">
        <v>154</v>
      </c>
      <c r="G1217" s="255"/>
      <c r="H1217" s="258">
        <v>113.232</v>
      </c>
      <c r="I1217" s="259"/>
      <c r="J1217" s="255"/>
      <c r="K1217" s="255"/>
      <c r="L1217" s="260"/>
      <c r="M1217" s="261"/>
      <c r="N1217" s="262"/>
      <c r="O1217" s="262"/>
      <c r="P1217" s="262"/>
      <c r="Q1217" s="262"/>
      <c r="R1217" s="262"/>
      <c r="S1217" s="262"/>
      <c r="T1217" s="263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4" t="s">
        <v>151</v>
      </c>
      <c r="AU1217" s="264" t="s">
        <v>86</v>
      </c>
      <c r="AV1217" s="15" t="s">
        <v>147</v>
      </c>
      <c r="AW1217" s="15" t="s">
        <v>35</v>
      </c>
      <c r="AX1217" s="15" t="s">
        <v>84</v>
      </c>
      <c r="AY1217" s="264" t="s">
        <v>140</v>
      </c>
    </row>
    <row r="1218" spans="1:65" s="2" customFormat="1" ht="16.5" customHeight="1">
      <c r="A1218" s="40"/>
      <c r="B1218" s="41"/>
      <c r="C1218" s="214" t="s">
        <v>1129</v>
      </c>
      <c r="D1218" s="214" t="s">
        <v>142</v>
      </c>
      <c r="E1218" s="215" t="s">
        <v>1130</v>
      </c>
      <c r="F1218" s="216" t="s">
        <v>1131</v>
      </c>
      <c r="G1218" s="217" t="s">
        <v>145</v>
      </c>
      <c r="H1218" s="218">
        <v>240.36</v>
      </c>
      <c r="I1218" s="219"/>
      <c r="J1218" s="220">
        <f>ROUND(I1218*H1218,2)</f>
        <v>0</v>
      </c>
      <c r="K1218" s="216" t="s">
        <v>146</v>
      </c>
      <c r="L1218" s="46"/>
      <c r="M1218" s="221" t="s">
        <v>19</v>
      </c>
      <c r="N1218" s="222" t="s">
        <v>47</v>
      </c>
      <c r="O1218" s="86"/>
      <c r="P1218" s="223">
        <f>O1218*H1218</f>
        <v>0</v>
      </c>
      <c r="Q1218" s="223">
        <v>0.00238</v>
      </c>
      <c r="R1218" s="223">
        <f>Q1218*H1218</f>
        <v>0.5720568</v>
      </c>
      <c r="S1218" s="223">
        <v>0</v>
      </c>
      <c r="T1218" s="224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5" t="s">
        <v>256</v>
      </c>
      <c r="AT1218" s="225" t="s">
        <v>142</v>
      </c>
      <c r="AU1218" s="225" t="s">
        <v>86</v>
      </c>
      <c r="AY1218" s="19" t="s">
        <v>140</v>
      </c>
      <c r="BE1218" s="226">
        <f>IF(N1218="základní",J1218,0)</f>
        <v>0</v>
      </c>
      <c r="BF1218" s="226">
        <f>IF(N1218="snížená",J1218,0)</f>
        <v>0</v>
      </c>
      <c r="BG1218" s="226">
        <f>IF(N1218="zákl. přenesená",J1218,0)</f>
        <v>0</v>
      </c>
      <c r="BH1218" s="226">
        <f>IF(N1218="sníž. přenesená",J1218,0)</f>
        <v>0</v>
      </c>
      <c r="BI1218" s="226">
        <f>IF(N1218="nulová",J1218,0)</f>
        <v>0</v>
      </c>
      <c r="BJ1218" s="19" t="s">
        <v>84</v>
      </c>
      <c r="BK1218" s="226">
        <f>ROUND(I1218*H1218,2)</f>
        <v>0</v>
      </c>
      <c r="BL1218" s="19" t="s">
        <v>256</v>
      </c>
      <c r="BM1218" s="225" t="s">
        <v>1132</v>
      </c>
    </row>
    <row r="1219" spans="1:47" s="2" customFormat="1" ht="12">
      <c r="A1219" s="40"/>
      <c r="B1219" s="41"/>
      <c r="C1219" s="42"/>
      <c r="D1219" s="227" t="s">
        <v>149</v>
      </c>
      <c r="E1219" s="42"/>
      <c r="F1219" s="228" t="s">
        <v>1133</v>
      </c>
      <c r="G1219" s="42"/>
      <c r="H1219" s="42"/>
      <c r="I1219" s="229"/>
      <c r="J1219" s="42"/>
      <c r="K1219" s="42"/>
      <c r="L1219" s="46"/>
      <c r="M1219" s="230"/>
      <c r="N1219" s="231"/>
      <c r="O1219" s="86"/>
      <c r="P1219" s="86"/>
      <c r="Q1219" s="86"/>
      <c r="R1219" s="86"/>
      <c r="S1219" s="86"/>
      <c r="T1219" s="87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9" t="s">
        <v>149</v>
      </c>
      <c r="AU1219" s="19" t="s">
        <v>86</v>
      </c>
    </row>
    <row r="1220" spans="1:51" s="13" customFormat="1" ht="12">
      <c r="A1220" s="13"/>
      <c r="B1220" s="232"/>
      <c r="C1220" s="233"/>
      <c r="D1220" s="234" t="s">
        <v>151</v>
      </c>
      <c r="E1220" s="235" t="s">
        <v>19</v>
      </c>
      <c r="F1220" s="236" t="s">
        <v>805</v>
      </c>
      <c r="G1220" s="233"/>
      <c r="H1220" s="235" t="s">
        <v>19</v>
      </c>
      <c r="I1220" s="237"/>
      <c r="J1220" s="233"/>
      <c r="K1220" s="233"/>
      <c r="L1220" s="238"/>
      <c r="M1220" s="239"/>
      <c r="N1220" s="240"/>
      <c r="O1220" s="240"/>
      <c r="P1220" s="240"/>
      <c r="Q1220" s="240"/>
      <c r="R1220" s="240"/>
      <c r="S1220" s="240"/>
      <c r="T1220" s="24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2" t="s">
        <v>151</v>
      </c>
      <c r="AU1220" s="242" t="s">
        <v>86</v>
      </c>
      <c r="AV1220" s="13" t="s">
        <v>84</v>
      </c>
      <c r="AW1220" s="13" t="s">
        <v>35</v>
      </c>
      <c r="AX1220" s="13" t="s">
        <v>76</v>
      </c>
      <c r="AY1220" s="242" t="s">
        <v>140</v>
      </c>
    </row>
    <row r="1221" spans="1:51" s="14" customFormat="1" ht="12">
      <c r="A1221" s="14"/>
      <c r="B1221" s="243"/>
      <c r="C1221" s="244"/>
      <c r="D1221" s="234" t="s">
        <v>151</v>
      </c>
      <c r="E1221" s="245" t="s">
        <v>19</v>
      </c>
      <c r="F1221" s="246" t="s">
        <v>1110</v>
      </c>
      <c r="G1221" s="244"/>
      <c r="H1221" s="247">
        <v>84.8</v>
      </c>
      <c r="I1221" s="248"/>
      <c r="J1221" s="244"/>
      <c r="K1221" s="244"/>
      <c r="L1221" s="249"/>
      <c r="M1221" s="250"/>
      <c r="N1221" s="251"/>
      <c r="O1221" s="251"/>
      <c r="P1221" s="251"/>
      <c r="Q1221" s="251"/>
      <c r="R1221" s="251"/>
      <c r="S1221" s="251"/>
      <c r="T1221" s="25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3" t="s">
        <v>151</v>
      </c>
      <c r="AU1221" s="253" t="s">
        <v>86</v>
      </c>
      <c r="AV1221" s="14" t="s">
        <v>86</v>
      </c>
      <c r="AW1221" s="14" t="s">
        <v>35</v>
      </c>
      <c r="AX1221" s="14" t="s">
        <v>76</v>
      </c>
      <c r="AY1221" s="253" t="s">
        <v>140</v>
      </c>
    </row>
    <row r="1222" spans="1:51" s="13" customFormat="1" ht="12">
      <c r="A1222" s="13"/>
      <c r="B1222" s="232"/>
      <c r="C1222" s="233"/>
      <c r="D1222" s="234" t="s">
        <v>151</v>
      </c>
      <c r="E1222" s="235" t="s">
        <v>19</v>
      </c>
      <c r="F1222" s="236" t="s">
        <v>807</v>
      </c>
      <c r="G1222" s="233"/>
      <c r="H1222" s="235" t="s">
        <v>19</v>
      </c>
      <c r="I1222" s="237"/>
      <c r="J1222" s="233"/>
      <c r="K1222" s="233"/>
      <c r="L1222" s="238"/>
      <c r="M1222" s="239"/>
      <c r="N1222" s="240"/>
      <c r="O1222" s="240"/>
      <c r="P1222" s="240"/>
      <c r="Q1222" s="240"/>
      <c r="R1222" s="240"/>
      <c r="S1222" s="240"/>
      <c r="T1222" s="24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2" t="s">
        <v>151</v>
      </c>
      <c r="AU1222" s="242" t="s">
        <v>86</v>
      </c>
      <c r="AV1222" s="13" t="s">
        <v>84</v>
      </c>
      <c r="AW1222" s="13" t="s">
        <v>35</v>
      </c>
      <c r="AX1222" s="13" t="s">
        <v>76</v>
      </c>
      <c r="AY1222" s="242" t="s">
        <v>140</v>
      </c>
    </row>
    <row r="1223" spans="1:51" s="14" customFormat="1" ht="12">
      <c r="A1223" s="14"/>
      <c r="B1223" s="243"/>
      <c r="C1223" s="244"/>
      <c r="D1223" s="234" t="s">
        <v>151</v>
      </c>
      <c r="E1223" s="245" t="s">
        <v>19</v>
      </c>
      <c r="F1223" s="246" t="s">
        <v>1111</v>
      </c>
      <c r="G1223" s="244"/>
      <c r="H1223" s="247">
        <v>7.6</v>
      </c>
      <c r="I1223" s="248"/>
      <c r="J1223" s="244"/>
      <c r="K1223" s="244"/>
      <c r="L1223" s="249"/>
      <c r="M1223" s="250"/>
      <c r="N1223" s="251"/>
      <c r="O1223" s="251"/>
      <c r="P1223" s="251"/>
      <c r="Q1223" s="251"/>
      <c r="R1223" s="251"/>
      <c r="S1223" s="251"/>
      <c r="T1223" s="25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3" t="s">
        <v>151</v>
      </c>
      <c r="AU1223" s="253" t="s">
        <v>86</v>
      </c>
      <c r="AV1223" s="14" t="s">
        <v>86</v>
      </c>
      <c r="AW1223" s="14" t="s">
        <v>35</v>
      </c>
      <c r="AX1223" s="14" t="s">
        <v>76</v>
      </c>
      <c r="AY1223" s="253" t="s">
        <v>140</v>
      </c>
    </row>
    <row r="1224" spans="1:51" s="13" customFormat="1" ht="12">
      <c r="A1224" s="13"/>
      <c r="B1224" s="232"/>
      <c r="C1224" s="233"/>
      <c r="D1224" s="234" t="s">
        <v>151</v>
      </c>
      <c r="E1224" s="235" t="s">
        <v>19</v>
      </c>
      <c r="F1224" s="236" t="s">
        <v>809</v>
      </c>
      <c r="G1224" s="233"/>
      <c r="H1224" s="235" t="s">
        <v>19</v>
      </c>
      <c r="I1224" s="237"/>
      <c r="J1224" s="233"/>
      <c r="K1224" s="233"/>
      <c r="L1224" s="238"/>
      <c r="M1224" s="239"/>
      <c r="N1224" s="240"/>
      <c r="O1224" s="240"/>
      <c r="P1224" s="240"/>
      <c r="Q1224" s="240"/>
      <c r="R1224" s="240"/>
      <c r="S1224" s="240"/>
      <c r="T1224" s="241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2" t="s">
        <v>151</v>
      </c>
      <c r="AU1224" s="242" t="s">
        <v>86</v>
      </c>
      <c r="AV1224" s="13" t="s">
        <v>84</v>
      </c>
      <c r="AW1224" s="13" t="s">
        <v>35</v>
      </c>
      <c r="AX1224" s="13" t="s">
        <v>76</v>
      </c>
      <c r="AY1224" s="242" t="s">
        <v>140</v>
      </c>
    </row>
    <row r="1225" spans="1:51" s="14" customFormat="1" ht="12">
      <c r="A1225" s="14"/>
      <c r="B1225" s="243"/>
      <c r="C1225" s="244"/>
      <c r="D1225" s="234" t="s">
        <v>151</v>
      </c>
      <c r="E1225" s="245" t="s">
        <v>19</v>
      </c>
      <c r="F1225" s="246" t="s">
        <v>1112</v>
      </c>
      <c r="G1225" s="244"/>
      <c r="H1225" s="247">
        <v>1.488</v>
      </c>
      <c r="I1225" s="248"/>
      <c r="J1225" s="244"/>
      <c r="K1225" s="244"/>
      <c r="L1225" s="249"/>
      <c r="M1225" s="250"/>
      <c r="N1225" s="251"/>
      <c r="O1225" s="251"/>
      <c r="P1225" s="251"/>
      <c r="Q1225" s="251"/>
      <c r="R1225" s="251"/>
      <c r="S1225" s="251"/>
      <c r="T1225" s="252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3" t="s">
        <v>151</v>
      </c>
      <c r="AU1225" s="253" t="s">
        <v>86</v>
      </c>
      <c r="AV1225" s="14" t="s">
        <v>86</v>
      </c>
      <c r="AW1225" s="14" t="s">
        <v>35</v>
      </c>
      <c r="AX1225" s="14" t="s">
        <v>76</v>
      </c>
      <c r="AY1225" s="253" t="s">
        <v>140</v>
      </c>
    </row>
    <row r="1226" spans="1:51" s="13" customFormat="1" ht="12">
      <c r="A1226" s="13"/>
      <c r="B1226" s="232"/>
      <c r="C1226" s="233"/>
      <c r="D1226" s="234" t="s">
        <v>151</v>
      </c>
      <c r="E1226" s="235" t="s">
        <v>19</v>
      </c>
      <c r="F1226" s="236" t="s">
        <v>811</v>
      </c>
      <c r="G1226" s="233"/>
      <c r="H1226" s="235" t="s">
        <v>19</v>
      </c>
      <c r="I1226" s="237"/>
      <c r="J1226" s="233"/>
      <c r="K1226" s="233"/>
      <c r="L1226" s="238"/>
      <c r="M1226" s="239"/>
      <c r="N1226" s="240"/>
      <c r="O1226" s="240"/>
      <c r="P1226" s="240"/>
      <c r="Q1226" s="240"/>
      <c r="R1226" s="240"/>
      <c r="S1226" s="240"/>
      <c r="T1226" s="241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2" t="s">
        <v>151</v>
      </c>
      <c r="AU1226" s="242" t="s">
        <v>86</v>
      </c>
      <c r="AV1226" s="13" t="s">
        <v>84</v>
      </c>
      <c r="AW1226" s="13" t="s">
        <v>35</v>
      </c>
      <c r="AX1226" s="13" t="s">
        <v>76</v>
      </c>
      <c r="AY1226" s="242" t="s">
        <v>140</v>
      </c>
    </row>
    <row r="1227" spans="1:51" s="14" customFormat="1" ht="12">
      <c r="A1227" s="14"/>
      <c r="B1227" s="243"/>
      <c r="C1227" s="244"/>
      <c r="D1227" s="234" t="s">
        <v>151</v>
      </c>
      <c r="E1227" s="245" t="s">
        <v>19</v>
      </c>
      <c r="F1227" s="246" t="s">
        <v>1113</v>
      </c>
      <c r="G1227" s="244"/>
      <c r="H1227" s="247">
        <v>4.224</v>
      </c>
      <c r="I1227" s="248"/>
      <c r="J1227" s="244"/>
      <c r="K1227" s="244"/>
      <c r="L1227" s="249"/>
      <c r="M1227" s="250"/>
      <c r="N1227" s="251"/>
      <c r="O1227" s="251"/>
      <c r="P1227" s="251"/>
      <c r="Q1227" s="251"/>
      <c r="R1227" s="251"/>
      <c r="S1227" s="251"/>
      <c r="T1227" s="252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3" t="s">
        <v>151</v>
      </c>
      <c r="AU1227" s="253" t="s">
        <v>86</v>
      </c>
      <c r="AV1227" s="14" t="s">
        <v>86</v>
      </c>
      <c r="AW1227" s="14" t="s">
        <v>35</v>
      </c>
      <c r="AX1227" s="14" t="s">
        <v>76</v>
      </c>
      <c r="AY1227" s="253" t="s">
        <v>140</v>
      </c>
    </row>
    <row r="1228" spans="1:51" s="13" customFormat="1" ht="12">
      <c r="A1228" s="13"/>
      <c r="B1228" s="232"/>
      <c r="C1228" s="233"/>
      <c r="D1228" s="234" t="s">
        <v>151</v>
      </c>
      <c r="E1228" s="235" t="s">
        <v>19</v>
      </c>
      <c r="F1228" s="236" t="s">
        <v>813</v>
      </c>
      <c r="G1228" s="233"/>
      <c r="H1228" s="235" t="s">
        <v>19</v>
      </c>
      <c r="I1228" s="237"/>
      <c r="J1228" s="233"/>
      <c r="K1228" s="233"/>
      <c r="L1228" s="238"/>
      <c r="M1228" s="239"/>
      <c r="N1228" s="240"/>
      <c r="O1228" s="240"/>
      <c r="P1228" s="240"/>
      <c r="Q1228" s="240"/>
      <c r="R1228" s="240"/>
      <c r="S1228" s="240"/>
      <c r="T1228" s="241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2" t="s">
        <v>151</v>
      </c>
      <c r="AU1228" s="242" t="s">
        <v>86</v>
      </c>
      <c r="AV1228" s="13" t="s">
        <v>84</v>
      </c>
      <c r="AW1228" s="13" t="s">
        <v>35</v>
      </c>
      <c r="AX1228" s="13" t="s">
        <v>76</v>
      </c>
      <c r="AY1228" s="242" t="s">
        <v>140</v>
      </c>
    </row>
    <row r="1229" spans="1:51" s="14" customFormat="1" ht="12">
      <c r="A1229" s="14"/>
      <c r="B1229" s="243"/>
      <c r="C1229" s="244"/>
      <c r="D1229" s="234" t="s">
        <v>151</v>
      </c>
      <c r="E1229" s="245" t="s">
        <v>19</v>
      </c>
      <c r="F1229" s="246" t="s">
        <v>1114</v>
      </c>
      <c r="G1229" s="244"/>
      <c r="H1229" s="247">
        <v>8.352</v>
      </c>
      <c r="I1229" s="248"/>
      <c r="J1229" s="244"/>
      <c r="K1229" s="244"/>
      <c r="L1229" s="249"/>
      <c r="M1229" s="250"/>
      <c r="N1229" s="251"/>
      <c r="O1229" s="251"/>
      <c r="P1229" s="251"/>
      <c r="Q1229" s="251"/>
      <c r="R1229" s="251"/>
      <c r="S1229" s="251"/>
      <c r="T1229" s="25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3" t="s">
        <v>151</v>
      </c>
      <c r="AU1229" s="253" t="s">
        <v>86</v>
      </c>
      <c r="AV1229" s="14" t="s">
        <v>86</v>
      </c>
      <c r="AW1229" s="14" t="s">
        <v>35</v>
      </c>
      <c r="AX1229" s="14" t="s">
        <v>76</v>
      </c>
      <c r="AY1229" s="253" t="s">
        <v>140</v>
      </c>
    </row>
    <row r="1230" spans="1:51" s="13" customFormat="1" ht="12">
      <c r="A1230" s="13"/>
      <c r="B1230" s="232"/>
      <c r="C1230" s="233"/>
      <c r="D1230" s="234" t="s">
        <v>151</v>
      </c>
      <c r="E1230" s="235" t="s">
        <v>19</v>
      </c>
      <c r="F1230" s="236" t="s">
        <v>815</v>
      </c>
      <c r="G1230" s="233"/>
      <c r="H1230" s="235" t="s">
        <v>19</v>
      </c>
      <c r="I1230" s="237"/>
      <c r="J1230" s="233"/>
      <c r="K1230" s="233"/>
      <c r="L1230" s="238"/>
      <c r="M1230" s="239"/>
      <c r="N1230" s="240"/>
      <c r="O1230" s="240"/>
      <c r="P1230" s="240"/>
      <c r="Q1230" s="240"/>
      <c r="R1230" s="240"/>
      <c r="S1230" s="240"/>
      <c r="T1230" s="24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2" t="s">
        <v>151</v>
      </c>
      <c r="AU1230" s="242" t="s">
        <v>86</v>
      </c>
      <c r="AV1230" s="13" t="s">
        <v>84</v>
      </c>
      <c r="AW1230" s="13" t="s">
        <v>35</v>
      </c>
      <c r="AX1230" s="13" t="s">
        <v>76</v>
      </c>
      <c r="AY1230" s="242" t="s">
        <v>140</v>
      </c>
    </row>
    <row r="1231" spans="1:51" s="14" customFormat="1" ht="12">
      <c r="A1231" s="14"/>
      <c r="B1231" s="243"/>
      <c r="C1231" s="244"/>
      <c r="D1231" s="234" t="s">
        <v>151</v>
      </c>
      <c r="E1231" s="245" t="s">
        <v>19</v>
      </c>
      <c r="F1231" s="246" t="s">
        <v>1115</v>
      </c>
      <c r="G1231" s="244"/>
      <c r="H1231" s="247">
        <v>11.88</v>
      </c>
      <c r="I1231" s="248"/>
      <c r="J1231" s="244"/>
      <c r="K1231" s="244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3" t="s">
        <v>151</v>
      </c>
      <c r="AU1231" s="253" t="s">
        <v>86</v>
      </c>
      <c r="AV1231" s="14" t="s">
        <v>86</v>
      </c>
      <c r="AW1231" s="14" t="s">
        <v>35</v>
      </c>
      <c r="AX1231" s="14" t="s">
        <v>76</v>
      </c>
      <c r="AY1231" s="253" t="s">
        <v>140</v>
      </c>
    </row>
    <row r="1232" spans="1:51" s="13" customFormat="1" ht="12">
      <c r="A1232" s="13"/>
      <c r="B1232" s="232"/>
      <c r="C1232" s="233"/>
      <c r="D1232" s="234" t="s">
        <v>151</v>
      </c>
      <c r="E1232" s="235" t="s">
        <v>19</v>
      </c>
      <c r="F1232" s="236" t="s">
        <v>817</v>
      </c>
      <c r="G1232" s="233"/>
      <c r="H1232" s="235" t="s">
        <v>19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2" t="s">
        <v>151</v>
      </c>
      <c r="AU1232" s="242" t="s">
        <v>86</v>
      </c>
      <c r="AV1232" s="13" t="s">
        <v>84</v>
      </c>
      <c r="AW1232" s="13" t="s">
        <v>35</v>
      </c>
      <c r="AX1232" s="13" t="s">
        <v>76</v>
      </c>
      <c r="AY1232" s="242" t="s">
        <v>140</v>
      </c>
    </row>
    <row r="1233" spans="1:51" s="14" customFormat="1" ht="12">
      <c r="A1233" s="14"/>
      <c r="B1233" s="243"/>
      <c r="C1233" s="244"/>
      <c r="D1233" s="234" t="s">
        <v>151</v>
      </c>
      <c r="E1233" s="245" t="s">
        <v>19</v>
      </c>
      <c r="F1233" s="246" t="s">
        <v>1116</v>
      </c>
      <c r="G1233" s="244"/>
      <c r="H1233" s="247">
        <v>7.24</v>
      </c>
      <c r="I1233" s="248"/>
      <c r="J1233" s="244"/>
      <c r="K1233" s="244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3" t="s">
        <v>151</v>
      </c>
      <c r="AU1233" s="253" t="s">
        <v>86</v>
      </c>
      <c r="AV1233" s="14" t="s">
        <v>86</v>
      </c>
      <c r="AW1233" s="14" t="s">
        <v>35</v>
      </c>
      <c r="AX1233" s="14" t="s">
        <v>76</v>
      </c>
      <c r="AY1233" s="253" t="s">
        <v>140</v>
      </c>
    </row>
    <row r="1234" spans="1:51" s="13" customFormat="1" ht="12">
      <c r="A1234" s="13"/>
      <c r="B1234" s="232"/>
      <c r="C1234" s="233"/>
      <c r="D1234" s="234" t="s">
        <v>151</v>
      </c>
      <c r="E1234" s="235" t="s">
        <v>19</v>
      </c>
      <c r="F1234" s="236" t="s">
        <v>819</v>
      </c>
      <c r="G1234" s="233"/>
      <c r="H1234" s="235" t="s">
        <v>19</v>
      </c>
      <c r="I1234" s="237"/>
      <c r="J1234" s="233"/>
      <c r="K1234" s="233"/>
      <c r="L1234" s="238"/>
      <c r="M1234" s="239"/>
      <c r="N1234" s="240"/>
      <c r="O1234" s="240"/>
      <c r="P1234" s="240"/>
      <c r="Q1234" s="240"/>
      <c r="R1234" s="240"/>
      <c r="S1234" s="240"/>
      <c r="T1234" s="24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2" t="s">
        <v>151</v>
      </c>
      <c r="AU1234" s="242" t="s">
        <v>86</v>
      </c>
      <c r="AV1234" s="13" t="s">
        <v>84</v>
      </c>
      <c r="AW1234" s="13" t="s">
        <v>35</v>
      </c>
      <c r="AX1234" s="13" t="s">
        <v>76</v>
      </c>
      <c r="AY1234" s="242" t="s">
        <v>140</v>
      </c>
    </row>
    <row r="1235" spans="1:51" s="14" customFormat="1" ht="12">
      <c r="A1235" s="14"/>
      <c r="B1235" s="243"/>
      <c r="C1235" s="244"/>
      <c r="D1235" s="234" t="s">
        <v>151</v>
      </c>
      <c r="E1235" s="245" t="s">
        <v>19</v>
      </c>
      <c r="F1235" s="246" t="s">
        <v>1117</v>
      </c>
      <c r="G1235" s="244"/>
      <c r="H1235" s="247">
        <v>1.6</v>
      </c>
      <c r="I1235" s="248"/>
      <c r="J1235" s="244"/>
      <c r="K1235" s="244"/>
      <c r="L1235" s="249"/>
      <c r="M1235" s="250"/>
      <c r="N1235" s="251"/>
      <c r="O1235" s="251"/>
      <c r="P1235" s="251"/>
      <c r="Q1235" s="251"/>
      <c r="R1235" s="251"/>
      <c r="S1235" s="251"/>
      <c r="T1235" s="25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3" t="s">
        <v>151</v>
      </c>
      <c r="AU1235" s="253" t="s">
        <v>86</v>
      </c>
      <c r="AV1235" s="14" t="s">
        <v>86</v>
      </c>
      <c r="AW1235" s="14" t="s">
        <v>35</v>
      </c>
      <c r="AX1235" s="14" t="s">
        <v>76</v>
      </c>
      <c r="AY1235" s="253" t="s">
        <v>140</v>
      </c>
    </row>
    <row r="1236" spans="1:51" s="13" customFormat="1" ht="12">
      <c r="A1236" s="13"/>
      <c r="B1236" s="232"/>
      <c r="C1236" s="233"/>
      <c r="D1236" s="234" t="s">
        <v>151</v>
      </c>
      <c r="E1236" s="235" t="s">
        <v>19</v>
      </c>
      <c r="F1236" s="236" t="s">
        <v>821</v>
      </c>
      <c r="G1236" s="233"/>
      <c r="H1236" s="235" t="s">
        <v>19</v>
      </c>
      <c r="I1236" s="237"/>
      <c r="J1236" s="233"/>
      <c r="K1236" s="233"/>
      <c r="L1236" s="238"/>
      <c r="M1236" s="239"/>
      <c r="N1236" s="240"/>
      <c r="O1236" s="240"/>
      <c r="P1236" s="240"/>
      <c r="Q1236" s="240"/>
      <c r="R1236" s="240"/>
      <c r="S1236" s="240"/>
      <c r="T1236" s="241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2" t="s">
        <v>151</v>
      </c>
      <c r="AU1236" s="242" t="s">
        <v>86</v>
      </c>
      <c r="AV1236" s="13" t="s">
        <v>84</v>
      </c>
      <c r="AW1236" s="13" t="s">
        <v>35</v>
      </c>
      <c r="AX1236" s="13" t="s">
        <v>76</v>
      </c>
      <c r="AY1236" s="242" t="s">
        <v>140</v>
      </c>
    </row>
    <row r="1237" spans="1:51" s="14" customFormat="1" ht="12">
      <c r="A1237" s="14"/>
      <c r="B1237" s="243"/>
      <c r="C1237" s="244"/>
      <c r="D1237" s="234" t="s">
        <v>151</v>
      </c>
      <c r="E1237" s="245" t="s">
        <v>19</v>
      </c>
      <c r="F1237" s="246" t="s">
        <v>1118</v>
      </c>
      <c r="G1237" s="244"/>
      <c r="H1237" s="247">
        <v>9.6</v>
      </c>
      <c r="I1237" s="248"/>
      <c r="J1237" s="244"/>
      <c r="K1237" s="244"/>
      <c r="L1237" s="249"/>
      <c r="M1237" s="250"/>
      <c r="N1237" s="251"/>
      <c r="O1237" s="251"/>
      <c r="P1237" s="251"/>
      <c r="Q1237" s="251"/>
      <c r="R1237" s="251"/>
      <c r="S1237" s="251"/>
      <c r="T1237" s="252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3" t="s">
        <v>151</v>
      </c>
      <c r="AU1237" s="253" t="s">
        <v>86</v>
      </c>
      <c r="AV1237" s="14" t="s">
        <v>86</v>
      </c>
      <c r="AW1237" s="14" t="s">
        <v>35</v>
      </c>
      <c r="AX1237" s="14" t="s">
        <v>76</v>
      </c>
      <c r="AY1237" s="253" t="s">
        <v>140</v>
      </c>
    </row>
    <row r="1238" spans="1:51" s="13" customFormat="1" ht="12">
      <c r="A1238" s="13"/>
      <c r="B1238" s="232"/>
      <c r="C1238" s="233"/>
      <c r="D1238" s="234" t="s">
        <v>151</v>
      </c>
      <c r="E1238" s="235" t="s">
        <v>19</v>
      </c>
      <c r="F1238" s="236" t="s">
        <v>823</v>
      </c>
      <c r="G1238" s="233"/>
      <c r="H1238" s="235" t="s">
        <v>19</v>
      </c>
      <c r="I1238" s="237"/>
      <c r="J1238" s="233"/>
      <c r="K1238" s="233"/>
      <c r="L1238" s="238"/>
      <c r="M1238" s="239"/>
      <c r="N1238" s="240"/>
      <c r="O1238" s="240"/>
      <c r="P1238" s="240"/>
      <c r="Q1238" s="240"/>
      <c r="R1238" s="240"/>
      <c r="S1238" s="240"/>
      <c r="T1238" s="241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2" t="s">
        <v>151</v>
      </c>
      <c r="AU1238" s="242" t="s">
        <v>86</v>
      </c>
      <c r="AV1238" s="13" t="s">
        <v>84</v>
      </c>
      <c r="AW1238" s="13" t="s">
        <v>35</v>
      </c>
      <c r="AX1238" s="13" t="s">
        <v>76</v>
      </c>
      <c r="AY1238" s="242" t="s">
        <v>140</v>
      </c>
    </row>
    <row r="1239" spans="1:51" s="14" customFormat="1" ht="12">
      <c r="A1239" s="14"/>
      <c r="B1239" s="243"/>
      <c r="C1239" s="244"/>
      <c r="D1239" s="234" t="s">
        <v>151</v>
      </c>
      <c r="E1239" s="245" t="s">
        <v>19</v>
      </c>
      <c r="F1239" s="246" t="s">
        <v>1119</v>
      </c>
      <c r="G1239" s="244"/>
      <c r="H1239" s="247">
        <v>75.6</v>
      </c>
      <c r="I1239" s="248"/>
      <c r="J1239" s="244"/>
      <c r="K1239" s="244"/>
      <c r="L1239" s="249"/>
      <c r="M1239" s="250"/>
      <c r="N1239" s="251"/>
      <c r="O1239" s="251"/>
      <c r="P1239" s="251"/>
      <c r="Q1239" s="251"/>
      <c r="R1239" s="251"/>
      <c r="S1239" s="251"/>
      <c r="T1239" s="252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3" t="s">
        <v>151</v>
      </c>
      <c r="AU1239" s="253" t="s">
        <v>86</v>
      </c>
      <c r="AV1239" s="14" t="s">
        <v>86</v>
      </c>
      <c r="AW1239" s="14" t="s">
        <v>35</v>
      </c>
      <c r="AX1239" s="14" t="s">
        <v>76</v>
      </c>
      <c r="AY1239" s="253" t="s">
        <v>140</v>
      </c>
    </row>
    <row r="1240" spans="1:51" s="13" customFormat="1" ht="12">
      <c r="A1240" s="13"/>
      <c r="B1240" s="232"/>
      <c r="C1240" s="233"/>
      <c r="D1240" s="234" t="s">
        <v>151</v>
      </c>
      <c r="E1240" s="235" t="s">
        <v>19</v>
      </c>
      <c r="F1240" s="236" t="s">
        <v>825</v>
      </c>
      <c r="G1240" s="233"/>
      <c r="H1240" s="235" t="s">
        <v>19</v>
      </c>
      <c r="I1240" s="237"/>
      <c r="J1240" s="233"/>
      <c r="K1240" s="233"/>
      <c r="L1240" s="238"/>
      <c r="M1240" s="239"/>
      <c r="N1240" s="240"/>
      <c r="O1240" s="240"/>
      <c r="P1240" s="240"/>
      <c r="Q1240" s="240"/>
      <c r="R1240" s="240"/>
      <c r="S1240" s="240"/>
      <c r="T1240" s="241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2" t="s">
        <v>151</v>
      </c>
      <c r="AU1240" s="242" t="s">
        <v>86</v>
      </c>
      <c r="AV1240" s="13" t="s">
        <v>84</v>
      </c>
      <c r="AW1240" s="13" t="s">
        <v>35</v>
      </c>
      <c r="AX1240" s="13" t="s">
        <v>76</v>
      </c>
      <c r="AY1240" s="242" t="s">
        <v>140</v>
      </c>
    </row>
    <row r="1241" spans="1:51" s="14" customFormat="1" ht="12">
      <c r="A1241" s="14"/>
      <c r="B1241" s="243"/>
      <c r="C1241" s="244"/>
      <c r="D1241" s="234" t="s">
        <v>151</v>
      </c>
      <c r="E1241" s="245" t="s">
        <v>19</v>
      </c>
      <c r="F1241" s="246" t="s">
        <v>1120</v>
      </c>
      <c r="G1241" s="244"/>
      <c r="H1241" s="247">
        <v>3.92</v>
      </c>
      <c r="I1241" s="248"/>
      <c r="J1241" s="244"/>
      <c r="K1241" s="244"/>
      <c r="L1241" s="249"/>
      <c r="M1241" s="250"/>
      <c r="N1241" s="251"/>
      <c r="O1241" s="251"/>
      <c r="P1241" s="251"/>
      <c r="Q1241" s="251"/>
      <c r="R1241" s="251"/>
      <c r="S1241" s="251"/>
      <c r="T1241" s="252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3" t="s">
        <v>151</v>
      </c>
      <c r="AU1241" s="253" t="s">
        <v>86</v>
      </c>
      <c r="AV1241" s="14" t="s">
        <v>86</v>
      </c>
      <c r="AW1241" s="14" t="s">
        <v>35</v>
      </c>
      <c r="AX1241" s="14" t="s">
        <v>76</v>
      </c>
      <c r="AY1241" s="253" t="s">
        <v>140</v>
      </c>
    </row>
    <row r="1242" spans="1:51" s="13" customFormat="1" ht="12">
      <c r="A1242" s="13"/>
      <c r="B1242" s="232"/>
      <c r="C1242" s="233"/>
      <c r="D1242" s="234" t="s">
        <v>151</v>
      </c>
      <c r="E1242" s="235" t="s">
        <v>19</v>
      </c>
      <c r="F1242" s="236" t="s">
        <v>827</v>
      </c>
      <c r="G1242" s="233"/>
      <c r="H1242" s="235" t="s">
        <v>19</v>
      </c>
      <c r="I1242" s="237"/>
      <c r="J1242" s="233"/>
      <c r="K1242" s="233"/>
      <c r="L1242" s="238"/>
      <c r="M1242" s="239"/>
      <c r="N1242" s="240"/>
      <c r="O1242" s="240"/>
      <c r="P1242" s="240"/>
      <c r="Q1242" s="240"/>
      <c r="R1242" s="240"/>
      <c r="S1242" s="240"/>
      <c r="T1242" s="24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2" t="s">
        <v>151</v>
      </c>
      <c r="AU1242" s="242" t="s">
        <v>86</v>
      </c>
      <c r="AV1242" s="13" t="s">
        <v>84</v>
      </c>
      <c r="AW1242" s="13" t="s">
        <v>35</v>
      </c>
      <c r="AX1242" s="13" t="s">
        <v>76</v>
      </c>
      <c r="AY1242" s="242" t="s">
        <v>140</v>
      </c>
    </row>
    <row r="1243" spans="1:51" s="14" customFormat="1" ht="12">
      <c r="A1243" s="14"/>
      <c r="B1243" s="243"/>
      <c r="C1243" s="244"/>
      <c r="D1243" s="234" t="s">
        <v>151</v>
      </c>
      <c r="E1243" s="245" t="s">
        <v>19</v>
      </c>
      <c r="F1243" s="246" t="s">
        <v>1121</v>
      </c>
      <c r="G1243" s="244"/>
      <c r="H1243" s="247">
        <v>10.136</v>
      </c>
      <c r="I1243" s="248"/>
      <c r="J1243" s="244"/>
      <c r="K1243" s="244"/>
      <c r="L1243" s="249"/>
      <c r="M1243" s="250"/>
      <c r="N1243" s="251"/>
      <c r="O1243" s="251"/>
      <c r="P1243" s="251"/>
      <c r="Q1243" s="251"/>
      <c r="R1243" s="251"/>
      <c r="S1243" s="251"/>
      <c r="T1243" s="25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3" t="s">
        <v>151</v>
      </c>
      <c r="AU1243" s="253" t="s">
        <v>86</v>
      </c>
      <c r="AV1243" s="14" t="s">
        <v>86</v>
      </c>
      <c r="AW1243" s="14" t="s">
        <v>35</v>
      </c>
      <c r="AX1243" s="14" t="s">
        <v>76</v>
      </c>
      <c r="AY1243" s="253" t="s">
        <v>140</v>
      </c>
    </row>
    <row r="1244" spans="1:51" s="13" customFormat="1" ht="12">
      <c r="A1244" s="13"/>
      <c r="B1244" s="232"/>
      <c r="C1244" s="233"/>
      <c r="D1244" s="234" t="s">
        <v>151</v>
      </c>
      <c r="E1244" s="235" t="s">
        <v>19</v>
      </c>
      <c r="F1244" s="236" t="s">
        <v>829</v>
      </c>
      <c r="G1244" s="233"/>
      <c r="H1244" s="235" t="s">
        <v>19</v>
      </c>
      <c r="I1244" s="237"/>
      <c r="J1244" s="233"/>
      <c r="K1244" s="233"/>
      <c r="L1244" s="238"/>
      <c r="M1244" s="239"/>
      <c r="N1244" s="240"/>
      <c r="O1244" s="240"/>
      <c r="P1244" s="240"/>
      <c r="Q1244" s="240"/>
      <c r="R1244" s="240"/>
      <c r="S1244" s="240"/>
      <c r="T1244" s="24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2" t="s">
        <v>151</v>
      </c>
      <c r="AU1244" s="242" t="s">
        <v>86</v>
      </c>
      <c r="AV1244" s="13" t="s">
        <v>84</v>
      </c>
      <c r="AW1244" s="13" t="s">
        <v>35</v>
      </c>
      <c r="AX1244" s="13" t="s">
        <v>76</v>
      </c>
      <c r="AY1244" s="242" t="s">
        <v>140</v>
      </c>
    </row>
    <row r="1245" spans="1:51" s="14" customFormat="1" ht="12">
      <c r="A1245" s="14"/>
      <c r="B1245" s="243"/>
      <c r="C1245" s="244"/>
      <c r="D1245" s="234" t="s">
        <v>151</v>
      </c>
      <c r="E1245" s="245" t="s">
        <v>19</v>
      </c>
      <c r="F1245" s="246" t="s">
        <v>1122</v>
      </c>
      <c r="G1245" s="244"/>
      <c r="H1245" s="247">
        <v>5.04</v>
      </c>
      <c r="I1245" s="248"/>
      <c r="J1245" s="244"/>
      <c r="K1245" s="244"/>
      <c r="L1245" s="249"/>
      <c r="M1245" s="250"/>
      <c r="N1245" s="251"/>
      <c r="O1245" s="251"/>
      <c r="P1245" s="251"/>
      <c r="Q1245" s="251"/>
      <c r="R1245" s="251"/>
      <c r="S1245" s="251"/>
      <c r="T1245" s="25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3" t="s">
        <v>151</v>
      </c>
      <c r="AU1245" s="253" t="s">
        <v>86</v>
      </c>
      <c r="AV1245" s="14" t="s">
        <v>86</v>
      </c>
      <c r="AW1245" s="14" t="s">
        <v>35</v>
      </c>
      <c r="AX1245" s="14" t="s">
        <v>76</v>
      </c>
      <c r="AY1245" s="253" t="s">
        <v>140</v>
      </c>
    </row>
    <row r="1246" spans="1:51" s="13" customFormat="1" ht="12">
      <c r="A1246" s="13"/>
      <c r="B1246" s="232"/>
      <c r="C1246" s="233"/>
      <c r="D1246" s="234" t="s">
        <v>151</v>
      </c>
      <c r="E1246" s="235" t="s">
        <v>19</v>
      </c>
      <c r="F1246" s="236" t="s">
        <v>831</v>
      </c>
      <c r="G1246" s="233"/>
      <c r="H1246" s="235" t="s">
        <v>19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2" t="s">
        <v>151</v>
      </c>
      <c r="AU1246" s="242" t="s">
        <v>86</v>
      </c>
      <c r="AV1246" s="13" t="s">
        <v>84</v>
      </c>
      <c r="AW1246" s="13" t="s">
        <v>35</v>
      </c>
      <c r="AX1246" s="13" t="s">
        <v>76</v>
      </c>
      <c r="AY1246" s="242" t="s">
        <v>140</v>
      </c>
    </row>
    <row r="1247" spans="1:51" s="14" customFormat="1" ht="12">
      <c r="A1247" s="14"/>
      <c r="B1247" s="243"/>
      <c r="C1247" s="244"/>
      <c r="D1247" s="234" t="s">
        <v>151</v>
      </c>
      <c r="E1247" s="245" t="s">
        <v>19</v>
      </c>
      <c r="F1247" s="246" t="s">
        <v>1123</v>
      </c>
      <c r="G1247" s="244"/>
      <c r="H1247" s="247">
        <v>8.88</v>
      </c>
      <c r="I1247" s="248"/>
      <c r="J1247" s="244"/>
      <c r="K1247" s="244"/>
      <c r="L1247" s="249"/>
      <c r="M1247" s="250"/>
      <c r="N1247" s="251"/>
      <c r="O1247" s="251"/>
      <c r="P1247" s="251"/>
      <c r="Q1247" s="251"/>
      <c r="R1247" s="251"/>
      <c r="S1247" s="251"/>
      <c r="T1247" s="252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3" t="s">
        <v>151</v>
      </c>
      <c r="AU1247" s="253" t="s">
        <v>86</v>
      </c>
      <c r="AV1247" s="14" t="s">
        <v>86</v>
      </c>
      <c r="AW1247" s="14" t="s">
        <v>35</v>
      </c>
      <c r="AX1247" s="14" t="s">
        <v>76</v>
      </c>
      <c r="AY1247" s="253" t="s">
        <v>140</v>
      </c>
    </row>
    <row r="1248" spans="1:51" s="15" customFormat="1" ht="12">
      <c r="A1248" s="15"/>
      <c r="B1248" s="254"/>
      <c r="C1248" s="255"/>
      <c r="D1248" s="234" t="s">
        <v>151</v>
      </c>
      <c r="E1248" s="256" t="s">
        <v>19</v>
      </c>
      <c r="F1248" s="257" t="s">
        <v>154</v>
      </c>
      <c r="G1248" s="255"/>
      <c r="H1248" s="258">
        <v>240.36</v>
      </c>
      <c r="I1248" s="259"/>
      <c r="J1248" s="255"/>
      <c r="K1248" s="255"/>
      <c r="L1248" s="260"/>
      <c r="M1248" s="265"/>
      <c r="N1248" s="266"/>
      <c r="O1248" s="266"/>
      <c r="P1248" s="266"/>
      <c r="Q1248" s="266"/>
      <c r="R1248" s="266"/>
      <c r="S1248" s="266"/>
      <c r="T1248" s="267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4" t="s">
        <v>151</v>
      </c>
      <c r="AU1248" s="264" t="s">
        <v>86</v>
      </c>
      <c r="AV1248" s="15" t="s">
        <v>147</v>
      </c>
      <c r="AW1248" s="15" t="s">
        <v>35</v>
      </c>
      <c r="AX1248" s="15" t="s">
        <v>84</v>
      </c>
      <c r="AY1248" s="264" t="s">
        <v>140</v>
      </c>
    </row>
    <row r="1249" spans="1:31" s="2" customFormat="1" ht="6.95" customHeight="1">
      <c r="A1249" s="40"/>
      <c r="B1249" s="61"/>
      <c r="C1249" s="62"/>
      <c r="D1249" s="62"/>
      <c r="E1249" s="62"/>
      <c r="F1249" s="62"/>
      <c r="G1249" s="62"/>
      <c r="H1249" s="62"/>
      <c r="I1249" s="62"/>
      <c r="J1249" s="62"/>
      <c r="K1249" s="62"/>
      <c r="L1249" s="46"/>
      <c r="M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</row>
  </sheetData>
  <sheetProtection password="CC35" sheet="1" objects="1" scenarios="1" formatColumns="0" formatRows="0" autoFilter="0"/>
  <autoFilter ref="C92:K124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122251105"/>
    <hyperlink ref="F103" r:id="rId2" display="https://podminky.urs.cz/item/CS_URS_2023_02/132251101"/>
    <hyperlink ref="F120" r:id="rId3" display="https://podminky.urs.cz/item/CS_URS_2023_02/132251251"/>
    <hyperlink ref="F127" r:id="rId4" display="https://podminky.urs.cz/item/CS_URS_2023_02/132251252"/>
    <hyperlink ref="F132" r:id="rId5" display="https://podminky.urs.cz/item/CS_URS_2023_02/133251101"/>
    <hyperlink ref="F143" r:id="rId6" display="https://podminky.urs.cz/item/CS_URS_2023_02/162751117"/>
    <hyperlink ref="F180" r:id="rId7" display="https://podminky.urs.cz/item/CS_URS_2023_02/162751119"/>
    <hyperlink ref="F218" r:id="rId8" display="https://podminky.urs.cz/item/CS_URS_2023_02/171111104"/>
    <hyperlink ref="F223" r:id="rId9" display="https://podminky.urs.cz/item/CS_URS_2023_02/171151111"/>
    <hyperlink ref="F228" r:id="rId10" display="https://podminky.urs.cz/item/CS_URS_2023_02/171201221"/>
    <hyperlink ref="F266" r:id="rId11" display="https://podminky.urs.cz/item/CS_URS_2023_02/171251201"/>
    <hyperlink ref="F303" r:id="rId12" display="https://podminky.urs.cz/item/CS_URS_2023_02/181951112"/>
    <hyperlink ref="F313" r:id="rId13" display="https://podminky.urs.cz/item/CS_URS_2023_02/211531111"/>
    <hyperlink ref="F318" r:id="rId14" display="https://podminky.urs.cz/item/CS_URS_2023_02/211971121"/>
    <hyperlink ref="F328" r:id="rId15" display="https://podminky.urs.cz/item/CS_URS_2023_02/212752401"/>
    <hyperlink ref="F333" r:id="rId16" display="https://podminky.urs.cz/item/CS_URS_2023_02/271532212"/>
    <hyperlink ref="F338" r:id="rId17" display="https://podminky.urs.cz/item/CS_URS_2023_02/273321411"/>
    <hyperlink ref="F343" r:id="rId18" display="https://podminky.urs.cz/item/CS_URS_2023_02/273351121"/>
    <hyperlink ref="F348" r:id="rId19" display="https://podminky.urs.cz/item/CS_URS_2023_02/273351122"/>
    <hyperlink ref="F353" r:id="rId20" display="https://podminky.urs.cz/item/CS_URS_2023_02/274313711"/>
    <hyperlink ref="F372" r:id="rId21" display="https://podminky.urs.cz/item/CS_URS_2023_02/274351121"/>
    <hyperlink ref="F392" r:id="rId22" display="https://podminky.urs.cz/item/CS_URS_2023_02/274351122"/>
    <hyperlink ref="F412" r:id="rId23" display="https://podminky.urs.cz/item/CS_URS_2023_02/275313711"/>
    <hyperlink ref="F423" r:id="rId24" display="https://podminky.urs.cz/item/CS_URS_2023_02/275351121"/>
    <hyperlink ref="F435" r:id="rId25" display="https://podminky.urs.cz/item/CS_URS_2023_02/275351122"/>
    <hyperlink ref="F448" r:id="rId26" display="https://podminky.urs.cz/item/CS_URS_2023_02/311321815"/>
    <hyperlink ref="F453" r:id="rId27" display="https://podminky.urs.cz/item/CS_URS_2023_02/311351121"/>
    <hyperlink ref="F458" r:id="rId28" display="https://podminky.urs.cz/item/CS_URS_2023_02/311351122"/>
    <hyperlink ref="F463" r:id="rId29" display="https://podminky.urs.cz/item/CS_URS_2023_02/311351911"/>
    <hyperlink ref="F468" r:id="rId30" display="https://podminky.urs.cz/item/CS_URS_2023_02/311361821"/>
    <hyperlink ref="F473" r:id="rId31" display="https://podminky.urs.cz/item/CS_URS_2023_02/348101220"/>
    <hyperlink ref="F482" r:id="rId32" display="https://podminky.urs.cz/item/CS_URS_2023_02/348101250"/>
    <hyperlink ref="F491" r:id="rId33" display="https://podminky.urs.cz/item/CS_URS_2023_02/348401240"/>
    <hyperlink ref="F515" r:id="rId34" display="https://podminky.urs.cz/item/CS_URS_2023_02/348401360"/>
    <hyperlink ref="F544" r:id="rId35" display="https://podminky.urs.cz/item/CS_URS_2023_02/564710011"/>
    <hyperlink ref="F549" r:id="rId36" display="https://podminky.urs.cz/item/CS_URS_2023_02/564760001"/>
    <hyperlink ref="F556" r:id="rId37" display="https://podminky.urs.cz/item/CS_URS_2023_02/564761111"/>
    <hyperlink ref="F561" r:id="rId38" display="https://podminky.urs.cz/item/CS_URS_2023_02/564801111"/>
    <hyperlink ref="F573" r:id="rId39" display="https://podminky.urs.cz/item/CS_URS_2023_02/589811111"/>
    <hyperlink ref="F582" r:id="rId40" display="https://podminky.urs.cz/item/CS_URS_2023_02/589811121"/>
    <hyperlink ref="F587" r:id="rId41" display="https://podminky.urs.cz/item/CS_URS_2023_02/596211110"/>
    <hyperlink ref="F597" r:id="rId42" display="https://podminky.urs.cz/item/CS_URS_2023_02/596811220"/>
    <hyperlink ref="F608" r:id="rId43" display="https://podminky.urs.cz/item/CS_URS_2023_02/622135011"/>
    <hyperlink ref="F613" r:id="rId44" display="https://podminky.urs.cz/item/CS_URS_2023_02/631311113"/>
    <hyperlink ref="F618" r:id="rId45" display="https://podminky.urs.cz/item/CS_URS_2023_02/631319011"/>
    <hyperlink ref="F624" r:id="rId46" display="https://podminky.urs.cz/item/CS_URS_2023_02/916231213"/>
    <hyperlink ref="F641" r:id="rId47" display="https://podminky.urs.cz/item/CS_URS_2023_02/916991121"/>
    <hyperlink ref="F648" r:id="rId48" display="https://podminky.urs.cz/item/CS_URS_2023_02/941111111"/>
    <hyperlink ref="F659" r:id="rId49" display="https://podminky.urs.cz/item/CS_URS_2023_02/941111211"/>
    <hyperlink ref="F671" r:id="rId50" display="https://podminky.urs.cz/item/CS_URS_2023_02/941111811"/>
    <hyperlink ref="F682" r:id="rId51" display="https://podminky.urs.cz/item/CS_URS_2023_02/953946111"/>
    <hyperlink ref="F723" r:id="rId52" display="https://podminky.urs.cz/item/CS_URS_2023_02/953946121"/>
    <hyperlink ref="F789" r:id="rId53" display="https://podminky.urs.cz/item/CS_URS_2023_02/998222012"/>
    <hyperlink ref="F793" r:id="rId54" display="https://podminky.urs.cz/item/CS_URS_2023_02/762132135"/>
    <hyperlink ref="F817" r:id="rId55" display="https://podminky.urs.cz/item/CS_URS_2023_02/762195000"/>
    <hyperlink ref="F829" r:id="rId56" display="https://podminky.urs.cz/item/CS_URS_2023_02/998762201"/>
    <hyperlink ref="F832" r:id="rId57" display="https://podminky.urs.cz/item/CS_URS_2023_02/764511602"/>
    <hyperlink ref="F837" r:id="rId58" display="https://podminky.urs.cz/item/CS_URS_2023_02/764511642"/>
    <hyperlink ref="F842" r:id="rId59" display="https://podminky.urs.cz/item/CS_URS_2023_02/764518622"/>
    <hyperlink ref="F847" r:id="rId60" display="https://podminky.urs.cz/item/CS_URS_2023_02/998764201"/>
    <hyperlink ref="F850" r:id="rId61" display="https://podminky.urs.cz/item/CS_URS_2023_02/767141915"/>
    <hyperlink ref="F878" r:id="rId62" display="https://podminky.urs.cz/item/CS_URS_2023_02/767391112"/>
    <hyperlink ref="F888" r:id="rId63" display="https://podminky.urs.cz/item/CS_URS_2023_02/767590110"/>
    <hyperlink ref="F897" r:id="rId64" display="https://podminky.urs.cz/item/CS_URS_2023_02/767649191"/>
    <hyperlink ref="F906" r:id="rId65" display="https://podminky.urs.cz/item/CS_URS_2023_02/767991911"/>
    <hyperlink ref="F946" r:id="rId66" display="https://podminky.urs.cz/item/CS_URS_2023_02/767995111"/>
    <hyperlink ref="F1054" r:id="rId67" display="https://podminky.urs.cz/item/CS_URS_2023_02/998767201"/>
    <hyperlink ref="F1057" r:id="rId68" display="https://podminky.urs.cz/item/CS_URS_2023_02/783201401"/>
    <hyperlink ref="F1069" r:id="rId69" display="https://podminky.urs.cz/item/CS_URS_2023_02/783213011"/>
    <hyperlink ref="F1081" r:id="rId70" display="https://podminky.urs.cz/item/CS_URS_2023_02/783218111"/>
    <hyperlink ref="F1093" r:id="rId71" display="https://podminky.urs.cz/item/CS_URS_2023_02/783801201"/>
    <hyperlink ref="F1098" r:id="rId72" display="https://podminky.urs.cz/item/CS_URS_2023_02/783813131"/>
    <hyperlink ref="F1103" r:id="rId73" display="https://podminky.urs.cz/item/CS_URS_2023_02/783826315"/>
    <hyperlink ref="F1108" r:id="rId74" display="https://podminky.urs.cz/item/CS_URS_2023_02/783896303"/>
    <hyperlink ref="F1114" r:id="rId75" display="https://podminky.urs.cz/item/CS_URS_2023_02/789131240"/>
    <hyperlink ref="F1151" r:id="rId76" display="https://podminky.urs.cz/item/CS_URS_2023_02/789132240"/>
    <hyperlink ref="F1182" r:id="rId77" display="https://podminky.urs.cz/item/CS_URS_2023_02/789431531"/>
    <hyperlink ref="F1219" r:id="rId78" display="https://podminky.urs.cz/item/CS_URS_2023_02/7894315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111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1134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20. 2. 2024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ROUND((SUM(BE84:BE164)),2)</f>
        <v>0</v>
      </c>
      <c r="G33" s="40"/>
      <c r="H33" s="40"/>
      <c r="I33" s="159">
        <v>0.21</v>
      </c>
      <c r="J33" s="158">
        <f>ROUND(((SUM(BE84:BE164))*I33),2)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ROUND((SUM(BF84:BF164)),2)</f>
        <v>0</v>
      </c>
      <c r="G34" s="40"/>
      <c r="H34" s="40"/>
      <c r="I34" s="159">
        <v>0.15</v>
      </c>
      <c r="J34" s="158">
        <f>ROUND(((SUM(BF84:BF164))*I34),2)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ROUND((SUM(BG84:BG164)),2)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ROUND((SUM(BH84:BH164)),2)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ROUND((SUM(BI84:BI164)),2)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Multifunkční hřiště a obslužné komunikace v areálu ZČU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PP03233 - Vybavení hřiště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ZČU Plzeň - Bory</v>
      </c>
      <c r="G52" s="42"/>
      <c r="H52" s="42"/>
      <c r="I52" s="34" t="s">
        <v>23</v>
      </c>
      <c r="J52" s="74" t="str">
        <f>IF(J12="","",J12)</f>
        <v>20. 2. 2024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114</v>
      </c>
      <c r="D57" s="173"/>
      <c r="E57" s="173"/>
      <c r="F57" s="173"/>
      <c r="G57" s="173"/>
      <c r="H57" s="173"/>
      <c r="I57" s="173"/>
      <c r="J57" s="174" t="s">
        <v>115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6"/>
      <c r="C60" s="177"/>
      <c r="D60" s="178" t="s">
        <v>117</v>
      </c>
      <c r="E60" s="179"/>
      <c r="F60" s="179"/>
      <c r="G60" s="179"/>
      <c r="H60" s="179"/>
      <c r="I60" s="179"/>
      <c r="J60" s="180">
        <f>J85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120</v>
      </c>
      <c r="E61" s="184"/>
      <c r="F61" s="184"/>
      <c r="G61" s="184"/>
      <c r="H61" s="184"/>
      <c r="I61" s="184"/>
      <c r="J61" s="185">
        <f>J86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122</v>
      </c>
      <c r="E62" s="184"/>
      <c r="F62" s="184"/>
      <c r="G62" s="184"/>
      <c r="H62" s="184"/>
      <c r="I62" s="184"/>
      <c r="J62" s="185">
        <f>J124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6"/>
      <c r="C63" s="177"/>
      <c r="D63" s="178" t="s">
        <v>340</v>
      </c>
      <c r="E63" s="179"/>
      <c r="F63" s="179"/>
      <c r="G63" s="179"/>
      <c r="H63" s="179"/>
      <c r="I63" s="179"/>
      <c r="J63" s="180">
        <f>J127</f>
        <v>0</v>
      </c>
      <c r="K63" s="177"/>
      <c r="L63" s="18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2"/>
      <c r="C64" s="127"/>
      <c r="D64" s="183" t="s">
        <v>343</v>
      </c>
      <c r="E64" s="184"/>
      <c r="F64" s="184"/>
      <c r="G64" s="184"/>
      <c r="H64" s="184"/>
      <c r="I64" s="184"/>
      <c r="J64" s="185">
        <f>J128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125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1" t="str">
        <f>E7</f>
        <v>Multifunkční hřiště a obslužné komunikace v areálu ZČU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111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PP03233 - Vybavení hřiště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areál ZČU Plzeň - Bory</v>
      </c>
      <c r="G78" s="42"/>
      <c r="H78" s="42"/>
      <c r="I78" s="34" t="s">
        <v>23</v>
      </c>
      <c r="J78" s="74" t="str">
        <f>IF(J12="","",J12)</f>
        <v>20. 2. 2024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ZČU v Plzni, Univerzitní 2732/8, Plzeň 301 00</v>
      </c>
      <c r="G80" s="42"/>
      <c r="H80" s="42"/>
      <c r="I80" s="34" t="s">
        <v>31</v>
      </c>
      <c r="J80" s="38" t="str">
        <f>E21</f>
        <v>PilsProjekt s.r.o., Částkova 74, 326 00 Plzeň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36</v>
      </c>
      <c r="J81" s="38" t="str">
        <f>E24</f>
        <v>Zdeněk Basl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7"/>
      <c r="B83" s="188"/>
      <c r="C83" s="189" t="s">
        <v>126</v>
      </c>
      <c r="D83" s="190" t="s">
        <v>61</v>
      </c>
      <c r="E83" s="190" t="s">
        <v>57</v>
      </c>
      <c r="F83" s="190" t="s">
        <v>58</v>
      </c>
      <c r="G83" s="190" t="s">
        <v>127</v>
      </c>
      <c r="H83" s="190" t="s">
        <v>128</v>
      </c>
      <c r="I83" s="190" t="s">
        <v>129</v>
      </c>
      <c r="J83" s="190" t="s">
        <v>115</v>
      </c>
      <c r="K83" s="191" t="s">
        <v>130</v>
      </c>
      <c r="L83" s="192"/>
      <c r="M83" s="94" t="s">
        <v>19</v>
      </c>
      <c r="N83" s="95" t="s">
        <v>46</v>
      </c>
      <c r="O83" s="95" t="s">
        <v>131</v>
      </c>
      <c r="P83" s="95" t="s">
        <v>132</v>
      </c>
      <c r="Q83" s="95" t="s">
        <v>133</v>
      </c>
      <c r="R83" s="95" t="s">
        <v>134</v>
      </c>
      <c r="S83" s="95" t="s">
        <v>135</v>
      </c>
      <c r="T83" s="96" t="s">
        <v>136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40"/>
      <c r="B84" s="41"/>
      <c r="C84" s="101" t="s">
        <v>137</v>
      </c>
      <c r="D84" s="42"/>
      <c r="E84" s="42"/>
      <c r="F84" s="42"/>
      <c r="G84" s="42"/>
      <c r="H84" s="42"/>
      <c r="I84" s="42"/>
      <c r="J84" s="193">
        <f>BK84</f>
        <v>0</v>
      </c>
      <c r="K84" s="42"/>
      <c r="L84" s="46"/>
      <c r="M84" s="97"/>
      <c r="N84" s="194"/>
      <c r="O84" s="98"/>
      <c r="P84" s="195">
        <f>P85+P127</f>
        <v>0</v>
      </c>
      <c r="Q84" s="98"/>
      <c r="R84" s="195">
        <f>R85+R127</f>
        <v>0.74355</v>
      </c>
      <c r="S84" s="98"/>
      <c r="T84" s="196">
        <f>T85+T127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116</v>
      </c>
      <c r="BK84" s="197">
        <f>BK85+BK127</f>
        <v>0</v>
      </c>
    </row>
    <row r="85" spans="1:63" s="12" customFormat="1" ht="25.9" customHeight="1">
      <c r="A85" s="12"/>
      <c r="B85" s="198"/>
      <c r="C85" s="199"/>
      <c r="D85" s="200" t="s">
        <v>75</v>
      </c>
      <c r="E85" s="201" t="s">
        <v>138</v>
      </c>
      <c r="F85" s="201" t="s">
        <v>139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P86+P124</f>
        <v>0</v>
      </c>
      <c r="Q85" s="206"/>
      <c r="R85" s="207">
        <f>R86+R124</f>
        <v>0.0014999999999999998</v>
      </c>
      <c r="S85" s="206"/>
      <c r="T85" s="208">
        <f>T86+T124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84</v>
      </c>
      <c r="AT85" s="210" t="s">
        <v>75</v>
      </c>
      <c r="AU85" s="210" t="s">
        <v>76</v>
      </c>
      <c r="AY85" s="209" t="s">
        <v>140</v>
      </c>
      <c r="BK85" s="211">
        <f>BK86+BK124</f>
        <v>0</v>
      </c>
    </row>
    <row r="86" spans="1:63" s="12" customFormat="1" ht="22.8" customHeight="1">
      <c r="A86" s="12"/>
      <c r="B86" s="198"/>
      <c r="C86" s="199"/>
      <c r="D86" s="200" t="s">
        <v>75</v>
      </c>
      <c r="E86" s="212" t="s">
        <v>209</v>
      </c>
      <c r="F86" s="212" t="s">
        <v>255</v>
      </c>
      <c r="G86" s="199"/>
      <c r="H86" s="199"/>
      <c r="I86" s="202"/>
      <c r="J86" s="213">
        <f>BK86</f>
        <v>0</v>
      </c>
      <c r="K86" s="199"/>
      <c r="L86" s="204"/>
      <c r="M86" s="205"/>
      <c r="N86" s="206"/>
      <c r="O86" s="206"/>
      <c r="P86" s="207">
        <f>SUM(P87:P123)</f>
        <v>0</v>
      </c>
      <c r="Q86" s="206"/>
      <c r="R86" s="207">
        <f>SUM(R87:R123)</f>
        <v>0.0014999999999999998</v>
      </c>
      <c r="S86" s="206"/>
      <c r="T86" s="208">
        <f>SUM(T87:T123)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84</v>
      </c>
      <c r="AT86" s="210" t="s">
        <v>75</v>
      </c>
      <c r="AU86" s="210" t="s">
        <v>84</v>
      </c>
      <c r="AY86" s="209" t="s">
        <v>140</v>
      </c>
      <c r="BK86" s="211">
        <f>SUM(BK87:BK123)</f>
        <v>0</v>
      </c>
    </row>
    <row r="87" spans="1:65" s="2" customFormat="1" ht="24.15" customHeight="1">
      <c r="A87" s="40"/>
      <c r="B87" s="41"/>
      <c r="C87" s="214" t="s">
        <v>84</v>
      </c>
      <c r="D87" s="214" t="s">
        <v>142</v>
      </c>
      <c r="E87" s="215" t="s">
        <v>1135</v>
      </c>
      <c r="F87" s="216" t="s">
        <v>1136</v>
      </c>
      <c r="G87" s="217" t="s">
        <v>259</v>
      </c>
      <c r="H87" s="218">
        <v>10</v>
      </c>
      <c r="I87" s="219"/>
      <c r="J87" s="220">
        <f>ROUND(I87*H87,2)</f>
        <v>0</v>
      </c>
      <c r="K87" s="216" t="s">
        <v>146</v>
      </c>
      <c r="L87" s="46"/>
      <c r="M87" s="221" t="s">
        <v>19</v>
      </c>
      <c r="N87" s="222" t="s">
        <v>47</v>
      </c>
      <c r="O87" s="86"/>
      <c r="P87" s="223">
        <f>O87*H87</f>
        <v>0</v>
      </c>
      <c r="Q87" s="223">
        <v>0.00015</v>
      </c>
      <c r="R87" s="223">
        <f>Q87*H87</f>
        <v>0.0014999999999999998</v>
      </c>
      <c r="S87" s="223">
        <v>0</v>
      </c>
      <c r="T87" s="224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5" t="s">
        <v>147</v>
      </c>
      <c r="AT87" s="225" t="s">
        <v>142</v>
      </c>
      <c r="AU87" s="225" t="s">
        <v>86</v>
      </c>
      <c r="AY87" s="19" t="s">
        <v>140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9" t="s">
        <v>84</v>
      </c>
      <c r="BK87" s="226">
        <f>ROUND(I87*H87,2)</f>
        <v>0</v>
      </c>
      <c r="BL87" s="19" t="s">
        <v>147</v>
      </c>
      <c r="BM87" s="225" t="s">
        <v>1137</v>
      </c>
    </row>
    <row r="88" spans="1:47" s="2" customFormat="1" ht="12">
      <c r="A88" s="40"/>
      <c r="B88" s="41"/>
      <c r="C88" s="42"/>
      <c r="D88" s="227" t="s">
        <v>149</v>
      </c>
      <c r="E88" s="42"/>
      <c r="F88" s="228" t="s">
        <v>1138</v>
      </c>
      <c r="G88" s="42"/>
      <c r="H88" s="42"/>
      <c r="I88" s="229"/>
      <c r="J88" s="42"/>
      <c r="K88" s="42"/>
      <c r="L88" s="46"/>
      <c r="M88" s="230"/>
      <c r="N88" s="231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149</v>
      </c>
      <c r="AU88" s="19" t="s">
        <v>86</v>
      </c>
    </row>
    <row r="89" spans="1:51" s="13" customFormat="1" ht="12">
      <c r="A89" s="13"/>
      <c r="B89" s="232"/>
      <c r="C89" s="233"/>
      <c r="D89" s="234" t="s">
        <v>151</v>
      </c>
      <c r="E89" s="235" t="s">
        <v>19</v>
      </c>
      <c r="F89" s="236" t="s">
        <v>675</v>
      </c>
      <c r="G89" s="233"/>
      <c r="H89" s="235" t="s">
        <v>19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151</v>
      </c>
      <c r="AU89" s="242" t="s">
        <v>86</v>
      </c>
      <c r="AV89" s="13" t="s">
        <v>84</v>
      </c>
      <c r="AW89" s="13" t="s">
        <v>35</v>
      </c>
      <c r="AX89" s="13" t="s">
        <v>76</v>
      </c>
      <c r="AY89" s="242" t="s">
        <v>140</v>
      </c>
    </row>
    <row r="90" spans="1:51" s="14" customFormat="1" ht="12">
      <c r="A90" s="14"/>
      <c r="B90" s="243"/>
      <c r="C90" s="244"/>
      <c r="D90" s="234" t="s">
        <v>151</v>
      </c>
      <c r="E90" s="245" t="s">
        <v>19</v>
      </c>
      <c r="F90" s="246" t="s">
        <v>1139</v>
      </c>
      <c r="G90" s="244"/>
      <c r="H90" s="247">
        <v>6</v>
      </c>
      <c r="I90" s="248"/>
      <c r="J90" s="244"/>
      <c r="K90" s="244"/>
      <c r="L90" s="249"/>
      <c r="M90" s="250"/>
      <c r="N90" s="251"/>
      <c r="O90" s="251"/>
      <c r="P90" s="251"/>
      <c r="Q90" s="251"/>
      <c r="R90" s="251"/>
      <c r="S90" s="251"/>
      <c r="T90" s="252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3" t="s">
        <v>151</v>
      </c>
      <c r="AU90" s="253" t="s">
        <v>86</v>
      </c>
      <c r="AV90" s="14" t="s">
        <v>86</v>
      </c>
      <c r="AW90" s="14" t="s">
        <v>35</v>
      </c>
      <c r="AX90" s="14" t="s">
        <v>76</v>
      </c>
      <c r="AY90" s="253" t="s">
        <v>140</v>
      </c>
    </row>
    <row r="91" spans="1:51" s="13" customFormat="1" ht="12">
      <c r="A91" s="13"/>
      <c r="B91" s="232"/>
      <c r="C91" s="233"/>
      <c r="D91" s="234" t="s">
        <v>151</v>
      </c>
      <c r="E91" s="235" t="s">
        <v>19</v>
      </c>
      <c r="F91" s="236" t="s">
        <v>673</v>
      </c>
      <c r="G91" s="233"/>
      <c r="H91" s="235" t="s">
        <v>19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151</v>
      </c>
      <c r="AU91" s="242" t="s">
        <v>86</v>
      </c>
      <c r="AV91" s="13" t="s">
        <v>84</v>
      </c>
      <c r="AW91" s="13" t="s">
        <v>35</v>
      </c>
      <c r="AX91" s="13" t="s">
        <v>76</v>
      </c>
      <c r="AY91" s="242" t="s">
        <v>140</v>
      </c>
    </row>
    <row r="92" spans="1:51" s="14" customFormat="1" ht="12">
      <c r="A92" s="14"/>
      <c r="B92" s="243"/>
      <c r="C92" s="244"/>
      <c r="D92" s="234" t="s">
        <v>151</v>
      </c>
      <c r="E92" s="245" t="s">
        <v>19</v>
      </c>
      <c r="F92" s="246" t="s">
        <v>147</v>
      </c>
      <c r="G92" s="244"/>
      <c r="H92" s="247">
        <v>4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3" t="s">
        <v>151</v>
      </c>
      <c r="AU92" s="253" t="s">
        <v>86</v>
      </c>
      <c r="AV92" s="14" t="s">
        <v>86</v>
      </c>
      <c r="AW92" s="14" t="s">
        <v>35</v>
      </c>
      <c r="AX92" s="14" t="s">
        <v>76</v>
      </c>
      <c r="AY92" s="253" t="s">
        <v>140</v>
      </c>
    </row>
    <row r="93" spans="1:51" s="15" customFormat="1" ht="12">
      <c r="A93" s="15"/>
      <c r="B93" s="254"/>
      <c r="C93" s="255"/>
      <c r="D93" s="234" t="s">
        <v>151</v>
      </c>
      <c r="E93" s="256" t="s">
        <v>19</v>
      </c>
      <c r="F93" s="257" t="s">
        <v>154</v>
      </c>
      <c r="G93" s="255"/>
      <c r="H93" s="258">
        <v>10</v>
      </c>
      <c r="I93" s="259"/>
      <c r="J93" s="255"/>
      <c r="K93" s="255"/>
      <c r="L93" s="260"/>
      <c r="M93" s="261"/>
      <c r="N93" s="262"/>
      <c r="O93" s="262"/>
      <c r="P93" s="262"/>
      <c r="Q93" s="262"/>
      <c r="R93" s="262"/>
      <c r="S93" s="262"/>
      <c r="T93" s="263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64" t="s">
        <v>151</v>
      </c>
      <c r="AU93" s="264" t="s">
        <v>86</v>
      </c>
      <c r="AV93" s="15" t="s">
        <v>147</v>
      </c>
      <c r="AW93" s="15" t="s">
        <v>35</v>
      </c>
      <c r="AX93" s="15" t="s">
        <v>84</v>
      </c>
      <c r="AY93" s="264" t="s">
        <v>140</v>
      </c>
    </row>
    <row r="94" spans="1:65" s="2" customFormat="1" ht="16.5" customHeight="1">
      <c r="A94" s="40"/>
      <c r="B94" s="41"/>
      <c r="C94" s="268" t="s">
        <v>86</v>
      </c>
      <c r="D94" s="268" t="s">
        <v>323</v>
      </c>
      <c r="E94" s="269" t="s">
        <v>1140</v>
      </c>
      <c r="F94" s="270" t="s">
        <v>1141</v>
      </c>
      <c r="G94" s="271" t="s">
        <v>1142</v>
      </c>
      <c r="H94" s="272">
        <v>3</v>
      </c>
      <c r="I94" s="273"/>
      <c r="J94" s="274">
        <f>ROUND(I94*H94,2)</f>
        <v>0</v>
      </c>
      <c r="K94" s="270" t="s">
        <v>19</v>
      </c>
      <c r="L94" s="275"/>
      <c r="M94" s="276" t="s">
        <v>19</v>
      </c>
      <c r="N94" s="277" t="s">
        <v>47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203</v>
      </c>
      <c r="AT94" s="225" t="s">
        <v>323</v>
      </c>
      <c r="AU94" s="225" t="s">
        <v>86</v>
      </c>
      <c r="AY94" s="19" t="s">
        <v>140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84</v>
      </c>
      <c r="BK94" s="226">
        <f>ROUND(I94*H94,2)</f>
        <v>0</v>
      </c>
      <c r="BL94" s="19" t="s">
        <v>147</v>
      </c>
      <c r="BM94" s="225" t="s">
        <v>1143</v>
      </c>
    </row>
    <row r="95" spans="1:51" s="13" customFormat="1" ht="12">
      <c r="A95" s="13"/>
      <c r="B95" s="232"/>
      <c r="C95" s="233"/>
      <c r="D95" s="234" t="s">
        <v>151</v>
      </c>
      <c r="E95" s="235" t="s">
        <v>19</v>
      </c>
      <c r="F95" s="236" t="s">
        <v>675</v>
      </c>
      <c r="G95" s="233"/>
      <c r="H95" s="235" t="s">
        <v>19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151</v>
      </c>
      <c r="AU95" s="242" t="s">
        <v>86</v>
      </c>
      <c r="AV95" s="13" t="s">
        <v>84</v>
      </c>
      <c r="AW95" s="13" t="s">
        <v>35</v>
      </c>
      <c r="AX95" s="13" t="s">
        <v>76</v>
      </c>
      <c r="AY95" s="242" t="s">
        <v>140</v>
      </c>
    </row>
    <row r="96" spans="1:51" s="14" customFormat="1" ht="12">
      <c r="A96" s="14"/>
      <c r="B96" s="243"/>
      <c r="C96" s="244"/>
      <c r="D96" s="234" t="s">
        <v>151</v>
      </c>
      <c r="E96" s="245" t="s">
        <v>19</v>
      </c>
      <c r="F96" s="246" t="s">
        <v>161</v>
      </c>
      <c r="G96" s="244"/>
      <c r="H96" s="247">
        <v>3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151</v>
      </c>
      <c r="AU96" s="253" t="s">
        <v>86</v>
      </c>
      <c r="AV96" s="14" t="s">
        <v>86</v>
      </c>
      <c r="AW96" s="14" t="s">
        <v>35</v>
      </c>
      <c r="AX96" s="14" t="s">
        <v>76</v>
      </c>
      <c r="AY96" s="253" t="s">
        <v>140</v>
      </c>
    </row>
    <row r="97" spans="1:51" s="15" customFormat="1" ht="12">
      <c r="A97" s="15"/>
      <c r="B97" s="254"/>
      <c r="C97" s="255"/>
      <c r="D97" s="234" t="s">
        <v>151</v>
      </c>
      <c r="E97" s="256" t="s">
        <v>19</v>
      </c>
      <c r="F97" s="257" t="s">
        <v>154</v>
      </c>
      <c r="G97" s="255"/>
      <c r="H97" s="258">
        <v>3</v>
      </c>
      <c r="I97" s="259"/>
      <c r="J97" s="255"/>
      <c r="K97" s="255"/>
      <c r="L97" s="260"/>
      <c r="M97" s="261"/>
      <c r="N97" s="262"/>
      <c r="O97" s="262"/>
      <c r="P97" s="262"/>
      <c r="Q97" s="262"/>
      <c r="R97" s="262"/>
      <c r="S97" s="262"/>
      <c r="T97" s="26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4" t="s">
        <v>151</v>
      </c>
      <c r="AU97" s="264" t="s">
        <v>86</v>
      </c>
      <c r="AV97" s="15" t="s">
        <v>147</v>
      </c>
      <c r="AW97" s="15" t="s">
        <v>35</v>
      </c>
      <c r="AX97" s="15" t="s">
        <v>84</v>
      </c>
      <c r="AY97" s="264" t="s">
        <v>140</v>
      </c>
    </row>
    <row r="98" spans="1:65" s="2" customFormat="1" ht="16.5" customHeight="1">
      <c r="A98" s="40"/>
      <c r="B98" s="41"/>
      <c r="C98" s="268" t="s">
        <v>161</v>
      </c>
      <c r="D98" s="268" t="s">
        <v>323</v>
      </c>
      <c r="E98" s="269" t="s">
        <v>1144</v>
      </c>
      <c r="F98" s="270" t="s">
        <v>1145</v>
      </c>
      <c r="G98" s="271" t="s">
        <v>1142</v>
      </c>
      <c r="H98" s="272">
        <v>2</v>
      </c>
      <c r="I98" s="273"/>
      <c r="J98" s="274">
        <f>ROUND(I98*H98,2)</f>
        <v>0</v>
      </c>
      <c r="K98" s="270" t="s">
        <v>19</v>
      </c>
      <c r="L98" s="275"/>
      <c r="M98" s="276" t="s">
        <v>19</v>
      </c>
      <c r="N98" s="277" t="s">
        <v>47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203</v>
      </c>
      <c r="AT98" s="225" t="s">
        <v>323</v>
      </c>
      <c r="AU98" s="225" t="s">
        <v>86</v>
      </c>
      <c r="AY98" s="19" t="s">
        <v>140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84</v>
      </c>
      <c r="BK98" s="226">
        <f>ROUND(I98*H98,2)</f>
        <v>0</v>
      </c>
      <c r="BL98" s="19" t="s">
        <v>147</v>
      </c>
      <c r="BM98" s="225" t="s">
        <v>1146</v>
      </c>
    </row>
    <row r="99" spans="1:51" s="13" customFormat="1" ht="12">
      <c r="A99" s="13"/>
      <c r="B99" s="232"/>
      <c r="C99" s="233"/>
      <c r="D99" s="234" t="s">
        <v>151</v>
      </c>
      <c r="E99" s="235" t="s">
        <v>19</v>
      </c>
      <c r="F99" s="236" t="s">
        <v>673</v>
      </c>
      <c r="G99" s="233"/>
      <c r="H99" s="235" t="s">
        <v>19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151</v>
      </c>
      <c r="AU99" s="242" t="s">
        <v>86</v>
      </c>
      <c r="AV99" s="13" t="s">
        <v>84</v>
      </c>
      <c r="AW99" s="13" t="s">
        <v>35</v>
      </c>
      <c r="AX99" s="13" t="s">
        <v>76</v>
      </c>
      <c r="AY99" s="242" t="s">
        <v>140</v>
      </c>
    </row>
    <row r="100" spans="1:51" s="14" customFormat="1" ht="12">
      <c r="A100" s="14"/>
      <c r="B100" s="243"/>
      <c r="C100" s="244"/>
      <c r="D100" s="234" t="s">
        <v>151</v>
      </c>
      <c r="E100" s="245" t="s">
        <v>19</v>
      </c>
      <c r="F100" s="246" t="s">
        <v>86</v>
      </c>
      <c r="G100" s="244"/>
      <c r="H100" s="247">
        <v>2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151</v>
      </c>
      <c r="AU100" s="253" t="s">
        <v>86</v>
      </c>
      <c r="AV100" s="14" t="s">
        <v>86</v>
      </c>
      <c r="AW100" s="14" t="s">
        <v>35</v>
      </c>
      <c r="AX100" s="14" t="s">
        <v>76</v>
      </c>
      <c r="AY100" s="253" t="s">
        <v>140</v>
      </c>
    </row>
    <row r="101" spans="1:51" s="15" customFormat="1" ht="12">
      <c r="A101" s="15"/>
      <c r="B101" s="254"/>
      <c r="C101" s="255"/>
      <c r="D101" s="234" t="s">
        <v>151</v>
      </c>
      <c r="E101" s="256" t="s">
        <v>19</v>
      </c>
      <c r="F101" s="257" t="s">
        <v>154</v>
      </c>
      <c r="G101" s="255"/>
      <c r="H101" s="258">
        <v>2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151</v>
      </c>
      <c r="AU101" s="264" t="s">
        <v>86</v>
      </c>
      <c r="AV101" s="15" t="s">
        <v>147</v>
      </c>
      <c r="AW101" s="15" t="s">
        <v>35</v>
      </c>
      <c r="AX101" s="15" t="s">
        <v>84</v>
      </c>
      <c r="AY101" s="264" t="s">
        <v>140</v>
      </c>
    </row>
    <row r="102" spans="1:65" s="2" customFormat="1" ht="16.5" customHeight="1">
      <c r="A102" s="40"/>
      <c r="B102" s="41"/>
      <c r="C102" s="268" t="s">
        <v>147</v>
      </c>
      <c r="D102" s="268" t="s">
        <v>323</v>
      </c>
      <c r="E102" s="269" t="s">
        <v>1147</v>
      </c>
      <c r="F102" s="270" t="s">
        <v>1148</v>
      </c>
      <c r="G102" s="271" t="s">
        <v>581</v>
      </c>
      <c r="H102" s="272">
        <v>2</v>
      </c>
      <c r="I102" s="273"/>
      <c r="J102" s="274">
        <f>ROUND(I102*H102,2)</f>
        <v>0</v>
      </c>
      <c r="K102" s="270" t="s">
        <v>19</v>
      </c>
      <c r="L102" s="275"/>
      <c r="M102" s="276" t="s">
        <v>19</v>
      </c>
      <c r="N102" s="277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203</v>
      </c>
      <c r="AT102" s="225" t="s">
        <v>323</v>
      </c>
      <c r="AU102" s="225" t="s">
        <v>86</v>
      </c>
      <c r="AY102" s="19" t="s">
        <v>140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147</v>
      </c>
      <c r="BM102" s="225" t="s">
        <v>1149</v>
      </c>
    </row>
    <row r="103" spans="1:51" s="13" customFormat="1" ht="12">
      <c r="A103" s="13"/>
      <c r="B103" s="232"/>
      <c r="C103" s="233"/>
      <c r="D103" s="234" t="s">
        <v>151</v>
      </c>
      <c r="E103" s="235" t="s">
        <v>19</v>
      </c>
      <c r="F103" s="236" t="s">
        <v>1150</v>
      </c>
      <c r="G103" s="233"/>
      <c r="H103" s="235" t="s">
        <v>19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151</v>
      </c>
      <c r="AU103" s="242" t="s">
        <v>86</v>
      </c>
      <c r="AV103" s="13" t="s">
        <v>84</v>
      </c>
      <c r="AW103" s="13" t="s">
        <v>35</v>
      </c>
      <c r="AX103" s="13" t="s">
        <v>76</v>
      </c>
      <c r="AY103" s="242" t="s">
        <v>140</v>
      </c>
    </row>
    <row r="104" spans="1:51" s="14" customFormat="1" ht="12">
      <c r="A104" s="14"/>
      <c r="B104" s="243"/>
      <c r="C104" s="244"/>
      <c r="D104" s="234" t="s">
        <v>151</v>
      </c>
      <c r="E104" s="245" t="s">
        <v>19</v>
      </c>
      <c r="F104" s="246" t="s">
        <v>86</v>
      </c>
      <c r="G104" s="244"/>
      <c r="H104" s="247">
        <v>2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151</v>
      </c>
      <c r="AU104" s="253" t="s">
        <v>86</v>
      </c>
      <c r="AV104" s="14" t="s">
        <v>86</v>
      </c>
      <c r="AW104" s="14" t="s">
        <v>35</v>
      </c>
      <c r="AX104" s="14" t="s">
        <v>76</v>
      </c>
      <c r="AY104" s="253" t="s">
        <v>140</v>
      </c>
    </row>
    <row r="105" spans="1:51" s="15" customFormat="1" ht="12">
      <c r="A105" s="15"/>
      <c r="B105" s="254"/>
      <c r="C105" s="255"/>
      <c r="D105" s="234" t="s">
        <v>151</v>
      </c>
      <c r="E105" s="256" t="s">
        <v>19</v>
      </c>
      <c r="F105" s="257" t="s">
        <v>154</v>
      </c>
      <c r="G105" s="255"/>
      <c r="H105" s="258">
        <v>2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151</v>
      </c>
      <c r="AU105" s="264" t="s">
        <v>86</v>
      </c>
      <c r="AV105" s="15" t="s">
        <v>147</v>
      </c>
      <c r="AW105" s="15" t="s">
        <v>35</v>
      </c>
      <c r="AX105" s="15" t="s">
        <v>84</v>
      </c>
      <c r="AY105" s="264" t="s">
        <v>140</v>
      </c>
    </row>
    <row r="106" spans="1:65" s="2" customFormat="1" ht="16.5" customHeight="1">
      <c r="A106" s="40"/>
      <c r="B106" s="41"/>
      <c r="C106" s="268" t="s">
        <v>178</v>
      </c>
      <c r="D106" s="268" t="s">
        <v>323</v>
      </c>
      <c r="E106" s="269" t="s">
        <v>1151</v>
      </c>
      <c r="F106" s="270" t="s">
        <v>1152</v>
      </c>
      <c r="G106" s="271" t="s">
        <v>581</v>
      </c>
      <c r="H106" s="272">
        <v>1</v>
      </c>
      <c r="I106" s="273"/>
      <c r="J106" s="274">
        <f>ROUND(I106*H106,2)</f>
        <v>0</v>
      </c>
      <c r="K106" s="270" t="s">
        <v>19</v>
      </c>
      <c r="L106" s="275"/>
      <c r="M106" s="276" t="s">
        <v>19</v>
      </c>
      <c r="N106" s="277" t="s">
        <v>47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203</v>
      </c>
      <c r="AT106" s="225" t="s">
        <v>323</v>
      </c>
      <c r="AU106" s="225" t="s">
        <v>86</v>
      </c>
      <c r="AY106" s="19" t="s">
        <v>140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84</v>
      </c>
      <c r="BK106" s="226">
        <f>ROUND(I106*H106,2)</f>
        <v>0</v>
      </c>
      <c r="BL106" s="19" t="s">
        <v>147</v>
      </c>
      <c r="BM106" s="225" t="s">
        <v>1153</v>
      </c>
    </row>
    <row r="107" spans="1:47" s="2" customFormat="1" ht="12">
      <c r="A107" s="40"/>
      <c r="B107" s="41"/>
      <c r="C107" s="42"/>
      <c r="D107" s="234" t="s">
        <v>665</v>
      </c>
      <c r="E107" s="42"/>
      <c r="F107" s="278" t="s">
        <v>1154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665</v>
      </c>
      <c r="AU107" s="19" t="s">
        <v>86</v>
      </c>
    </row>
    <row r="108" spans="1:51" s="13" customFormat="1" ht="12">
      <c r="A108" s="13"/>
      <c r="B108" s="232"/>
      <c r="C108" s="233"/>
      <c r="D108" s="234" t="s">
        <v>151</v>
      </c>
      <c r="E108" s="235" t="s">
        <v>19</v>
      </c>
      <c r="F108" s="236" t="s">
        <v>673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151</v>
      </c>
      <c r="AU108" s="242" t="s">
        <v>86</v>
      </c>
      <c r="AV108" s="13" t="s">
        <v>84</v>
      </c>
      <c r="AW108" s="13" t="s">
        <v>35</v>
      </c>
      <c r="AX108" s="13" t="s">
        <v>76</v>
      </c>
      <c r="AY108" s="242" t="s">
        <v>140</v>
      </c>
    </row>
    <row r="109" spans="1:51" s="14" customFormat="1" ht="12">
      <c r="A109" s="14"/>
      <c r="B109" s="243"/>
      <c r="C109" s="244"/>
      <c r="D109" s="234" t="s">
        <v>151</v>
      </c>
      <c r="E109" s="245" t="s">
        <v>19</v>
      </c>
      <c r="F109" s="246" t="s">
        <v>84</v>
      </c>
      <c r="G109" s="244"/>
      <c r="H109" s="247">
        <v>1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151</v>
      </c>
      <c r="AU109" s="253" t="s">
        <v>86</v>
      </c>
      <c r="AV109" s="14" t="s">
        <v>86</v>
      </c>
      <c r="AW109" s="14" t="s">
        <v>35</v>
      </c>
      <c r="AX109" s="14" t="s">
        <v>76</v>
      </c>
      <c r="AY109" s="253" t="s">
        <v>140</v>
      </c>
    </row>
    <row r="110" spans="1:51" s="15" customFormat="1" ht="12">
      <c r="A110" s="15"/>
      <c r="B110" s="254"/>
      <c r="C110" s="255"/>
      <c r="D110" s="234" t="s">
        <v>151</v>
      </c>
      <c r="E110" s="256" t="s">
        <v>19</v>
      </c>
      <c r="F110" s="257" t="s">
        <v>154</v>
      </c>
      <c r="G110" s="255"/>
      <c r="H110" s="258">
        <v>1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151</v>
      </c>
      <c r="AU110" s="264" t="s">
        <v>86</v>
      </c>
      <c r="AV110" s="15" t="s">
        <v>147</v>
      </c>
      <c r="AW110" s="15" t="s">
        <v>35</v>
      </c>
      <c r="AX110" s="15" t="s">
        <v>84</v>
      </c>
      <c r="AY110" s="264" t="s">
        <v>140</v>
      </c>
    </row>
    <row r="111" spans="1:65" s="2" customFormat="1" ht="16.5" customHeight="1">
      <c r="A111" s="40"/>
      <c r="B111" s="41"/>
      <c r="C111" s="268" t="s">
        <v>185</v>
      </c>
      <c r="D111" s="268" t="s">
        <v>323</v>
      </c>
      <c r="E111" s="269" t="s">
        <v>1155</v>
      </c>
      <c r="F111" s="270" t="s">
        <v>1156</v>
      </c>
      <c r="G111" s="271" t="s">
        <v>581</v>
      </c>
      <c r="H111" s="272">
        <v>3</v>
      </c>
      <c r="I111" s="273"/>
      <c r="J111" s="274">
        <f>ROUND(I111*H111,2)</f>
        <v>0</v>
      </c>
      <c r="K111" s="270" t="s">
        <v>19</v>
      </c>
      <c r="L111" s="275"/>
      <c r="M111" s="276" t="s">
        <v>19</v>
      </c>
      <c r="N111" s="277" t="s">
        <v>47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203</v>
      </c>
      <c r="AT111" s="225" t="s">
        <v>323</v>
      </c>
      <c r="AU111" s="225" t="s">
        <v>86</v>
      </c>
      <c r="AY111" s="19" t="s">
        <v>140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84</v>
      </c>
      <c r="BK111" s="226">
        <f>ROUND(I111*H111,2)</f>
        <v>0</v>
      </c>
      <c r="BL111" s="19" t="s">
        <v>147</v>
      </c>
      <c r="BM111" s="225" t="s">
        <v>1157</v>
      </c>
    </row>
    <row r="112" spans="1:47" s="2" customFormat="1" ht="12">
      <c r="A112" s="40"/>
      <c r="B112" s="41"/>
      <c r="C112" s="42"/>
      <c r="D112" s="234" t="s">
        <v>665</v>
      </c>
      <c r="E112" s="42"/>
      <c r="F112" s="278" t="s">
        <v>1158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665</v>
      </c>
      <c r="AU112" s="19" t="s">
        <v>86</v>
      </c>
    </row>
    <row r="113" spans="1:51" s="13" customFormat="1" ht="12">
      <c r="A113" s="13"/>
      <c r="B113" s="232"/>
      <c r="C113" s="233"/>
      <c r="D113" s="234" t="s">
        <v>151</v>
      </c>
      <c r="E113" s="235" t="s">
        <v>19</v>
      </c>
      <c r="F113" s="236" t="s">
        <v>675</v>
      </c>
      <c r="G113" s="233"/>
      <c r="H113" s="235" t="s">
        <v>19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151</v>
      </c>
      <c r="AU113" s="242" t="s">
        <v>86</v>
      </c>
      <c r="AV113" s="13" t="s">
        <v>84</v>
      </c>
      <c r="AW113" s="13" t="s">
        <v>35</v>
      </c>
      <c r="AX113" s="13" t="s">
        <v>76</v>
      </c>
      <c r="AY113" s="242" t="s">
        <v>140</v>
      </c>
    </row>
    <row r="114" spans="1:51" s="14" customFormat="1" ht="12">
      <c r="A114" s="14"/>
      <c r="B114" s="243"/>
      <c r="C114" s="244"/>
      <c r="D114" s="234" t="s">
        <v>151</v>
      </c>
      <c r="E114" s="245" t="s">
        <v>19</v>
      </c>
      <c r="F114" s="246" t="s">
        <v>161</v>
      </c>
      <c r="G114" s="244"/>
      <c r="H114" s="247">
        <v>3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151</v>
      </c>
      <c r="AU114" s="253" t="s">
        <v>86</v>
      </c>
      <c r="AV114" s="14" t="s">
        <v>86</v>
      </c>
      <c r="AW114" s="14" t="s">
        <v>35</v>
      </c>
      <c r="AX114" s="14" t="s">
        <v>76</v>
      </c>
      <c r="AY114" s="253" t="s">
        <v>140</v>
      </c>
    </row>
    <row r="115" spans="1:51" s="15" customFormat="1" ht="12">
      <c r="A115" s="15"/>
      <c r="B115" s="254"/>
      <c r="C115" s="255"/>
      <c r="D115" s="234" t="s">
        <v>151</v>
      </c>
      <c r="E115" s="256" t="s">
        <v>19</v>
      </c>
      <c r="F115" s="257" t="s">
        <v>154</v>
      </c>
      <c r="G115" s="255"/>
      <c r="H115" s="258">
        <v>3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151</v>
      </c>
      <c r="AU115" s="264" t="s">
        <v>86</v>
      </c>
      <c r="AV115" s="15" t="s">
        <v>147</v>
      </c>
      <c r="AW115" s="15" t="s">
        <v>35</v>
      </c>
      <c r="AX115" s="15" t="s">
        <v>84</v>
      </c>
      <c r="AY115" s="264" t="s">
        <v>140</v>
      </c>
    </row>
    <row r="116" spans="1:65" s="2" customFormat="1" ht="16.5" customHeight="1">
      <c r="A116" s="40"/>
      <c r="B116" s="41"/>
      <c r="C116" s="268" t="s">
        <v>196</v>
      </c>
      <c r="D116" s="268" t="s">
        <v>323</v>
      </c>
      <c r="E116" s="269" t="s">
        <v>1159</v>
      </c>
      <c r="F116" s="270" t="s">
        <v>1160</v>
      </c>
      <c r="G116" s="271" t="s">
        <v>581</v>
      </c>
      <c r="H116" s="272">
        <v>2</v>
      </c>
      <c r="I116" s="273"/>
      <c r="J116" s="274">
        <f>ROUND(I116*H116,2)</f>
        <v>0</v>
      </c>
      <c r="K116" s="270" t="s">
        <v>19</v>
      </c>
      <c r="L116" s="275"/>
      <c r="M116" s="276" t="s">
        <v>19</v>
      </c>
      <c r="N116" s="277" t="s">
        <v>47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203</v>
      </c>
      <c r="AT116" s="225" t="s">
        <v>323</v>
      </c>
      <c r="AU116" s="225" t="s">
        <v>86</v>
      </c>
      <c r="AY116" s="19" t="s">
        <v>140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84</v>
      </c>
      <c r="BK116" s="226">
        <f>ROUND(I116*H116,2)</f>
        <v>0</v>
      </c>
      <c r="BL116" s="19" t="s">
        <v>147</v>
      </c>
      <c r="BM116" s="225" t="s">
        <v>1161</v>
      </c>
    </row>
    <row r="117" spans="1:51" s="13" customFormat="1" ht="12">
      <c r="A117" s="13"/>
      <c r="B117" s="232"/>
      <c r="C117" s="233"/>
      <c r="D117" s="234" t="s">
        <v>151</v>
      </c>
      <c r="E117" s="235" t="s">
        <v>19</v>
      </c>
      <c r="F117" s="236" t="s">
        <v>684</v>
      </c>
      <c r="G117" s="233"/>
      <c r="H117" s="235" t="s">
        <v>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151</v>
      </c>
      <c r="AU117" s="242" t="s">
        <v>86</v>
      </c>
      <c r="AV117" s="13" t="s">
        <v>84</v>
      </c>
      <c r="AW117" s="13" t="s">
        <v>35</v>
      </c>
      <c r="AX117" s="13" t="s">
        <v>76</v>
      </c>
      <c r="AY117" s="242" t="s">
        <v>140</v>
      </c>
    </row>
    <row r="118" spans="1:51" s="14" customFormat="1" ht="12">
      <c r="A118" s="14"/>
      <c r="B118" s="243"/>
      <c r="C118" s="244"/>
      <c r="D118" s="234" t="s">
        <v>151</v>
      </c>
      <c r="E118" s="245" t="s">
        <v>19</v>
      </c>
      <c r="F118" s="246" t="s">
        <v>86</v>
      </c>
      <c r="G118" s="244"/>
      <c r="H118" s="247">
        <v>2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151</v>
      </c>
      <c r="AU118" s="253" t="s">
        <v>86</v>
      </c>
      <c r="AV118" s="14" t="s">
        <v>86</v>
      </c>
      <c r="AW118" s="14" t="s">
        <v>35</v>
      </c>
      <c r="AX118" s="14" t="s">
        <v>76</v>
      </c>
      <c r="AY118" s="253" t="s">
        <v>140</v>
      </c>
    </row>
    <row r="119" spans="1:51" s="15" customFormat="1" ht="12">
      <c r="A119" s="15"/>
      <c r="B119" s="254"/>
      <c r="C119" s="255"/>
      <c r="D119" s="234" t="s">
        <v>151</v>
      </c>
      <c r="E119" s="256" t="s">
        <v>19</v>
      </c>
      <c r="F119" s="257" t="s">
        <v>154</v>
      </c>
      <c r="G119" s="255"/>
      <c r="H119" s="258">
        <v>2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151</v>
      </c>
      <c r="AU119" s="264" t="s">
        <v>86</v>
      </c>
      <c r="AV119" s="15" t="s">
        <v>147</v>
      </c>
      <c r="AW119" s="15" t="s">
        <v>35</v>
      </c>
      <c r="AX119" s="15" t="s">
        <v>84</v>
      </c>
      <c r="AY119" s="264" t="s">
        <v>140</v>
      </c>
    </row>
    <row r="120" spans="1:65" s="2" customFormat="1" ht="16.5" customHeight="1">
      <c r="A120" s="40"/>
      <c r="B120" s="41"/>
      <c r="C120" s="268" t="s">
        <v>203</v>
      </c>
      <c r="D120" s="268" t="s">
        <v>323</v>
      </c>
      <c r="E120" s="269" t="s">
        <v>1162</v>
      </c>
      <c r="F120" s="270" t="s">
        <v>1163</v>
      </c>
      <c r="G120" s="271" t="s">
        <v>581</v>
      </c>
      <c r="H120" s="272">
        <v>2</v>
      </c>
      <c r="I120" s="273"/>
      <c r="J120" s="274">
        <f>ROUND(I120*H120,2)</f>
        <v>0</v>
      </c>
      <c r="K120" s="270" t="s">
        <v>19</v>
      </c>
      <c r="L120" s="275"/>
      <c r="M120" s="276" t="s">
        <v>19</v>
      </c>
      <c r="N120" s="277" t="s">
        <v>47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203</v>
      </c>
      <c r="AT120" s="225" t="s">
        <v>323</v>
      </c>
      <c r="AU120" s="225" t="s">
        <v>86</v>
      </c>
      <c r="AY120" s="19" t="s">
        <v>140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84</v>
      </c>
      <c r="BK120" s="226">
        <f>ROUND(I120*H120,2)</f>
        <v>0</v>
      </c>
      <c r="BL120" s="19" t="s">
        <v>147</v>
      </c>
      <c r="BM120" s="225" t="s">
        <v>1164</v>
      </c>
    </row>
    <row r="121" spans="1:51" s="13" customFormat="1" ht="12">
      <c r="A121" s="13"/>
      <c r="B121" s="232"/>
      <c r="C121" s="233"/>
      <c r="D121" s="234" t="s">
        <v>151</v>
      </c>
      <c r="E121" s="235" t="s">
        <v>19</v>
      </c>
      <c r="F121" s="236" t="s">
        <v>684</v>
      </c>
      <c r="G121" s="233"/>
      <c r="H121" s="235" t="s">
        <v>19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151</v>
      </c>
      <c r="AU121" s="242" t="s">
        <v>86</v>
      </c>
      <c r="AV121" s="13" t="s">
        <v>84</v>
      </c>
      <c r="AW121" s="13" t="s">
        <v>35</v>
      </c>
      <c r="AX121" s="13" t="s">
        <v>76</v>
      </c>
      <c r="AY121" s="242" t="s">
        <v>140</v>
      </c>
    </row>
    <row r="122" spans="1:51" s="14" customFormat="1" ht="12">
      <c r="A122" s="14"/>
      <c r="B122" s="243"/>
      <c r="C122" s="244"/>
      <c r="D122" s="234" t="s">
        <v>151</v>
      </c>
      <c r="E122" s="245" t="s">
        <v>19</v>
      </c>
      <c r="F122" s="246" t="s">
        <v>86</v>
      </c>
      <c r="G122" s="244"/>
      <c r="H122" s="247">
        <v>2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151</v>
      </c>
      <c r="AU122" s="253" t="s">
        <v>86</v>
      </c>
      <c r="AV122" s="14" t="s">
        <v>86</v>
      </c>
      <c r="AW122" s="14" t="s">
        <v>35</v>
      </c>
      <c r="AX122" s="14" t="s">
        <v>76</v>
      </c>
      <c r="AY122" s="253" t="s">
        <v>140</v>
      </c>
    </row>
    <row r="123" spans="1:51" s="15" customFormat="1" ht="12">
      <c r="A123" s="15"/>
      <c r="B123" s="254"/>
      <c r="C123" s="255"/>
      <c r="D123" s="234" t="s">
        <v>151</v>
      </c>
      <c r="E123" s="256" t="s">
        <v>19</v>
      </c>
      <c r="F123" s="257" t="s">
        <v>154</v>
      </c>
      <c r="G123" s="255"/>
      <c r="H123" s="258">
        <v>2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4" t="s">
        <v>151</v>
      </c>
      <c r="AU123" s="264" t="s">
        <v>86</v>
      </c>
      <c r="AV123" s="15" t="s">
        <v>147</v>
      </c>
      <c r="AW123" s="15" t="s">
        <v>35</v>
      </c>
      <c r="AX123" s="15" t="s">
        <v>84</v>
      </c>
      <c r="AY123" s="264" t="s">
        <v>140</v>
      </c>
    </row>
    <row r="124" spans="1:63" s="12" customFormat="1" ht="22.8" customHeight="1">
      <c r="A124" s="12"/>
      <c r="B124" s="198"/>
      <c r="C124" s="199"/>
      <c r="D124" s="200" t="s">
        <v>75</v>
      </c>
      <c r="E124" s="212" t="s">
        <v>316</v>
      </c>
      <c r="F124" s="212" t="s">
        <v>317</v>
      </c>
      <c r="G124" s="199"/>
      <c r="H124" s="199"/>
      <c r="I124" s="202"/>
      <c r="J124" s="213">
        <f>BK124</f>
        <v>0</v>
      </c>
      <c r="K124" s="199"/>
      <c r="L124" s="204"/>
      <c r="M124" s="205"/>
      <c r="N124" s="206"/>
      <c r="O124" s="206"/>
      <c r="P124" s="207">
        <f>SUM(P125:P126)</f>
        <v>0</v>
      </c>
      <c r="Q124" s="206"/>
      <c r="R124" s="207">
        <f>SUM(R125:R126)</f>
        <v>0</v>
      </c>
      <c r="S124" s="206"/>
      <c r="T124" s="208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84</v>
      </c>
      <c r="AT124" s="210" t="s">
        <v>75</v>
      </c>
      <c r="AU124" s="210" t="s">
        <v>84</v>
      </c>
      <c r="AY124" s="209" t="s">
        <v>140</v>
      </c>
      <c r="BK124" s="211">
        <f>SUM(BK125:BK126)</f>
        <v>0</v>
      </c>
    </row>
    <row r="125" spans="1:65" s="2" customFormat="1" ht="16.5" customHeight="1">
      <c r="A125" s="40"/>
      <c r="B125" s="41"/>
      <c r="C125" s="214" t="s">
        <v>209</v>
      </c>
      <c r="D125" s="214" t="s">
        <v>142</v>
      </c>
      <c r="E125" s="215" t="s">
        <v>845</v>
      </c>
      <c r="F125" s="216" t="s">
        <v>846</v>
      </c>
      <c r="G125" s="217" t="s">
        <v>274</v>
      </c>
      <c r="H125" s="218">
        <v>0.002</v>
      </c>
      <c r="I125" s="219"/>
      <c r="J125" s="220">
        <f>ROUND(I125*H125,2)</f>
        <v>0</v>
      </c>
      <c r="K125" s="216" t="s">
        <v>146</v>
      </c>
      <c r="L125" s="46"/>
      <c r="M125" s="221" t="s">
        <v>19</v>
      </c>
      <c r="N125" s="222" t="s">
        <v>47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147</v>
      </c>
      <c r="AT125" s="225" t="s">
        <v>142</v>
      </c>
      <c r="AU125" s="225" t="s">
        <v>86</v>
      </c>
      <c r="AY125" s="19" t="s">
        <v>140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84</v>
      </c>
      <c r="BK125" s="226">
        <f>ROUND(I125*H125,2)</f>
        <v>0</v>
      </c>
      <c r="BL125" s="19" t="s">
        <v>147</v>
      </c>
      <c r="BM125" s="225" t="s">
        <v>1165</v>
      </c>
    </row>
    <row r="126" spans="1:47" s="2" customFormat="1" ht="12">
      <c r="A126" s="40"/>
      <c r="B126" s="41"/>
      <c r="C126" s="42"/>
      <c r="D126" s="227" t="s">
        <v>149</v>
      </c>
      <c r="E126" s="42"/>
      <c r="F126" s="228" t="s">
        <v>848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149</v>
      </c>
      <c r="AU126" s="19" t="s">
        <v>86</v>
      </c>
    </row>
    <row r="127" spans="1:63" s="12" customFormat="1" ht="25.9" customHeight="1">
      <c r="A127" s="12"/>
      <c r="B127" s="198"/>
      <c r="C127" s="199"/>
      <c r="D127" s="200" t="s">
        <v>75</v>
      </c>
      <c r="E127" s="201" t="s">
        <v>849</v>
      </c>
      <c r="F127" s="201" t="s">
        <v>850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P128</f>
        <v>0</v>
      </c>
      <c r="Q127" s="206"/>
      <c r="R127" s="207">
        <f>R128</f>
        <v>0.7420500000000001</v>
      </c>
      <c r="S127" s="206"/>
      <c r="T127" s="208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86</v>
      </c>
      <c r="AT127" s="210" t="s">
        <v>75</v>
      </c>
      <c r="AU127" s="210" t="s">
        <v>76</v>
      </c>
      <c r="AY127" s="209" t="s">
        <v>140</v>
      </c>
      <c r="BK127" s="211">
        <f>BK128</f>
        <v>0</v>
      </c>
    </row>
    <row r="128" spans="1:63" s="12" customFormat="1" ht="22.8" customHeight="1">
      <c r="A128" s="12"/>
      <c r="B128" s="198"/>
      <c r="C128" s="199"/>
      <c r="D128" s="200" t="s">
        <v>75</v>
      </c>
      <c r="E128" s="212" t="s">
        <v>906</v>
      </c>
      <c r="F128" s="212" t="s">
        <v>907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SUM(P129:P164)</f>
        <v>0</v>
      </c>
      <c r="Q128" s="206"/>
      <c r="R128" s="207">
        <f>SUM(R129:R164)</f>
        <v>0.7420500000000001</v>
      </c>
      <c r="S128" s="206"/>
      <c r="T128" s="208">
        <f>SUM(T129:T164)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86</v>
      </c>
      <c r="AT128" s="210" t="s">
        <v>75</v>
      </c>
      <c r="AU128" s="210" t="s">
        <v>84</v>
      </c>
      <c r="AY128" s="209" t="s">
        <v>140</v>
      </c>
      <c r="BK128" s="211">
        <f>SUM(BK129:BK164)</f>
        <v>0</v>
      </c>
    </row>
    <row r="129" spans="1:65" s="2" customFormat="1" ht="16.5" customHeight="1">
      <c r="A129" s="40"/>
      <c r="B129" s="41"/>
      <c r="C129" s="214" t="s">
        <v>216</v>
      </c>
      <c r="D129" s="214" t="s">
        <v>142</v>
      </c>
      <c r="E129" s="215" t="s">
        <v>1166</v>
      </c>
      <c r="F129" s="216" t="s">
        <v>1167</v>
      </c>
      <c r="G129" s="217" t="s">
        <v>939</v>
      </c>
      <c r="H129" s="218">
        <v>200</v>
      </c>
      <c r="I129" s="219"/>
      <c r="J129" s="220">
        <f>ROUND(I129*H129,2)</f>
        <v>0</v>
      </c>
      <c r="K129" s="216" t="s">
        <v>146</v>
      </c>
      <c r="L129" s="46"/>
      <c r="M129" s="221" t="s">
        <v>19</v>
      </c>
      <c r="N129" s="222" t="s">
        <v>47</v>
      </c>
      <c r="O129" s="86"/>
      <c r="P129" s="223">
        <f>O129*H129</f>
        <v>0</v>
      </c>
      <c r="Q129" s="223">
        <v>5E-05</v>
      </c>
      <c r="R129" s="223">
        <f>Q129*H129</f>
        <v>0.01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256</v>
      </c>
      <c r="AT129" s="225" t="s">
        <v>142</v>
      </c>
      <c r="AU129" s="225" t="s">
        <v>86</v>
      </c>
      <c r="AY129" s="19" t="s">
        <v>140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84</v>
      </c>
      <c r="BK129" s="226">
        <f>ROUND(I129*H129,2)</f>
        <v>0</v>
      </c>
      <c r="BL129" s="19" t="s">
        <v>256</v>
      </c>
      <c r="BM129" s="225" t="s">
        <v>1168</v>
      </c>
    </row>
    <row r="130" spans="1:47" s="2" customFormat="1" ht="12">
      <c r="A130" s="40"/>
      <c r="B130" s="41"/>
      <c r="C130" s="42"/>
      <c r="D130" s="227" t="s">
        <v>149</v>
      </c>
      <c r="E130" s="42"/>
      <c r="F130" s="228" t="s">
        <v>1169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149</v>
      </c>
      <c r="AU130" s="19" t="s">
        <v>86</v>
      </c>
    </row>
    <row r="131" spans="1:51" s="13" customFormat="1" ht="12">
      <c r="A131" s="13"/>
      <c r="B131" s="232"/>
      <c r="C131" s="233"/>
      <c r="D131" s="234" t="s">
        <v>151</v>
      </c>
      <c r="E131" s="235" t="s">
        <v>19</v>
      </c>
      <c r="F131" s="236" t="s">
        <v>1170</v>
      </c>
      <c r="G131" s="233"/>
      <c r="H131" s="235" t="s">
        <v>19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151</v>
      </c>
      <c r="AU131" s="242" t="s">
        <v>86</v>
      </c>
      <c r="AV131" s="13" t="s">
        <v>84</v>
      </c>
      <c r="AW131" s="13" t="s">
        <v>35</v>
      </c>
      <c r="AX131" s="13" t="s">
        <v>76</v>
      </c>
      <c r="AY131" s="242" t="s">
        <v>140</v>
      </c>
    </row>
    <row r="132" spans="1:51" s="14" customFormat="1" ht="12">
      <c r="A132" s="14"/>
      <c r="B132" s="243"/>
      <c r="C132" s="244"/>
      <c r="D132" s="234" t="s">
        <v>151</v>
      </c>
      <c r="E132" s="245" t="s">
        <v>19</v>
      </c>
      <c r="F132" s="246" t="s">
        <v>1171</v>
      </c>
      <c r="G132" s="244"/>
      <c r="H132" s="247">
        <v>200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151</v>
      </c>
      <c r="AU132" s="253" t="s">
        <v>86</v>
      </c>
      <c r="AV132" s="14" t="s">
        <v>86</v>
      </c>
      <c r="AW132" s="14" t="s">
        <v>35</v>
      </c>
      <c r="AX132" s="14" t="s">
        <v>76</v>
      </c>
      <c r="AY132" s="253" t="s">
        <v>140</v>
      </c>
    </row>
    <row r="133" spans="1:51" s="15" customFormat="1" ht="12">
      <c r="A133" s="15"/>
      <c r="B133" s="254"/>
      <c r="C133" s="255"/>
      <c r="D133" s="234" t="s">
        <v>151</v>
      </c>
      <c r="E133" s="256" t="s">
        <v>19</v>
      </c>
      <c r="F133" s="257" t="s">
        <v>154</v>
      </c>
      <c r="G133" s="255"/>
      <c r="H133" s="258">
        <v>200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151</v>
      </c>
      <c r="AU133" s="264" t="s">
        <v>86</v>
      </c>
      <c r="AV133" s="15" t="s">
        <v>147</v>
      </c>
      <c r="AW133" s="15" t="s">
        <v>35</v>
      </c>
      <c r="AX133" s="15" t="s">
        <v>84</v>
      </c>
      <c r="AY133" s="264" t="s">
        <v>140</v>
      </c>
    </row>
    <row r="134" spans="1:65" s="2" customFormat="1" ht="16.5" customHeight="1">
      <c r="A134" s="40"/>
      <c r="B134" s="41"/>
      <c r="C134" s="268" t="s">
        <v>222</v>
      </c>
      <c r="D134" s="268" t="s">
        <v>323</v>
      </c>
      <c r="E134" s="269" t="s">
        <v>1172</v>
      </c>
      <c r="F134" s="270" t="s">
        <v>1173</v>
      </c>
      <c r="G134" s="271" t="s">
        <v>581</v>
      </c>
      <c r="H134" s="272">
        <v>4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47</v>
      </c>
      <c r="O134" s="86"/>
      <c r="P134" s="223">
        <f>O134*H134</f>
        <v>0</v>
      </c>
      <c r="Q134" s="223">
        <v>0.05</v>
      </c>
      <c r="R134" s="223">
        <f>Q134*H134</f>
        <v>0.2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572</v>
      </c>
      <c r="AT134" s="225" t="s">
        <v>323</v>
      </c>
      <c r="AU134" s="225" t="s">
        <v>86</v>
      </c>
      <c r="AY134" s="19" t="s">
        <v>140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84</v>
      </c>
      <c r="BK134" s="226">
        <f>ROUND(I134*H134,2)</f>
        <v>0</v>
      </c>
      <c r="BL134" s="19" t="s">
        <v>256</v>
      </c>
      <c r="BM134" s="225" t="s">
        <v>1174</v>
      </c>
    </row>
    <row r="135" spans="1:47" s="2" customFormat="1" ht="12">
      <c r="A135" s="40"/>
      <c r="B135" s="41"/>
      <c r="C135" s="42"/>
      <c r="D135" s="234" t="s">
        <v>665</v>
      </c>
      <c r="E135" s="42"/>
      <c r="F135" s="278" t="s">
        <v>1175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665</v>
      </c>
      <c r="AU135" s="19" t="s">
        <v>86</v>
      </c>
    </row>
    <row r="136" spans="1:51" s="13" customFormat="1" ht="12">
      <c r="A136" s="13"/>
      <c r="B136" s="232"/>
      <c r="C136" s="233"/>
      <c r="D136" s="234" t="s">
        <v>151</v>
      </c>
      <c r="E136" s="235" t="s">
        <v>19</v>
      </c>
      <c r="F136" s="236" t="s">
        <v>1170</v>
      </c>
      <c r="G136" s="233"/>
      <c r="H136" s="235" t="s">
        <v>19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151</v>
      </c>
      <c r="AU136" s="242" t="s">
        <v>86</v>
      </c>
      <c r="AV136" s="13" t="s">
        <v>84</v>
      </c>
      <c r="AW136" s="13" t="s">
        <v>35</v>
      </c>
      <c r="AX136" s="13" t="s">
        <v>76</v>
      </c>
      <c r="AY136" s="242" t="s">
        <v>140</v>
      </c>
    </row>
    <row r="137" spans="1:51" s="14" customFormat="1" ht="12">
      <c r="A137" s="14"/>
      <c r="B137" s="243"/>
      <c r="C137" s="244"/>
      <c r="D137" s="234" t="s">
        <v>151</v>
      </c>
      <c r="E137" s="245" t="s">
        <v>19</v>
      </c>
      <c r="F137" s="246" t="s">
        <v>147</v>
      </c>
      <c r="G137" s="244"/>
      <c r="H137" s="247">
        <v>4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151</v>
      </c>
      <c r="AU137" s="253" t="s">
        <v>86</v>
      </c>
      <c r="AV137" s="14" t="s">
        <v>86</v>
      </c>
      <c r="AW137" s="14" t="s">
        <v>35</v>
      </c>
      <c r="AX137" s="14" t="s">
        <v>76</v>
      </c>
      <c r="AY137" s="253" t="s">
        <v>140</v>
      </c>
    </row>
    <row r="138" spans="1:51" s="15" customFormat="1" ht="12">
      <c r="A138" s="15"/>
      <c r="B138" s="254"/>
      <c r="C138" s="255"/>
      <c r="D138" s="234" t="s">
        <v>151</v>
      </c>
      <c r="E138" s="256" t="s">
        <v>19</v>
      </c>
      <c r="F138" s="257" t="s">
        <v>154</v>
      </c>
      <c r="G138" s="255"/>
      <c r="H138" s="258">
        <v>4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4" t="s">
        <v>151</v>
      </c>
      <c r="AU138" s="264" t="s">
        <v>86</v>
      </c>
      <c r="AV138" s="15" t="s">
        <v>147</v>
      </c>
      <c r="AW138" s="15" t="s">
        <v>35</v>
      </c>
      <c r="AX138" s="15" t="s">
        <v>84</v>
      </c>
      <c r="AY138" s="264" t="s">
        <v>140</v>
      </c>
    </row>
    <row r="139" spans="1:65" s="2" customFormat="1" ht="16.5" customHeight="1">
      <c r="A139" s="40"/>
      <c r="B139" s="41"/>
      <c r="C139" s="268" t="s">
        <v>229</v>
      </c>
      <c r="D139" s="268" t="s">
        <v>323</v>
      </c>
      <c r="E139" s="269" t="s">
        <v>1176</v>
      </c>
      <c r="F139" s="270" t="s">
        <v>1177</v>
      </c>
      <c r="G139" s="271" t="s">
        <v>581</v>
      </c>
      <c r="H139" s="272">
        <v>4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47</v>
      </c>
      <c r="O139" s="86"/>
      <c r="P139" s="223">
        <f>O139*H139</f>
        <v>0</v>
      </c>
      <c r="Q139" s="223">
        <v>0.025</v>
      </c>
      <c r="R139" s="223">
        <f>Q139*H139</f>
        <v>0.1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572</v>
      </c>
      <c r="AT139" s="225" t="s">
        <v>323</v>
      </c>
      <c r="AU139" s="225" t="s">
        <v>86</v>
      </c>
      <c r="AY139" s="19" t="s">
        <v>140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84</v>
      </c>
      <c r="BK139" s="226">
        <f>ROUND(I139*H139,2)</f>
        <v>0</v>
      </c>
      <c r="BL139" s="19" t="s">
        <v>256</v>
      </c>
      <c r="BM139" s="225" t="s">
        <v>1178</v>
      </c>
    </row>
    <row r="140" spans="1:47" s="2" customFormat="1" ht="12">
      <c r="A140" s="40"/>
      <c r="B140" s="41"/>
      <c r="C140" s="42"/>
      <c r="D140" s="234" t="s">
        <v>665</v>
      </c>
      <c r="E140" s="42"/>
      <c r="F140" s="278" t="s">
        <v>1179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665</v>
      </c>
      <c r="AU140" s="19" t="s">
        <v>86</v>
      </c>
    </row>
    <row r="141" spans="1:51" s="13" customFormat="1" ht="12">
      <c r="A141" s="13"/>
      <c r="B141" s="232"/>
      <c r="C141" s="233"/>
      <c r="D141" s="234" t="s">
        <v>151</v>
      </c>
      <c r="E141" s="235" t="s">
        <v>19</v>
      </c>
      <c r="F141" s="236" t="s">
        <v>1170</v>
      </c>
      <c r="G141" s="233"/>
      <c r="H141" s="235" t="s">
        <v>19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151</v>
      </c>
      <c r="AU141" s="242" t="s">
        <v>86</v>
      </c>
      <c r="AV141" s="13" t="s">
        <v>84</v>
      </c>
      <c r="AW141" s="13" t="s">
        <v>35</v>
      </c>
      <c r="AX141" s="13" t="s">
        <v>76</v>
      </c>
      <c r="AY141" s="242" t="s">
        <v>140</v>
      </c>
    </row>
    <row r="142" spans="1:51" s="14" customFormat="1" ht="12">
      <c r="A142" s="14"/>
      <c r="B142" s="243"/>
      <c r="C142" s="244"/>
      <c r="D142" s="234" t="s">
        <v>151</v>
      </c>
      <c r="E142" s="245" t="s">
        <v>19</v>
      </c>
      <c r="F142" s="246" t="s">
        <v>147</v>
      </c>
      <c r="G142" s="244"/>
      <c r="H142" s="247">
        <v>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151</v>
      </c>
      <c r="AU142" s="253" t="s">
        <v>86</v>
      </c>
      <c r="AV142" s="14" t="s">
        <v>86</v>
      </c>
      <c r="AW142" s="14" t="s">
        <v>35</v>
      </c>
      <c r="AX142" s="14" t="s">
        <v>76</v>
      </c>
      <c r="AY142" s="253" t="s">
        <v>140</v>
      </c>
    </row>
    <row r="143" spans="1:51" s="15" customFormat="1" ht="12">
      <c r="A143" s="15"/>
      <c r="B143" s="254"/>
      <c r="C143" s="255"/>
      <c r="D143" s="234" t="s">
        <v>151</v>
      </c>
      <c r="E143" s="256" t="s">
        <v>19</v>
      </c>
      <c r="F143" s="257" t="s">
        <v>154</v>
      </c>
      <c r="G143" s="255"/>
      <c r="H143" s="258">
        <v>4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151</v>
      </c>
      <c r="AU143" s="264" t="s">
        <v>86</v>
      </c>
      <c r="AV143" s="15" t="s">
        <v>147</v>
      </c>
      <c r="AW143" s="15" t="s">
        <v>35</v>
      </c>
      <c r="AX143" s="15" t="s">
        <v>84</v>
      </c>
      <c r="AY143" s="264" t="s">
        <v>140</v>
      </c>
    </row>
    <row r="144" spans="1:65" s="2" customFormat="1" ht="16.5" customHeight="1">
      <c r="A144" s="40"/>
      <c r="B144" s="41"/>
      <c r="C144" s="268" t="s">
        <v>236</v>
      </c>
      <c r="D144" s="268" t="s">
        <v>323</v>
      </c>
      <c r="E144" s="269" t="s">
        <v>1180</v>
      </c>
      <c r="F144" s="270" t="s">
        <v>1181</v>
      </c>
      <c r="G144" s="271" t="s">
        <v>581</v>
      </c>
      <c r="H144" s="272">
        <v>4</v>
      </c>
      <c r="I144" s="273"/>
      <c r="J144" s="274">
        <f>ROUND(I144*H144,2)</f>
        <v>0</v>
      </c>
      <c r="K144" s="270" t="s">
        <v>19</v>
      </c>
      <c r="L144" s="275"/>
      <c r="M144" s="276" t="s">
        <v>19</v>
      </c>
      <c r="N144" s="277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572</v>
      </c>
      <c r="AT144" s="225" t="s">
        <v>323</v>
      </c>
      <c r="AU144" s="225" t="s">
        <v>86</v>
      </c>
      <c r="AY144" s="19" t="s">
        <v>140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256</v>
      </c>
      <c r="BM144" s="225" t="s">
        <v>1182</v>
      </c>
    </row>
    <row r="145" spans="1:47" s="2" customFormat="1" ht="12">
      <c r="A145" s="40"/>
      <c r="B145" s="41"/>
      <c r="C145" s="42"/>
      <c r="D145" s="234" t="s">
        <v>665</v>
      </c>
      <c r="E145" s="42"/>
      <c r="F145" s="278" t="s">
        <v>1183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665</v>
      </c>
      <c r="AU145" s="19" t="s">
        <v>86</v>
      </c>
    </row>
    <row r="146" spans="1:51" s="13" customFormat="1" ht="12">
      <c r="A146" s="13"/>
      <c r="B146" s="232"/>
      <c r="C146" s="233"/>
      <c r="D146" s="234" t="s">
        <v>151</v>
      </c>
      <c r="E146" s="235" t="s">
        <v>19</v>
      </c>
      <c r="F146" s="236" t="s">
        <v>1170</v>
      </c>
      <c r="G146" s="233"/>
      <c r="H146" s="235" t="s">
        <v>19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151</v>
      </c>
      <c r="AU146" s="242" t="s">
        <v>86</v>
      </c>
      <c r="AV146" s="13" t="s">
        <v>84</v>
      </c>
      <c r="AW146" s="13" t="s">
        <v>35</v>
      </c>
      <c r="AX146" s="13" t="s">
        <v>76</v>
      </c>
      <c r="AY146" s="242" t="s">
        <v>140</v>
      </c>
    </row>
    <row r="147" spans="1:51" s="14" customFormat="1" ht="12">
      <c r="A147" s="14"/>
      <c r="B147" s="243"/>
      <c r="C147" s="244"/>
      <c r="D147" s="234" t="s">
        <v>151</v>
      </c>
      <c r="E147" s="245" t="s">
        <v>19</v>
      </c>
      <c r="F147" s="246" t="s">
        <v>147</v>
      </c>
      <c r="G147" s="244"/>
      <c r="H147" s="247">
        <v>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151</v>
      </c>
      <c r="AU147" s="253" t="s">
        <v>86</v>
      </c>
      <c r="AV147" s="14" t="s">
        <v>86</v>
      </c>
      <c r="AW147" s="14" t="s">
        <v>35</v>
      </c>
      <c r="AX147" s="14" t="s">
        <v>76</v>
      </c>
      <c r="AY147" s="253" t="s">
        <v>140</v>
      </c>
    </row>
    <row r="148" spans="1:51" s="15" customFormat="1" ht="12">
      <c r="A148" s="15"/>
      <c r="B148" s="254"/>
      <c r="C148" s="255"/>
      <c r="D148" s="234" t="s">
        <v>151</v>
      </c>
      <c r="E148" s="256" t="s">
        <v>19</v>
      </c>
      <c r="F148" s="257" t="s">
        <v>154</v>
      </c>
      <c r="G148" s="255"/>
      <c r="H148" s="258">
        <v>4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151</v>
      </c>
      <c r="AU148" s="264" t="s">
        <v>86</v>
      </c>
      <c r="AV148" s="15" t="s">
        <v>147</v>
      </c>
      <c r="AW148" s="15" t="s">
        <v>35</v>
      </c>
      <c r="AX148" s="15" t="s">
        <v>84</v>
      </c>
      <c r="AY148" s="264" t="s">
        <v>140</v>
      </c>
    </row>
    <row r="149" spans="1:65" s="2" customFormat="1" ht="16.5" customHeight="1">
      <c r="A149" s="40"/>
      <c r="B149" s="41"/>
      <c r="C149" s="268" t="s">
        <v>241</v>
      </c>
      <c r="D149" s="268" t="s">
        <v>323</v>
      </c>
      <c r="E149" s="269" t="s">
        <v>1184</v>
      </c>
      <c r="F149" s="270" t="s">
        <v>1185</v>
      </c>
      <c r="G149" s="271" t="s">
        <v>581</v>
      </c>
      <c r="H149" s="272">
        <v>4</v>
      </c>
      <c r="I149" s="273"/>
      <c r="J149" s="274">
        <f>ROUND(I149*H149,2)</f>
        <v>0</v>
      </c>
      <c r="K149" s="270" t="s">
        <v>19</v>
      </c>
      <c r="L149" s="275"/>
      <c r="M149" s="276" t="s">
        <v>19</v>
      </c>
      <c r="N149" s="277" t="s">
        <v>47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572</v>
      </c>
      <c r="AT149" s="225" t="s">
        <v>323</v>
      </c>
      <c r="AU149" s="225" t="s">
        <v>86</v>
      </c>
      <c r="AY149" s="19" t="s">
        <v>140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256</v>
      </c>
      <c r="BM149" s="225" t="s">
        <v>1186</v>
      </c>
    </row>
    <row r="150" spans="1:51" s="13" customFormat="1" ht="12">
      <c r="A150" s="13"/>
      <c r="B150" s="232"/>
      <c r="C150" s="233"/>
      <c r="D150" s="234" t="s">
        <v>151</v>
      </c>
      <c r="E150" s="235" t="s">
        <v>19</v>
      </c>
      <c r="F150" s="236" t="s">
        <v>1170</v>
      </c>
      <c r="G150" s="233"/>
      <c r="H150" s="235" t="s">
        <v>19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151</v>
      </c>
      <c r="AU150" s="242" t="s">
        <v>86</v>
      </c>
      <c r="AV150" s="13" t="s">
        <v>84</v>
      </c>
      <c r="AW150" s="13" t="s">
        <v>35</v>
      </c>
      <c r="AX150" s="13" t="s">
        <v>76</v>
      </c>
      <c r="AY150" s="242" t="s">
        <v>140</v>
      </c>
    </row>
    <row r="151" spans="1:51" s="14" customFormat="1" ht="12">
      <c r="A151" s="14"/>
      <c r="B151" s="243"/>
      <c r="C151" s="244"/>
      <c r="D151" s="234" t="s">
        <v>151</v>
      </c>
      <c r="E151" s="245" t="s">
        <v>19</v>
      </c>
      <c r="F151" s="246" t="s">
        <v>147</v>
      </c>
      <c r="G151" s="244"/>
      <c r="H151" s="247">
        <v>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151</v>
      </c>
      <c r="AU151" s="253" t="s">
        <v>86</v>
      </c>
      <c r="AV151" s="14" t="s">
        <v>86</v>
      </c>
      <c r="AW151" s="14" t="s">
        <v>35</v>
      </c>
      <c r="AX151" s="14" t="s">
        <v>76</v>
      </c>
      <c r="AY151" s="253" t="s">
        <v>140</v>
      </c>
    </row>
    <row r="152" spans="1:51" s="15" customFormat="1" ht="12">
      <c r="A152" s="15"/>
      <c r="B152" s="254"/>
      <c r="C152" s="255"/>
      <c r="D152" s="234" t="s">
        <v>151</v>
      </c>
      <c r="E152" s="256" t="s">
        <v>19</v>
      </c>
      <c r="F152" s="257" t="s">
        <v>154</v>
      </c>
      <c r="G152" s="255"/>
      <c r="H152" s="258">
        <v>4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151</v>
      </c>
      <c r="AU152" s="264" t="s">
        <v>86</v>
      </c>
      <c r="AV152" s="15" t="s">
        <v>147</v>
      </c>
      <c r="AW152" s="15" t="s">
        <v>35</v>
      </c>
      <c r="AX152" s="15" t="s">
        <v>84</v>
      </c>
      <c r="AY152" s="264" t="s">
        <v>140</v>
      </c>
    </row>
    <row r="153" spans="1:65" s="2" customFormat="1" ht="16.5" customHeight="1">
      <c r="A153" s="40"/>
      <c r="B153" s="41"/>
      <c r="C153" s="214" t="s">
        <v>8</v>
      </c>
      <c r="D153" s="214" t="s">
        <v>142</v>
      </c>
      <c r="E153" s="215" t="s">
        <v>1187</v>
      </c>
      <c r="F153" s="216" t="s">
        <v>1188</v>
      </c>
      <c r="G153" s="217" t="s">
        <v>939</v>
      </c>
      <c r="H153" s="218">
        <v>1</v>
      </c>
      <c r="I153" s="219"/>
      <c r="J153" s="220">
        <f>ROUND(I153*H153,2)</f>
        <v>0</v>
      </c>
      <c r="K153" s="216" t="s">
        <v>146</v>
      </c>
      <c r="L153" s="46"/>
      <c r="M153" s="221" t="s">
        <v>19</v>
      </c>
      <c r="N153" s="222" t="s">
        <v>47</v>
      </c>
      <c r="O153" s="86"/>
      <c r="P153" s="223">
        <f>O153*H153</f>
        <v>0</v>
      </c>
      <c r="Q153" s="223">
        <v>5E-05</v>
      </c>
      <c r="R153" s="223">
        <f>Q153*H153</f>
        <v>5E-05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256</v>
      </c>
      <c r="AT153" s="225" t="s">
        <v>142</v>
      </c>
      <c r="AU153" s="225" t="s">
        <v>86</v>
      </c>
      <c r="AY153" s="19" t="s">
        <v>140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84</v>
      </c>
      <c r="BK153" s="226">
        <f>ROUND(I153*H153,2)</f>
        <v>0</v>
      </c>
      <c r="BL153" s="19" t="s">
        <v>256</v>
      </c>
      <c r="BM153" s="225" t="s">
        <v>1189</v>
      </c>
    </row>
    <row r="154" spans="1:47" s="2" customFormat="1" ht="12">
      <c r="A154" s="40"/>
      <c r="B154" s="41"/>
      <c r="C154" s="42"/>
      <c r="D154" s="227" t="s">
        <v>149</v>
      </c>
      <c r="E154" s="42"/>
      <c r="F154" s="228" t="s">
        <v>1190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149</v>
      </c>
      <c r="AU154" s="19" t="s">
        <v>86</v>
      </c>
    </row>
    <row r="155" spans="1:51" s="13" customFormat="1" ht="12">
      <c r="A155" s="13"/>
      <c r="B155" s="232"/>
      <c r="C155" s="233"/>
      <c r="D155" s="234" t="s">
        <v>151</v>
      </c>
      <c r="E155" s="235" t="s">
        <v>19</v>
      </c>
      <c r="F155" s="236" t="s">
        <v>1191</v>
      </c>
      <c r="G155" s="233"/>
      <c r="H155" s="235" t="s">
        <v>19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151</v>
      </c>
      <c r="AU155" s="242" t="s">
        <v>86</v>
      </c>
      <c r="AV155" s="13" t="s">
        <v>84</v>
      </c>
      <c r="AW155" s="13" t="s">
        <v>35</v>
      </c>
      <c r="AX155" s="13" t="s">
        <v>76</v>
      </c>
      <c r="AY155" s="242" t="s">
        <v>140</v>
      </c>
    </row>
    <row r="156" spans="1:51" s="14" customFormat="1" ht="12">
      <c r="A156" s="14"/>
      <c r="B156" s="243"/>
      <c r="C156" s="244"/>
      <c r="D156" s="234" t="s">
        <v>151</v>
      </c>
      <c r="E156" s="245" t="s">
        <v>19</v>
      </c>
      <c r="F156" s="246" t="s">
        <v>84</v>
      </c>
      <c r="G156" s="244"/>
      <c r="H156" s="247">
        <v>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151</v>
      </c>
      <c r="AU156" s="253" t="s">
        <v>86</v>
      </c>
      <c r="AV156" s="14" t="s">
        <v>86</v>
      </c>
      <c r="AW156" s="14" t="s">
        <v>35</v>
      </c>
      <c r="AX156" s="14" t="s">
        <v>76</v>
      </c>
      <c r="AY156" s="253" t="s">
        <v>140</v>
      </c>
    </row>
    <row r="157" spans="1:51" s="15" customFormat="1" ht="12">
      <c r="A157" s="15"/>
      <c r="B157" s="254"/>
      <c r="C157" s="255"/>
      <c r="D157" s="234" t="s">
        <v>151</v>
      </c>
      <c r="E157" s="256" t="s">
        <v>19</v>
      </c>
      <c r="F157" s="257" t="s">
        <v>154</v>
      </c>
      <c r="G157" s="255"/>
      <c r="H157" s="258">
        <v>1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151</v>
      </c>
      <c r="AU157" s="264" t="s">
        <v>86</v>
      </c>
      <c r="AV157" s="15" t="s">
        <v>147</v>
      </c>
      <c r="AW157" s="15" t="s">
        <v>35</v>
      </c>
      <c r="AX157" s="15" t="s">
        <v>84</v>
      </c>
      <c r="AY157" s="264" t="s">
        <v>140</v>
      </c>
    </row>
    <row r="158" spans="1:65" s="2" customFormat="1" ht="16.5" customHeight="1">
      <c r="A158" s="40"/>
      <c r="B158" s="41"/>
      <c r="C158" s="268" t="s">
        <v>256</v>
      </c>
      <c r="D158" s="268" t="s">
        <v>323</v>
      </c>
      <c r="E158" s="269" t="s">
        <v>1192</v>
      </c>
      <c r="F158" s="270" t="s">
        <v>1193</v>
      </c>
      <c r="G158" s="271" t="s">
        <v>581</v>
      </c>
      <c r="H158" s="272">
        <v>1</v>
      </c>
      <c r="I158" s="273"/>
      <c r="J158" s="274">
        <f>ROUND(I158*H158,2)</f>
        <v>0</v>
      </c>
      <c r="K158" s="270" t="s">
        <v>19</v>
      </c>
      <c r="L158" s="275"/>
      <c r="M158" s="276" t="s">
        <v>19</v>
      </c>
      <c r="N158" s="277" t="s">
        <v>47</v>
      </c>
      <c r="O158" s="86"/>
      <c r="P158" s="223">
        <f>O158*H158</f>
        <v>0</v>
      </c>
      <c r="Q158" s="223">
        <v>0.432</v>
      </c>
      <c r="R158" s="223">
        <f>Q158*H158</f>
        <v>0.432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572</v>
      </c>
      <c r="AT158" s="225" t="s">
        <v>323</v>
      </c>
      <c r="AU158" s="225" t="s">
        <v>86</v>
      </c>
      <c r="AY158" s="19" t="s">
        <v>140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84</v>
      </c>
      <c r="BK158" s="226">
        <f>ROUND(I158*H158,2)</f>
        <v>0</v>
      </c>
      <c r="BL158" s="19" t="s">
        <v>256</v>
      </c>
      <c r="BM158" s="225" t="s">
        <v>1194</v>
      </c>
    </row>
    <row r="159" spans="1:47" s="2" customFormat="1" ht="12">
      <c r="A159" s="40"/>
      <c r="B159" s="41"/>
      <c r="C159" s="42"/>
      <c r="D159" s="234" t="s">
        <v>665</v>
      </c>
      <c r="E159" s="42"/>
      <c r="F159" s="278" t="s">
        <v>1195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665</v>
      </c>
      <c r="AU159" s="19" t="s">
        <v>86</v>
      </c>
    </row>
    <row r="160" spans="1:51" s="13" customFormat="1" ht="12">
      <c r="A160" s="13"/>
      <c r="B160" s="232"/>
      <c r="C160" s="233"/>
      <c r="D160" s="234" t="s">
        <v>151</v>
      </c>
      <c r="E160" s="235" t="s">
        <v>19</v>
      </c>
      <c r="F160" s="236" t="s">
        <v>1191</v>
      </c>
      <c r="G160" s="233"/>
      <c r="H160" s="235" t="s">
        <v>19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151</v>
      </c>
      <c r="AU160" s="242" t="s">
        <v>86</v>
      </c>
      <c r="AV160" s="13" t="s">
        <v>84</v>
      </c>
      <c r="AW160" s="13" t="s">
        <v>35</v>
      </c>
      <c r="AX160" s="13" t="s">
        <v>76</v>
      </c>
      <c r="AY160" s="242" t="s">
        <v>140</v>
      </c>
    </row>
    <row r="161" spans="1:51" s="14" customFormat="1" ht="12">
      <c r="A161" s="14"/>
      <c r="B161" s="243"/>
      <c r="C161" s="244"/>
      <c r="D161" s="234" t="s">
        <v>151</v>
      </c>
      <c r="E161" s="245" t="s">
        <v>19</v>
      </c>
      <c r="F161" s="246" t="s">
        <v>84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151</v>
      </c>
      <c r="AU161" s="253" t="s">
        <v>86</v>
      </c>
      <c r="AV161" s="14" t="s">
        <v>86</v>
      </c>
      <c r="AW161" s="14" t="s">
        <v>35</v>
      </c>
      <c r="AX161" s="14" t="s">
        <v>76</v>
      </c>
      <c r="AY161" s="253" t="s">
        <v>140</v>
      </c>
    </row>
    <row r="162" spans="1:51" s="15" customFormat="1" ht="12">
      <c r="A162" s="15"/>
      <c r="B162" s="254"/>
      <c r="C162" s="255"/>
      <c r="D162" s="234" t="s">
        <v>151</v>
      </c>
      <c r="E162" s="256" t="s">
        <v>19</v>
      </c>
      <c r="F162" s="257" t="s">
        <v>154</v>
      </c>
      <c r="G162" s="255"/>
      <c r="H162" s="258">
        <v>1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151</v>
      </c>
      <c r="AU162" s="264" t="s">
        <v>86</v>
      </c>
      <c r="AV162" s="15" t="s">
        <v>147</v>
      </c>
      <c r="AW162" s="15" t="s">
        <v>35</v>
      </c>
      <c r="AX162" s="15" t="s">
        <v>84</v>
      </c>
      <c r="AY162" s="264" t="s">
        <v>140</v>
      </c>
    </row>
    <row r="163" spans="1:65" s="2" customFormat="1" ht="24.15" customHeight="1">
      <c r="A163" s="40"/>
      <c r="B163" s="41"/>
      <c r="C163" s="214" t="s">
        <v>264</v>
      </c>
      <c r="D163" s="214" t="s">
        <v>142</v>
      </c>
      <c r="E163" s="215" t="s">
        <v>1039</v>
      </c>
      <c r="F163" s="216" t="s">
        <v>1040</v>
      </c>
      <c r="G163" s="217" t="s">
        <v>878</v>
      </c>
      <c r="H163" s="279"/>
      <c r="I163" s="219"/>
      <c r="J163" s="220">
        <f>ROUND(I163*H163,2)</f>
        <v>0</v>
      </c>
      <c r="K163" s="216" t="s">
        <v>146</v>
      </c>
      <c r="L163" s="46"/>
      <c r="M163" s="221" t="s">
        <v>19</v>
      </c>
      <c r="N163" s="222" t="s">
        <v>47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256</v>
      </c>
      <c r="AT163" s="225" t="s">
        <v>142</v>
      </c>
      <c r="AU163" s="225" t="s">
        <v>86</v>
      </c>
      <c r="AY163" s="19" t="s">
        <v>140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84</v>
      </c>
      <c r="BK163" s="226">
        <f>ROUND(I163*H163,2)</f>
        <v>0</v>
      </c>
      <c r="BL163" s="19" t="s">
        <v>256</v>
      </c>
      <c r="BM163" s="225" t="s">
        <v>1196</v>
      </c>
    </row>
    <row r="164" spans="1:47" s="2" customFormat="1" ht="12">
      <c r="A164" s="40"/>
      <c r="B164" s="41"/>
      <c r="C164" s="42"/>
      <c r="D164" s="227" t="s">
        <v>149</v>
      </c>
      <c r="E164" s="42"/>
      <c r="F164" s="228" t="s">
        <v>1042</v>
      </c>
      <c r="G164" s="42"/>
      <c r="H164" s="42"/>
      <c r="I164" s="229"/>
      <c r="J164" s="42"/>
      <c r="K164" s="42"/>
      <c r="L164" s="46"/>
      <c r="M164" s="280"/>
      <c r="N164" s="281"/>
      <c r="O164" s="282"/>
      <c r="P164" s="282"/>
      <c r="Q164" s="282"/>
      <c r="R164" s="282"/>
      <c r="S164" s="282"/>
      <c r="T164" s="283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149</v>
      </c>
      <c r="AU164" s="19" t="s">
        <v>86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C35" sheet="1" objects="1" scenarios="1" formatColumns="0" formatRows="0" autoFilter="0"/>
  <autoFilter ref="C83:K16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953943122"/>
    <hyperlink ref="F126" r:id="rId2" display="https://podminky.urs.cz/item/CS_URS_2023_02/998222012"/>
    <hyperlink ref="F130" r:id="rId3" display="https://podminky.urs.cz/item/CS_URS_2023_02/767995114"/>
    <hyperlink ref="F154" r:id="rId4" display="https://podminky.urs.cz/item/CS_URS_2023_02/767995117"/>
    <hyperlink ref="F164" r:id="rId5" display="https://podminky.urs.cz/item/CS_URS_2023_02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111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1197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20. 2. 2024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ROUND(J89,2)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ROUND((SUM(BE89:BE629)),2)</f>
        <v>0</v>
      </c>
      <c r="G33" s="40"/>
      <c r="H33" s="40"/>
      <c r="I33" s="159">
        <v>0.21</v>
      </c>
      <c r="J33" s="158">
        <f>ROUND(((SUM(BE89:BE629))*I33),2)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ROUND((SUM(BF89:BF629)),2)</f>
        <v>0</v>
      </c>
      <c r="G34" s="40"/>
      <c r="H34" s="40"/>
      <c r="I34" s="159">
        <v>0.15</v>
      </c>
      <c r="J34" s="158">
        <f>ROUND(((SUM(BF89:BF629))*I34),2)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ROUND((SUM(BG89:BG629)),2)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ROUND((SUM(BH89:BH629)),2)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ROUND((SUM(BI89:BI629)),2)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Multifunkční hřiště a obslužné komunikace v areálu ZČU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PP03234 - Obslužné komunikace, zatravnění, sadové úpravy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ZČU Plzeň - Bory</v>
      </c>
      <c r="G52" s="42"/>
      <c r="H52" s="42"/>
      <c r="I52" s="34" t="s">
        <v>23</v>
      </c>
      <c r="J52" s="74" t="str">
        <f>IF(J12="","",J12)</f>
        <v>20. 2. 2024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114</v>
      </c>
      <c r="D57" s="173"/>
      <c r="E57" s="173"/>
      <c r="F57" s="173"/>
      <c r="G57" s="173"/>
      <c r="H57" s="173"/>
      <c r="I57" s="173"/>
      <c r="J57" s="174" t="s">
        <v>115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6"/>
      <c r="C60" s="177"/>
      <c r="D60" s="178" t="s">
        <v>117</v>
      </c>
      <c r="E60" s="179"/>
      <c r="F60" s="179"/>
      <c r="G60" s="179"/>
      <c r="H60" s="179"/>
      <c r="I60" s="179"/>
      <c r="J60" s="180">
        <f>J90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118</v>
      </c>
      <c r="E61" s="184"/>
      <c r="F61" s="184"/>
      <c r="G61" s="184"/>
      <c r="H61" s="184"/>
      <c r="I61" s="184"/>
      <c r="J61" s="185">
        <f>J91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336</v>
      </c>
      <c r="E62" s="184"/>
      <c r="F62" s="184"/>
      <c r="G62" s="184"/>
      <c r="H62" s="184"/>
      <c r="I62" s="184"/>
      <c r="J62" s="185">
        <f>J374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1198</v>
      </c>
      <c r="E63" s="184"/>
      <c r="F63" s="184"/>
      <c r="G63" s="184"/>
      <c r="H63" s="184"/>
      <c r="I63" s="184"/>
      <c r="J63" s="185">
        <f>J389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338</v>
      </c>
      <c r="E64" s="184"/>
      <c r="F64" s="184"/>
      <c r="G64" s="184"/>
      <c r="H64" s="184"/>
      <c r="I64" s="184"/>
      <c r="J64" s="185">
        <f>J404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119</v>
      </c>
      <c r="E65" s="184"/>
      <c r="F65" s="184"/>
      <c r="G65" s="184"/>
      <c r="H65" s="184"/>
      <c r="I65" s="184"/>
      <c r="J65" s="185">
        <f>J474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120</v>
      </c>
      <c r="E66" s="184"/>
      <c r="F66" s="184"/>
      <c r="G66" s="184"/>
      <c r="H66" s="184"/>
      <c r="I66" s="184"/>
      <c r="J66" s="185">
        <f>J532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122</v>
      </c>
      <c r="E67" s="184"/>
      <c r="F67" s="184"/>
      <c r="G67" s="184"/>
      <c r="H67" s="184"/>
      <c r="I67" s="184"/>
      <c r="J67" s="185">
        <f>J615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123</v>
      </c>
      <c r="E68" s="179"/>
      <c r="F68" s="179"/>
      <c r="G68" s="179"/>
      <c r="H68" s="179"/>
      <c r="I68" s="179"/>
      <c r="J68" s="180">
        <f>J618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124</v>
      </c>
      <c r="E69" s="184"/>
      <c r="F69" s="184"/>
      <c r="G69" s="184"/>
      <c r="H69" s="184"/>
      <c r="I69" s="184"/>
      <c r="J69" s="185">
        <f>J619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125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1" t="str">
        <f>E7</f>
        <v>Multifunkční hřiště a obslužné komunikace v areálu ZČU</v>
      </c>
      <c r="F79" s="34"/>
      <c r="G79" s="34"/>
      <c r="H79" s="34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111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PP03234 - Obslužné komunikace, zatravnění, sadové úpravy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areál ZČU Plzeň - Bory</v>
      </c>
      <c r="G83" s="42"/>
      <c r="H83" s="42"/>
      <c r="I83" s="34" t="s">
        <v>23</v>
      </c>
      <c r="J83" s="74" t="str">
        <f>IF(J12="","",J12)</f>
        <v>20. 2. 2024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25</v>
      </c>
      <c r="D85" s="42"/>
      <c r="E85" s="42"/>
      <c r="F85" s="29" t="str">
        <f>E15</f>
        <v>ZČU v Plzni, Univerzitní 2732/8, Plzeň 301 00</v>
      </c>
      <c r="G85" s="42"/>
      <c r="H85" s="42"/>
      <c r="I85" s="34" t="s">
        <v>31</v>
      </c>
      <c r="J85" s="38" t="str">
        <f>E21</f>
        <v>PilsProjekt s.r.o., Částkova 74, 326 00 Plzeň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36</v>
      </c>
      <c r="J86" s="38" t="str">
        <f>E24</f>
        <v>Zdeněk Basl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126</v>
      </c>
      <c r="D88" s="190" t="s">
        <v>61</v>
      </c>
      <c r="E88" s="190" t="s">
        <v>57</v>
      </c>
      <c r="F88" s="190" t="s">
        <v>58</v>
      </c>
      <c r="G88" s="190" t="s">
        <v>127</v>
      </c>
      <c r="H88" s="190" t="s">
        <v>128</v>
      </c>
      <c r="I88" s="190" t="s">
        <v>129</v>
      </c>
      <c r="J88" s="190" t="s">
        <v>115</v>
      </c>
      <c r="K88" s="191" t="s">
        <v>130</v>
      </c>
      <c r="L88" s="192"/>
      <c r="M88" s="94" t="s">
        <v>19</v>
      </c>
      <c r="N88" s="95" t="s">
        <v>46</v>
      </c>
      <c r="O88" s="95" t="s">
        <v>131</v>
      </c>
      <c r="P88" s="95" t="s">
        <v>132</v>
      </c>
      <c r="Q88" s="95" t="s">
        <v>133</v>
      </c>
      <c r="R88" s="95" t="s">
        <v>134</v>
      </c>
      <c r="S88" s="95" t="s">
        <v>135</v>
      </c>
      <c r="T88" s="96" t="s">
        <v>136</v>
      </c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137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P90+P618</f>
        <v>0</v>
      </c>
      <c r="Q89" s="98"/>
      <c r="R89" s="195">
        <f>R90+R618</f>
        <v>847.8030219399999</v>
      </c>
      <c r="S89" s="98"/>
      <c r="T89" s="196">
        <f>T90+T618</f>
        <v>0.41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116</v>
      </c>
      <c r="BK89" s="197">
        <f>BK90+BK618</f>
        <v>0</v>
      </c>
    </row>
    <row r="90" spans="1:63" s="12" customFormat="1" ht="25.9" customHeight="1">
      <c r="A90" s="12"/>
      <c r="B90" s="198"/>
      <c r="C90" s="199"/>
      <c r="D90" s="200" t="s">
        <v>75</v>
      </c>
      <c r="E90" s="201" t="s">
        <v>138</v>
      </c>
      <c r="F90" s="201" t="s">
        <v>139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P91+P374+P389+P404+P474+P532+P615</f>
        <v>0</v>
      </c>
      <c r="Q90" s="206"/>
      <c r="R90" s="207">
        <f>R91+R374+R389+R404+R474+R532+R615</f>
        <v>847.02292194</v>
      </c>
      <c r="S90" s="206"/>
      <c r="T90" s="208">
        <f>T91+T374+T389+T404+T474+T532+T615</f>
        <v>0.41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84</v>
      </c>
      <c r="AT90" s="210" t="s">
        <v>75</v>
      </c>
      <c r="AU90" s="210" t="s">
        <v>76</v>
      </c>
      <c r="AY90" s="209" t="s">
        <v>140</v>
      </c>
      <c r="BK90" s="211">
        <f>BK91+BK374+BK389+BK404+BK474+BK532+BK615</f>
        <v>0</v>
      </c>
    </row>
    <row r="91" spans="1:63" s="12" customFormat="1" ht="22.8" customHeight="1">
      <c r="A91" s="12"/>
      <c r="B91" s="198"/>
      <c r="C91" s="199"/>
      <c r="D91" s="200" t="s">
        <v>75</v>
      </c>
      <c r="E91" s="212" t="s">
        <v>84</v>
      </c>
      <c r="F91" s="212" t="s">
        <v>141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SUM(P92:P373)</f>
        <v>0</v>
      </c>
      <c r="Q91" s="206"/>
      <c r="R91" s="207">
        <f>SUM(R92:R373)</f>
        <v>582.2720799999998</v>
      </c>
      <c r="S91" s="206"/>
      <c r="T91" s="208">
        <f>SUM(T92:T373)</f>
        <v>0.41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84</v>
      </c>
      <c r="AT91" s="210" t="s">
        <v>75</v>
      </c>
      <c r="AU91" s="210" t="s">
        <v>84</v>
      </c>
      <c r="AY91" s="209" t="s">
        <v>140</v>
      </c>
      <c r="BK91" s="211">
        <f>SUM(BK92:BK373)</f>
        <v>0</v>
      </c>
    </row>
    <row r="92" spans="1:65" s="2" customFormat="1" ht="24.15" customHeight="1">
      <c r="A92" s="40"/>
      <c r="B92" s="41"/>
      <c r="C92" s="214" t="s">
        <v>84</v>
      </c>
      <c r="D92" s="214" t="s">
        <v>142</v>
      </c>
      <c r="E92" s="215" t="s">
        <v>1199</v>
      </c>
      <c r="F92" s="216" t="s">
        <v>1200</v>
      </c>
      <c r="G92" s="217" t="s">
        <v>457</v>
      </c>
      <c r="H92" s="218">
        <v>2</v>
      </c>
      <c r="I92" s="219"/>
      <c r="J92" s="220">
        <f>ROUND(I92*H92,2)</f>
        <v>0</v>
      </c>
      <c r="K92" s="216" t="s">
        <v>146</v>
      </c>
      <c r="L92" s="46"/>
      <c r="M92" s="221" t="s">
        <v>19</v>
      </c>
      <c r="N92" s="222" t="s">
        <v>47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0.205</v>
      </c>
      <c r="T92" s="224">
        <f>S92*H92</f>
        <v>0.41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147</v>
      </c>
      <c r="AT92" s="225" t="s">
        <v>142</v>
      </c>
      <c r="AU92" s="225" t="s">
        <v>86</v>
      </c>
      <c r="AY92" s="19" t="s">
        <v>140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84</v>
      </c>
      <c r="BK92" s="226">
        <f>ROUND(I92*H92,2)</f>
        <v>0</v>
      </c>
      <c r="BL92" s="19" t="s">
        <v>147</v>
      </c>
      <c r="BM92" s="225" t="s">
        <v>1201</v>
      </c>
    </row>
    <row r="93" spans="1:47" s="2" customFormat="1" ht="12">
      <c r="A93" s="40"/>
      <c r="B93" s="41"/>
      <c r="C93" s="42"/>
      <c r="D93" s="227" t="s">
        <v>149</v>
      </c>
      <c r="E93" s="42"/>
      <c r="F93" s="228" t="s">
        <v>1202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149</v>
      </c>
      <c r="AU93" s="19" t="s">
        <v>86</v>
      </c>
    </row>
    <row r="94" spans="1:51" s="13" customFormat="1" ht="12">
      <c r="A94" s="13"/>
      <c r="B94" s="232"/>
      <c r="C94" s="233"/>
      <c r="D94" s="234" t="s">
        <v>151</v>
      </c>
      <c r="E94" s="235" t="s">
        <v>19</v>
      </c>
      <c r="F94" s="236" t="s">
        <v>1203</v>
      </c>
      <c r="G94" s="233"/>
      <c r="H94" s="235" t="s">
        <v>19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151</v>
      </c>
      <c r="AU94" s="242" t="s">
        <v>86</v>
      </c>
      <c r="AV94" s="13" t="s">
        <v>84</v>
      </c>
      <c r="AW94" s="13" t="s">
        <v>35</v>
      </c>
      <c r="AX94" s="13" t="s">
        <v>76</v>
      </c>
      <c r="AY94" s="242" t="s">
        <v>140</v>
      </c>
    </row>
    <row r="95" spans="1:51" s="14" customFormat="1" ht="12">
      <c r="A95" s="14"/>
      <c r="B95" s="243"/>
      <c r="C95" s="244"/>
      <c r="D95" s="234" t="s">
        <v>151</v>
      </c>
      <c r="E95" s="245" t="s">
        <v>19</v>
      </c>
      <c r="F95" s="246" t="s">
        <v>86</v>
      </c>
      <c r="G95" s="244"/>
      <c r="H95" s="247">
        <v>2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151</v>
      </c>
      <c r="AU95" s="253" t="s">
        <v>86</v>
      </c>
      <c r="AV95" s="14" t="s">
        <v>86</v>
      </c>
      <c r="AW95" s="14" t="s">
        <v>35</v>
      </c>
      <c r="AX95" s="14" t="s">
        <v>76</v>
      </c>
      <c r="AY95" s="253" t="s">
        <v>140</v>
      </c>
    </row>
    <row r="96" spans="1:51" s="15" customFormat="1" ht="12">
      <c r="A96" s="15"/>
      <c r="B96" s="254"/>
      <c r="C96" s="255"/>
      <c r="D96" s="234" t="s">
        <v>151</v>
      </c>
      <c r="E96" s="256" t="s">
        <v>19</v>
      </c>
      <c r="F96" s="257" t="s">
        <v>154</v>
      </c>
      <c r="G96" s="255"/>
      <c r="H96" s="258">
        <v>2</v>
      </c>
      <c r="I96" s="259"/>
      <c r="J96" s="255"/>
      <c r="K96" s="255"/>
      <c r="L96" s="260"/>
      <c r="M96" s="261"/>
      <c r="N96" s="262"/>
      <c r="O96" s="262"/>
      <c r="P96" s="262"/>
      <c r="Q96" s="262"/>
      <c r="R96" s="262"/>
      <c r="S96" s="262"/>
      <c r="T96" s="26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4" t="s">
        <v>151</v>
      </c>
      <c r="AU96" s="264" t="s">
        <v>86</v>
      </c>
      <c r="AV96" s="15" t="s">
        <v>147</v>
      </c>
      <c r="AW96" s="15" t="s">
        <v>35</v>
      </c>
      <c r="AX96" s="15" t="s">
        <v>84</v>
      </c>
      <c r="AY96" s="264" t="s">
        <v>140</v>
      </c>
    </row>
    <row r="97" spans="1:65" s="2" customFormat="1" ht="24.15" customHeight="1">
      <c r="A97" s="40"/>
      <c r="B97" s="41"/>
      <c r="C97" s="214" t="s">
        <v>86</v>
      </c>
      <c r="D97" s="214" t="s">
        <v>142</v>
      </c>
      <c r="E97" s="215" t="s">
        <v>1204</v>
      </c>
      <c r="F97" s="216" t="s">
        <v>1205</v>
      </c>
      <c r="G97" s="217" t="s">
        <v>250</v>
      </c>
      <c r="H97" s="218">
        <v>599.1</v>
      </c>
      <c r="I97" s="219"/>
      <c r="J97" s="220">
        <f>ROUND(I97*H97,2)</f>
        <v>0</v>
      </c>
      <c r="K97" s="216" t="s">
        <v>146</v>
      </c>
      <c r="L97" s="46"/>
      <c r="M97" s="221" t="s">
        <v>19</v>
      </c>
      <c r="N97" s="222" t="s">
        <v>47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147</v>
      </c>
      <c r="AT97" s="225" t="s">
        <v>142</v>
      </c>
      <c r="AU97" s="225" t="s">
        <v>86</v>
      </c>
      <c r="AY97" s="19" t="s">
        <v>140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84</v>
      </c>
      <c r="BK97" s="226">
        <f>ROUND(I97*H97,2)</f>
        <v>0</v>
      </c>
      <c r="BL97" s="19" t="s">
        <v>147</v>
      </c>
      <c r="BM97" s="225" t="s">
        <v>1206</v>
      </c>
    </row>
    <row r="98" spans="1:47" s="2" customFormat="1" ht="12">
      <c r="A98" s="40"/>
      <c r="B98" s="41"/>
      <c r="C98" s="42"/>
      <c r="D98" s="227" t="s">
        <v>149</v>
      </c>
      <c r="E98" s="42"/>
      <c r="F98" s="228" t="s">
        <v>1207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149</v>
      </c>
      <c r="AU98" s="19" t="s">
        <v>86</v>
      </c>
    </row>
    <row r="99" spans="1:51" s="13" customFormat="1" ht="12">
      <c r="A99" s="13"/>
      <c r="B99" s="232"/>
      <c r="C99" s="233"/>
      <c r="D99" s="234" t="s">
        <v>151</v>
      </c>
      <c r="E99" s="235" t="s">
        <v>19</v>
      </c>
      <c r="F99" s="236" t="s">
        <v>1208</v>
      </c>
      <c r="G99" s="233"/>
      <c r="H99" s="235" t="s">
        <v>19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151</v>
      </c>
      <c r="AU99" s="242" t="s">
        <v>86</v>
      </c>
      <c r="AV99" s="13" t="s">
        <v>84</v>
      </c>
      <c r="AW99" s="13" t="s">
        <v>35</v>
      </c>
      <c r="AX99" s="13" t="s">
        <v>76</v>
      </c>
      <c r="AY99" s="242" t="s">
        <v>140</v>
      </c>
    </row>
    <row r="100" spans="1:51" s="14" customFormat="1" ht="12">
      <c r="A100" s="14"/>
      <c r="B100" s="243"/>
      <c r="C100" s="244"/>
      <c r="D100" s="234" t="s">
        <v>151</v>
      </c>
      <c r="E100" s="245" t="s">
        <v>19</v>
      </c>
      <c r="F100" s="246" t="s">
        <v>1209</v>
      </c>
      <c r="G100" s="244"/>
      <c r="H100" s="247">
        <v>268.335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151</v>
      </c>
      <c r="AU100" s="253" t="s">
        <v>86</v>
      </c>
      <c r="AV100" s="14" t="s">
        <v>86</v>
      </c>
      <c r="AW100" s="14" t="s">
        <v>35</v>
      </c>
      <c r="AX100" s="14" t="s">
        <v>76</v>
      </c>
      <c r="AY100" s="253" t="s">
        <v>140</v>
      </c>
    </row>
    <row r="101" spans="1:51" s="13" customFormat="1" ht="12">
      <c r="A101" s="13"/>
      <c r="B101" s="232"/>
      <c r="C101" s="233"/>
      <c r="D101" s="234" t="s">
        <v>151</v>
      </c>
      <c r="E101" s="235" t="s">
        <v>19</v>
      </c>
      <c r="F101" s="236" t="s">
        <v>1210</v>
      </c>
      <c r="G101" s="233"/>
      <c r="H101" s="235" t="s">
        <v>19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151</v>
      </c>
      <c r="AU101" s="242" t="s">
        <v>86</v>
      </c>
      <c r="AV101" s="13" t="s">
        <v>84</v>
      </c>
      <c r="AW101" s="13" t="s">
        <v>35</v>
      </c>
      <c r="AX101" s="13" t="s">
        <v>76</v>
      </c>
      <c r="AY101" s="242" t="s">
        <v>140</v>
      </c>
    </row>
    <row r="102" spans="1:51" s="14" customFormat="1" ht="12">
      <c r="A102" s="14"/>
      <c r="B102" s="243"/>
      <c r="C102" s="244"/>
      <c r="D102" s="234" t="s">
        <v>151</v>
      </c>
      <c r="E102" s="245" t="s">
        <v>19</v>
      </c>
      <c r="F102" s="246" t="s">
        <v>1211</v>
      </c>
      <c r="G102" s="244"/>
      <c r="H102" s="247">
        <v>254.369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151</v>
      </c>
      <c r="AU102" s="253" t="s">
        <v>86</v>
      </c>
      <c r="AV102" s="14" t="s">
        <v>86</v>
      </c>
      <c r="AW102" s="14" t="s">
        <v>35</v>
      </c>
      <c r="AX102" s="14" t="s">
        <v>76</v>
      </c>
      <c r="AY102" s="253" t="s">
        <v>140</v>
      </c>
    </row>
    <row r="103" spans="1:51" s="13" customFormat="1" ht="12">
      <c r="A103" s="13"/>
      <c r="B103" s="232"/>
      <c r="C103" s="233"/>
      <c r="D103" s="234" t="s">
        <v>151</v>
      </c>
      <c r="E103" s="235" t="s">
        <v>19</v>
      </c>
      <c r="F103" s="236" t="s">
        <v>1212</v>
      </c>
      <c r="G103" s="233"/>
      <c r="H103" s="235" t="s">
        <v>19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151</v>
      </c>
      <c r="AU103" s="242" t="s">
        <v>86</v>
      </c>
      <c r="AV103" s="13" t="s">
        <v>84</v>
      </c>
      <c r="AW103" s="13" t="s">
        <v>35</v>
      </c>
      <c r="AX103" s="13" t="s">
        <v>76</v>
      </c>
      <c r="AY103" s="242" t="s">
        <v>140</v>
      </c>
    </row>
    <row r="104" spans="1:51" s="14" customFormat="1" ht="12">
      <c r="A104" s="14"/>
      <c r="B104" s="243"/>
      <c r="C104" s="244"/>
      <c r="D104" s="234" t="s">
        <v>151</v>
      </c>
      <c r="E104" s="245" t="s">
        <v>19</v>
      </c>
      <c r="F104" s="246" t="s">
        <v>1213</v>
      </c>
      <c r="G104" s="244"/>
      <c r="H104" s="247">
        <v>50.4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151</v>
      </c>
      <c r="AU104" s="253" t="s">
        <v>86</v>
      </c>
      <c r="AV104" s="14" t="s">
        <v>86</v>
      </c>
      <c r="AW104" s="14" t="s">
        <v>35</v>
      </c>
      <c r="AX104" s="14" t="s">
        <v>76</v>
      </c>
      <c r="AY104" s="253" t="s">
        <v>140</v>
      </c>
    </row>
    <row r="105" spans="1:51" s="13" customFormat="1" ht="12">
      <c r="A105" s="13"/>
      <c r="B105" s="232"/>
      <c r="C105" s="233"/>
      <c r="D105" s="234" t="s">
        <v>151</v>
      </c>
      <c r="E105" s="235" t="s">
        <v>19</v>
      </c>
      <c r="F105" s="236" t="s">
        <v>1214</v>
      </c>
      <c r="G105" s="233"/>
      <c r="H105" s="235" t="s">
        <v>19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151</v>
      </c>
      <c r="AU105" s="242" t="s">
        <v>86</v>
      </c>
      <c r="AV105" s="13" t="s">
        <v>84</v>
      </c>
      <c r="AW105" s="13" t="s">
        <v>35</v>
      </c>
      <c r="AX105" s="13" t="s">
        <v>76</v>
      </c>
      <c r="AY105" s="242" t="s">
        <v>140</v>
      </c>
    </row>
    <row r="106" spans="1:51" s="14" customFormat="1" ht="12">
      <c r="A106" s="14"/>
      <c r="B106" s="243"/>
      <c r="C106" s="244"/>
      <c r="D106" s="234" t="s">
        <v>151</v>
      </c>
      <c r="E106" s="245" t="s">
        <v>19</v>
      </c>
      <c r="F106" s="246" t="s">
        <v>1215</v>
      </c>
      <c r="G106" s="244"/>
      <c r="H106" s="247">
        <v>25.996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3" t="s">
        <v>151</v>
      </c>
      <c r="AU106" s="253" t="s">
        <v>86</v>
      </c>
      <c r="AV106" s="14" t="s">
        <v>86</v>
      </c>
      <c r="AW106" s="14" t="s">
        <v>35</v>
      </c>
      <c r="AX106" s="14" t="s">
        <v>76</v>
      </c>
      <c r="AY106" s="253" t="s">
        <v>140</v>
      </c>
    </row>
    <row r="107" spans="1:51" s="15" customFormat="1" ht="12">
      <c r="A107" s="15"/>
      <c r="B107" s="254"/>
      <c r="C107" s="255"/>
      <c r="D107" s="234" t="s">
        <v>151</v>
      </c>
      <c r="E107" s="256" t="s">
        <v>19</v>
      </c>
      <c r="F107" s="257" t="s">
        <v>154</v>
      </c>
      <c r="G107" s="255"/>
      <c r="H107" s="258">
        <v>599.1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4" t="s">
        <v>151</v>
      </c>
      <c r="AU107" s="264" t="s">
        <v>86</v>
      </c>
      <c r="AV107" s="15" t="s">
        <v>147</v>
      </c>
      <c r="AW107" s="15" t="s">
        <v>35</v>
      </c>
      <c r="AX107" s="15" t="s">
        <v>84</v>
      </c>
      <c r="AY107" s="264" t="s">
        <v>140</v>
      </c>
    </row>
    <row r="108" spans="1:65" s="2" customFormat="1" ht="24.15" customHeight="1">
      <c r="A108" s="40"/>
      <c r="B108" s="41"/>
      <c r="C108" s="214" t="s">
        <v>161</v>
      </c>
      <c r="D108" s="214" t="s">
        <v>142</v>
      </c>
      <c r="E108" s="215" t="s">
        <v>1216</v>
      </c>
      <c r="F108" s="216" t="s">
        <v>1217</v>
      </c>
      <c r="G108" s="217" t="s">
        <v>250</v>
      </c>
      <c r="H108" s="218">
        <v>7.5</v>
      </c>
      <c r="I108" s="219"/>
      <c r="J108" s="220">
        <f>ROUND(I108*H108,2)</f>
        <v>0</v>
      </c>
      <c r="K108" s="216" t="s">
        <v>146</v>
      </c>
      <c r="L108" s="46"/>
      <c r="M108" s="221" t="s">
        <v>19</v>
      </c>
      <c r="N108" s="222" t="s">
        <v>47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147</v>
      </c>
      <c r="AT108" s="225" t="s">
        <v>142</v>
      </c>
      <c r="AU108" s="225" t="s">
        <v>86</v>
      </c>
      <c r="AY108" s="19" t="s">
        <v>140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84</v>
      </c>
      <c r="BK108" s="226">
        <f>ROUND(I108*H108,2)</f>
        <v>0</v>
      </c>
      <c r="BL108" s="19" t="s">
        <v>147</v>
      </c>
      <c r="BM108" s="225" t="s">
        <v>1218</v>
      </c>
    </row>
    <row r="109" spans="1:47" s="2" customFormat="1" ht="12">
      <c r="A109" s="40"/>
      <c r="B109" s="41"/>
      <c r="C109" s="42"/>
      <c r="D109" s="227" t="s">
        <v>149</v>
      </c>
      <c r="E109" s="42"/>
      <c r="F109" s="228" t="s">
        <v>1219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149</v>
      </c>
      <c r="AU109" s="19" t="s">
        <v>86</v>
      </c>
    </row>
    <row r="110" spans="1:51" s="13" customFormat="1" ht="12">
      <c r="A110" s="13"/>
      <c r="B110" s="232"/>
      <c r="C110" s="233"/>
      <c r="D110" s="234" t="s">
        <v>151</v>
      </c>
      <c r="E110" s="235" t="s">
        <v>19</v>
      </c>
      <c r="F110" s="236" t="s">
        <v>1220</v>
      </c>
      <c r="G110" s="233"/>
      <c r="H110" s="235" t="s">
        <v>19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151</v>
      </c>
      <c r="AU110" s="242" t="s">
        <v>86</v>
      </c>
      <c r="AV110" s="13" t="s">
        <v>84</v>
      </c>
      <c r="AW110" s="13" t="s">
        <v>35</v>
      </c>
      <c r="AX110" s="13" t="s">
        <v>76</v>
      </c>
      <c r="AY110" s="242" t="s">
        <v>140</v>
      </c>
    </row>
    <row r="111" spans="1:51" s="14" customFormat="1" ht="12">
      <c r="A111" s="14"/>
      <c r="B111" s="243"/>
      <c r="C111" s="244"/>
      <c r="D111" s="234" t="s">
        <v>151</v>
      </c>
      <c r="E111" s="245" t="s">
        <v>19</v>
      </c>
      <c r="F111" s="246" t="s">
        <v>1221</v>
      </c>
      <c r="G111" s="244"/>
      <c r="H111" s="247">
        <v>7.5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151</v>
      </c>
      <c r="AU111" s="253" t="s">
        <v>86</v>
      </c>
      <c r="AV111" s="14" t="s">
        <v>86</v>
      </c>
      <c r="AW111" s="14" t="s">
        <v>35</v>
      </c>
      <c r="AX111" s="14" t="s">
        <v>76</v>
      </c>
      <c r="AY111" s="253" t="s">
        <v>140</v>
      </c>
    </row>
    <row r="112" spans="1:51" s="15" customFormat="1" ht="12">
      <c r="A112" s="15"/>
      <c r="B112" s="254"/>
      <c r="C112" s="255"/>
      <c r="D112" s="234" t="s">
        <v>151</v>
      </c>
      <c r="E112" s="256" t="s">
        <v>19</v>
      </c>
      <c r="F112" s="257" t="s">
        <v>154</v>
      </c>
      <c r="G112" s="255"/>
      <c r="H112" s="258">
        <v>7.5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4" t="s">
        <v>151</v>
      </c>
      <c r="AU112" s="264" t="s">
        <v>86</v>
      </c>
      <c r="AV112" s="15" t="s">
        <v>147</v>
      </c>
      <c r="AW112" s="15" t="s">
        <v>35</v>
      </c>
      <c r="AX112" s="15" t="s">
        <v>84</v>
      </c>
      <c r="AY112" s="264" t="s">
        <v>140</v>
      </c>
    </row>
    <row r="113" spans="1:65" s="2" customFormat="1" ht="24.15" customHeight="1">
      <c r="A113" s="40"/>
      <c r="B113" s="41"/>
      <c r="C113" s="214" t="s">
        <v>147</v>
      </c>
      <c r="D113" s="214" t="s">
        <v>142</v>
      </c>
      <c r="E113" s="215" t="s">
        <v>1222</v>
      </c>
      <c r="F113" s="216" t="s">
        <v>1223</v>
      </c>
      <c r="G113" s="217" t="s">
        <v>250</v>
      </c>
      <c r="H113" s="218">
        <v>21.296</v>
      </c>
      <c r="I113" s="219"/>
      <c r="J113" s="220">
        <f>ROUND(I113*H113,2)</f>
        <v>0</v>
      </c>
      <c r="K113" s="216" t="s">
        <v>146</v>
      </c>
      <c r="L113" s="46"/>
      <c r="M113" s="221" t="s">
        <v>19</v>
      </c>
      <c r="N113" s="222" t="s">
        <v>47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147</v>
      </c>
      <c r="AT113" s="225" t="s">
        <v>142</v>
      </c>
      <c r="AU113" s="225" t="s">
        <v>86</v>
      </c>
      <c r="AY113" s="19" t="s">
        <v>140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84</v>
      </c>
      <c r="BK113" s="226">
        <f>ROUND(I113*H113,2)</f>
        <v>0</v>
      </c>
      <c r="BL113" s="19" t="s">
        <v>147</v>
      </c>
      <c r="BM113" s="225" t="s">
        <v>1224</v>
      </c>
    </row>
    <row r="114" spans="1:47" s="2" customFormat="1" ht="12">
      <c r="A114" s="40"/>
      <c r="B114" s="41"/>
      <c r="C114" s="42"/>
      <c r="D114" s="227" t="s">
        <v>149</v>
      </c>
      <c r="E114" s="42"/>
      <c r="F114" s="228" t="s">
        <v>1225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149</v>
      </c>
      <c r="AU114" s="19" t="s">
        <v>86</v>
      </c>
    </row>
    <row r="115" spans="1:51" s="13" customFormat="1" ht="12">
      <c r="A115" s="13"/>
      <c r="B115" s="232"/>
      <c r="C115" s="233"/>
      <c r="D115" s="234" t="s">
        <v>151</v>
      </c>
      <c r="E115" s="235" t="s">
        <v>19</v>
      </c>
      <c r="F115" s="236" t="s">
        <v>1226</v>
      </c>
      <c r="G115" s="233"/>
      <c r="H115" s="235" t="s">
        <v>19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151</v>
      </c>
      <c r="AU115" s="242" t="s">
        <v>86</v>
      </c>
      <c r="AV115" s="13" t="s">
        <v>84</v>
      </c>
      <c r="AW115" s="13" t="s">
        <v>35</v>
      </c>
      <c r="AX115" s="13" t="s">
        <v>76</v>
      </c>
      <c r="AY115" s="242" t="s">
        <v>140</v>
      </c>
    </row>
    <row r="116" spans="1:51" s="14" customFormat="1" ht="12">
      <c r="A116" s="14"/>
      <c r="B116" s="243"/>
      <c r="C116" s="244"/>
      <c r="D116" s="234" t="s">
        <v>151</v>
      </c>
      <c r="E116" s="245" t="s">
        <v>19</v>
      </c>
      <c r="F116" s="246" t="s">
        <v>1227</v>
      </c>
      <c r="G116" s="244"/>
      <c r="H116" s="247">
        <v>21.296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151</v>
      </c>
      <c r="AU116" s="253" t="s">
        <v>86</v>
      </c>
      <c r="AV116" s="14" t="s">
        <v>86</v>
      </c>
      <c r="AW116" s="14" t="s">
        <v>35</v>
      </c>
      <c r="AX116" s="14" t="s">
        <v>76</v>
      </c>
      <c r="AY116" s="253" t="s">
        <v>140</v>
      </c>
    </row>
    <row r="117" spans="1:51" s="15" customFormat="1" ht="12">
      <c r="A117" s="15"/>
      <c r="B117" s="254"/>
      <c r="C117" s="255"/>
      <c r="D117" s="234" t="s">
        <v>151</v>
      </c>
      <c r="E117" s="256" t="s">
        <v>19</v>
      </c>
      <c r="F117" s="257" t="s">
        <v>154</v>
      </c>
      <c r="G117" s="255"/>
      <c r="H117" s="258">
        <v>21.296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4" t="s">
        <v>151</v>
      </c>
      <c r="AU117" s="264" t="s">
        <v>86</v>
      </c>
      <c r="AV117" s="15" t="s">
        <v>147</v>
      </c>
      <c r="AW117" s="15" t="s">
        <v>35</v>
      </c>
      <c r="AX117" s="15" t="s">
        <v>84</v>
      </c>
      <c r="AY117" s="264" t="s">
        <v>140</v>
      </c>
    </row>
    <row r="118" spans="1:65" s="2" customFormat="1" ht="24.15" customHeight="1">
      <c r="A118" s="40"/>
      <c r="B118" s="41"/>
      <c r="C118" s="214" t="s">
        <v>178</v>
      </c>
      <c r="D118" s="214" t="s">
        <v>142</v>
      </c>
      <c r="E118" s="215" t="s">
        <v>1228</v>
      </c>
      <c r="F118" s="216" t="s">
        <v>1229</v>
      </c>
      <c r="G118" s="217" t="s">
        <v>250</v>
      </c>
      <c r="H118" s="218">
        <v>61.2</v>
      </c>
      <c r="I118" s="219"/>
      <c r="J118" s="220">
        <f>ROUND(I118*H118,2)</f>
        <v>0</v>
      </c>
      <c r="K118" s="216" t="s">
        <v>146</v>
      </c>
      <c r="L118" s="46"/>
      <c r="M118" s="221" t="s">
        <v>19</v>
      </c>
      <c r="N118" s="222" t="s">
        <v>47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147</v>
      </c>
      <c r="AT118" s="225" t="s">
        <v>142</v>
      </c>
      <c r="AU118" s="225" t="s">
        <v>86</v>
      </c>
      <c r="AY118" s="19" t="s">
        <v>140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84</v>
      </c>
      <c r="BK118" s="226">
        <f>ROUND(I118*H118,2)</f>
        <v>0</v>
      </c>
      <c r="BL118" s="19" t="s">
        <v>147</v>
      </c>
      <c r="BM118" s="225" t="s">
        <v>1230</v>
      </c>
    </row>
    <row r="119" spans="1:47" s="2" customFormat="1" ht="12">
      <c r="A119" s="40"/>
      <c r="B119" s="41"/>
      <c r="C119" s="42"/>
      <c r="D119" s="227" t="s">
        <v>149</v>
      </c>
      <c r="E119" s="42"/>
      <c r="F119" s="228" t="s">
        <v>1231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86</v>
      </c>
    </row>
    <row r="120" spans="1:51" s="13" customFormat="1" ht="12">
      <c r="A120" s="13"/>
      <c r="B120" s="232"/>
      <c r="C120" s="233"/>
      <c r="D120" s="234" t="s">
        <v>151</v>
      </c>
      <c r="E120" s="235" t="s">
        <v>19</v>
      </c>
      <c r="F120" s="236" t="s">
        <v>1232</v>
      </c>
      <c r="G120" s="233"/>
      <c r="H120" s="235" t="s">
        <v>19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151</v>
      </c>
      <c r="AU120" s="242" t="s">
        <v>86</v>
      </c>
      <c r="AV120" s="13" t="s">
        <v>84</v>
      </c>
      <c r="AW120" s="13" t="s">
        <v>35</v>
      </c>
      <c r="AX120" s="13" t="s">
        <v>76</v>
      </c>
      <c r="AY120" s="242" t="s">
        <v>140</v>
      </c>
    </row>
    <row r="121" spans="1:51" s="14" customFormat="1" ht="12">
      <c r="A121" s="14"/>
      <c r="B121" s="243"/>
      <c r="C121" s="244"/>
      <c r="D121" s="234" t="s">
        <v>151</v>
      </c>
      <c r="E121" s="245" t="s">
        <v>19</v>
      </c>
      <c r="F121" s="246" t="s">
        <v>1233</v>
      </c>
      <c r="G121" s="244"/>
      <c r="H121" s="247">
        <v>61.2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151</v>
      </c>
      <c r="AU121" s="253" t="s">
        <v>86</v>
      </c>
      <c r="AV121" s="14" t="s">
        <v>86</v>
      </c>
      <c r="AW121" s="14" t="s">
        <v>35</v>
      </c>
      <c r="AX121" s="14" t="s">
        <v>76</v>
      </c>
      <c r="AY121" s="253" t="s">
        <v>140</v>
      </c>
    </row>
    <row r="122" spans="1:51" s="15" customFormat="1" ht="12">
      <c r="A122" s="15"/>
      <c r="B122" s="254"/>
      <c r="C122" s="255"/>
      <c r="D122" s="234" t="s">
        <v>151</v>
      </c>
      <c r="E122" s="256" t="s">
        <v>19</v>
      </c>
      <c r="F122" s="257" t="s">
        <v>154</v>
      </c>
      <c r="G122" s="255"/>
      <c r="H122" s="258">
        <v>61.2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4" t="s">
        <v>151</v>
      </c>
      <c r="AU122" s="264" t="s">
        <v>86</v>
      </c>
      <c r="AV122" s="15" t="s">
        <v>147</v>
      </c>
      <c r="AW122" s="15" t="s">
        <v>35</v>
      </c>
      <c r="AX122" s="15" t="s">
        <v>84</v>
      </c>
      <c r="AY122" s="264" t="s">
        <v>140</v>
      </c>
    </row>
    <row r="123" spans="1:65" s="2" customFormat="1" ht="24.15" customHeight="1">
      <c r="A123" s="40"/>
      <c r="B123" s="41"/>
      <c r="C123" s="214" t="s">
        <v>185</v>
      </c>
      <c r="D123" s="214" t="s">
        <v>142</v>
      </c>
      <c r="E123" s="215" t="s">
        <v>371</v>
      </c>
      <c r="F123" s="216" t="s">
        <v>372</v>
      </c>
      <c r="G123" s="217" t="s">
        <v>250</v>
      </c>
      <c r="H123" s="218">
        <v>32.472</v>
      </c>
      <c r="I123" s="219"/>
      <c r="J123" s="220">
        <f>ROUND(I123*H123,2)</f>
        <v>0</v>
      </c>
      <c r="K123" s="216" t="s">
        <v>146</v>
      </c>
      <c r="L123" s="46"/>
      <c r="M123" s="221" t="s">
        <v>19</v>
      </c>
      <c r="N123" s="222" t="s">
        <v>47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147</v>
      </c>
      <c r="AT123" s="225" t="s">
        <v>142</v>
      </c>
      <c r="AU123" s="225" t="s">
        <v>86</v>
      </c>
      <c r="AY123" s="19" t="s">
        <v>140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84</v>
      </c>
      <c r="BK123" s="226">
        <f>ROUND(I123*H123,2)</f>
        <v>0</v>
      </c>
      <c r="BL123" s="19" t="s">
        <v>147</v>
      </c>
      <c r="BM123" s="225" t="s">
        <v>1234</v>
      </c>
    </row>
    <row r="124" spans="1:47" s="2" customFormat="1" ht="12">
      <c r="A124" s="40"/>
      <c r="B124" s="41"/>
      <c r="C124" s="42"/>
      <c r="D124" s="227" t="s">
        <v>149</v>
      </c>
      <c r="E124" s="42"/>
      <c r="F124" s="228" t="s">
        <v>374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149</v>
      </c>
      <c r="AU124" s="19" t="s">
        <v>86</v>
      </c>
    </row>
    <row r="125" spans="1:51" s="13" customFormat="1" ht="12">
      <c r="A125" s="13"/>
      <c r="B125" s="232"/>
      <c r="C125" s="233"/>
      <c r="D125" s="234" t="s">
        <v>151</v>
      </c>
      <c r="E125" s="235" t="s">
        <v>19</v>
      </c>
      <c r="F125" s="236" t="s">
        <v>1235</v>
      </c>
      <c r="G125" s="233"/>
      <c r="H125" s="235" t="s">
        <v>19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151</v>
      </c>
      <c r="AU125" s="242" t="s">
        <v>86</v>
      </c>
      <c r="AV125" s="13" t="s">
        <v>84</v>
      </c>
      <c r="AW125" s="13" t="s">
        <v>35</v>
      </c>
      <c r="AX125" s="13" t="s">
        <v>76</v>
      </c>
      <c r="AY125" s="242" t="s">
        <v>140</v>
      </c>
    </row>
    <row r="126" spans="1:51" s="14" customFormat="1" ht="12">
      <c r="A126" s="14"/>
      <c r="B126" s="243"/>
      <c r="C126" s="244"/>
      <c r="D126" s="234" t="s">
        <v>151</v>
      </c>
      <c r="E126" s="245" t="s">
        <v>19</v>
      </c>
      <c r="F126" s="246" t="s">
        <v>1236</v>
      </c>
      <c r="G126" s="244"/>
      <c r="H126" s="247">
        <v>18.48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151</v>
      </c>
      <c r="AU126" s="253" t="s">
        <v>86</v>
      </c>
      <c r="AV126" s="14" t="s">
        <v>86</v>
      </c>
      <c r="AW126" s="14" t="s">
        <v>35</v>
      </c>
      <c r="AX126" s="14" t="s">
        <v>76</v>
      </c>
      <c r="AY126" s="253" t="s">
        <v>140</v>
      </c>
    </row>
    <row r="127" spans="1:51" s="13" customFormat="1" ht="12">
      <c r="A127" s="13"/>
      <c r="B127" s="232"/>
      <c r="C127" s="233"/>
      <c r="D127" s="234" t="s">
        <v>151</v>
      </c>
      <c r="E127" s="235" t="s">
        <v>19</v>
      </c>
      <c r="F127" s="236" t="s">
        <v>1237</v>
      </c>
      <c r="G127" s="233"/>
      <c r="H127" s="235" t="s">
        <v>19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151</v>
      </c>
      <c r="AU127" s="242" t="s">
        <v>86</v>
      </c>
      <c r="AV127" s="13" t="s">
        <v>84</v>
      </c>
      <c r="AW127" s="13" t="s">
        <v>35</v>
      </c>
      <c r="AX127" s="13" t="s">
        <v>76</v>
      </c>
      <c r="AY127" s="242" t="s">
        <v>140</v>
      </c>
    </row>
    <row r="128" spans="1:51" s="14" customFormat="1" ht="12">
      <c r="A128" s="14"/>
      <c r="B128" s="243"/>
      <c r="C128" s="244"/>
      <c r="D128" s="234" t="s">
        <v>151</v>
      </c>
      <c r="E128" s="245" t="s">
        <v>19</v>
      </c>
      <c r="F128" s="246" t="s">
        <v>1238</v>
      </c>
      <c r="G128" s="244"/>
      <c r="H128" s="247">
        <v>13.992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151</v>
      </c>
      <c r="AU128" s="253" t="s">
        <v>86</v>
      </c>
      <c r="AV128" s="14" t="s">
        <v>86</v>
      </c>
      <c r="AW128" s="14" t="s">
        <v>35</v>
      </c>
      <c r="AX128" s="14" t="s">
        <v>76</v>
      </c>
      <c r="AY128" s="253" t="s">
        <v>140</v>
      </c>
    </row>
    <row r="129" spans="1:51" s="15" customFormat="1" ht="12">
      <c r="A129" s="15"/>
      <c r="B129" s="254"/>
      <c r="C129" s="255"/>
      <c r="D129" s="234" t="s">
        <v>151</v>
      </c>
      <c r="E129" s="256" t="s">
        <v>19</v>
      </c>
      <c r="F129" s="257" t="s">
        <v>154</v>
      </c>
      <c r="G129" s="255"/>
      <c r="H129" s="258">
        <v>32.472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4" t="s">
        <v>151</v>
      </c>
      <c r="AU129" s="264" t="s">
        <v>86</v>
      </c>
      <c r="AV129" s="15" t="s">
        <v>147</v>
      </c>
      <c r="AW129" s="15" t="s">
        <v>35</v>
      </c>
      <c r="AX129" s="15" t="s">
        <v>84</v>
      </c>
      <c r="AY129" s="264" t="s">
        <v>140</v>
      </c>
    </row>
    <row r="130" spans="1:65" s="2" customFormat="1" ht="24.15" customHeight="1">
      <c r="A130" s="40"/>
      <c r="B130" s="41"/>
      <c r="C130" s="214" t="s">
        <v>196</v>
      </c>
      <c r="D130" s="214" t="s">
        <v>142</v>
      </c>
      <c r="E130" s="215" t="s">
        <v>1239</v>
      </c>
      <c r="F130" s="216" t="s">
        <v>1240</v>
      </c>
      <c r="G130" s="217" t="s">
        <v>250</v>
      </c>
      <c r="H130" s="218">
        <v>0.576</v>
      </c>
      <c r="I130" s="219"/>
      <c r="J130" s="220">
        <f>ROUND(I130*H130,2)</f>
        <v>0</v>
      </c>
      <c r="K130" s="216" t="s">
        <v>146</v>
      </c>
      <c r="L130" s="46"/>
      <c r="M130" s="221" t="s">
        <v>19</v>
      </c>
      <c r="N130" s="222" t="s">
        <v>47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147</v>
      </c>
      <c r="AT130" s="225" t="s">
        <v>142</v>
      </c>
      <c r="AU130" s="225" t="s">
        <v>86</v>
      </c>
      <c r="AY130" s="19" t="s">
        <v>140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84</v>
      </c>
      <c r="BK130" s="226">
        <f>ROUND(I130*H130,2)</f>
        <v>0</v>
      </c>
      <c r="BL130" s="19" t="s">
        <v>147</v>
      </c>
      <c r="BM130" s="225" t="s">
        <v>1241</v>
      </c>
    </row>
    <row r="131" spans="1:47" s="2" customFormat="1" ht="12">
      <c r="A131" s="40"/>
      <c r="B131" s="41"/>
      <c r="C131" s="42"/>
      <c r="D131" s="227" t="s">
        <v>149</v>
      </c>
      <c r="E131" s="42"/>
      <c r="F131" s="228" t="s">
        <v>1242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149</v>
      </c>
      <c r="AU131" s="19" t="s">
        <v>86</v>
      </c>
    </row>
    <row r="132" spans="1:51" s="13" customFormat="1" ht="12">
      <c r="A132" s="13"/>
      <c r="B132" s="232"/>
      <c r="C132" s="233"/>
      <c r="D132" s="234" t="s">
        <v>151</v>
      </c>
      <c r="E132" s="235" t="s">
        <v>19</v>
      </c>
      <c r="F132" s="236" t="s">
        <v>1243</v>
      </c>
      <c r="G132" s="233"/>
      <c r="H132" s="235" t="s">
        <v>19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151</v>
      </c>
      <c r="AU132" s="242" t="s">
        <v>86</v>
      </c>
      <c r="AV132" s="13" t="s">
        <v>84</v>
      </c>
      <c r="AW132" s="13" t="s">
        <v>35</v>
      </c>
      <c r="AX132" s="13" t="s">
        <v>76</v>
      </c>
      <c r="AY132" s="242" t="s">
        <v>140</v>
      </c>
    </row>
    <row r="133" spans="1:51" s="14" customFormat="1" ht="12">
      <c r="A133" s="14"/>
      <c r="B133" s="243"/>
      <c r="C133" s="244"/>
      <c r="D133" s="234" t="s">
        <v>151</v>
      </c>
      <c r="E133" s="245" t="s">
        <v>19</v>
      </c>
      <c r="F133" s="246" t="s">
        <v>1244</v>
      </c>
      <c r="G133" s="244"/>
      <c r="H133" s="247">
        <v>0.576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151</v>
      </c>
      <c r="AU133" s="253" t="s">
        <v>86</v>
      </c>
      <c r="AV133" s="14" t="s">
        <v>86</v>
      </c>
      <c r="AW133" s="14" t="s">
        <v>35</v>
      </c>
      <c r="AX133" s="14" t="s">
        <v>76</v>
      </c>
      <c r="AY133" s="253" t="s">
        <v>140</v>
      </c>
    </row>
    <row r="134" spans="1:51" s="15" customFormat="1" ht="12">
      <c r="A134" s="15"/>
      <c r="B134" s="254"/>
      <c r="C134" s="255"/>
      <c r="D134" s="234" t="s">
        <v>151</v>
      </c>
      <c r="E134" s="256" t="s">
        <v>19</v>
      </c>
      <c r="F134" s="257" t="s">
        <v>154</v>
      </c>
      <c r="G134" s="255"/>
      <c r="H134" s="258">
        <v>0.576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151</v>
      </c>
      <c r="AU134" s="264" t="s">
        <v>86</v>
      </c>
      <c r="AV134" s="15" t="s">
        <v>147</v>
      </c>
      <c r="AW134" s="15" t="s">
        <v>35</v>
      </c>
      <c r="AX134" s="15" t="s">
        <v>84</v>
      </c>
      <c r="AY134" s="264" t="s">
        <v>140</v>
      </c>
    </row>
    <row r="135" spans="1:65" s="2" customFormat="1" ht="37.8" customHeight="1">
      <c r="A135" s="40"/>
      <c r="B135" s="41"/>
      <c r="C135" s="214" t="s">
        <v>203</v>
      </c>
      <c r="D135" s="214" t="s">
        <v>142</v>
      </c>
      <c r="E135" s="215" t="s">
        <v>397</v>
      </c>
      <c r="F135" s="216" t="s">
        <v>398</v>
      </c>
      <c r="G135" s="217" t="s">
        <v>250</v>
      </c>
      <c r="H135" s="218">
        <v>671.048</v>
      </c>
      <c r="I135" s="219"/>
      <c r="J135" s="220">
        <f>ROUND(I135*H135,2)</f>
        <v>0</v>
      </c>
      <c r="K135" s="216" t="s">
        <v>146</v>
      </c>
      <c r="L135" s="46"/>
      <c r="M135" s="221" t="s">
        <v>19</v>
      </c>
      <c r="N135" s="222" t="s">
        <v>47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147</v>
      </c>
      <c r="AT135" s="225" t="s">
        <v>142</v>
      </c>
      <c r="AU135" s="225" t="s">
        <v>86</v>
      </c>
      <c r="AY135" s="19" t="s">
        <v>140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84</v>
      </c>
      <c r="BK135" s="226">
        <f>ROUND(I135*H135,2)</f>
        <v>0</v>
      </c>
      <c r="BL135" s="19" t="s">
        <v>147</v>
      </c>
      <c r="BM135" s="225" t="s">
        <v>1245</v>
      </c>
    </row>
    <row r="136" spans="1:47" s="2" customFormat="1" ht="12">
      <c r="A136" s="40"/>
      <c r="B136" s="41"/>
      <c r="C136" s="42"/>
      <c r="D136" s="227" t="s">
        <v>149</v>
      </c>
      <c r="E136" s="42"/>
      <c r="F136" s="228" t="s">
        <v>400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149</v>
      </c>
      <c r="AU136" s="19" t="s">
        <v>86</v>
      </c>
    </row>
    <row r="137" spans="1:51" s="13" customFormat="1" ht="12">
      <c r="A137" s="13"/>
      <c r="B137" s="232"/>
      <c r="C137" s="233"/>
      <c r="D137" s="234" t="s">
        <v>151</v>
      </c>
      <c r="E137" s="235" t="s">
        <v>19</v>
      </c>
      <c r="F137" s="236" t="s">
        <v>1208</v>
      </c>
      <c r="G137" s="233"/>
      <c r="H137" s="235" t="s">
        <v>19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151</v>
      </c>
      <c r="AU137" s="242" t="s">
        <v>86</v>
      </c>
      <c r="AV137" s="13" t="s">
        <v>84</v>
      </c>
      <c r="AW137" s="13" t="s">
        <v>35</v>
      </c>
      <c r="AX137" s="13" t="s">
        <v>76</v>
      </c>
      <c r="AY137" s="242" t="s">
        <v>140</v>
      </c>
    </row>
    <row r="138" spans="1:51" s="14" customFormat="1" ht="12">
      <c r="A138" s="14"/>
      <c r="B138" s="243"/>
      <c r="C138" s="244"/>
      <c r="D138" s="234" t="s">
        <v>151</v>
      </c>
      <c r="E138" s="245" t="s">
        <v>19</v>
      </c>
      <c r="F138" s="246" t="s">
        <v>1209</v>
      </c>
      <c r="G138" s="244"/>
      <c r="H138" s="247">
        <v>268.335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151</v>
      </c>
      <c r="AU138" s="253" t="s">
        <v>86</v>
      </c>
      <c r="AV138" s="14" t="s">
        <v>86</v>
      </c>
      <c r="AW138" s="14" t="s">
        <v>35</v>
      </c>
      <c r="AX138" s="14" t="s">
        <v>76</v>
      </c>
      <c r="AY138" s="253" t="s">
        <v>140</v>
      </c>
    </row>
    <row r="139" spans="1:51" s="13" customFormat="1" ht="12">
      <c r="A139" s="13"/>
      <c r="B139" s="232"/>
      <c r="C139" s="233"/>
      <c r="D139" s="234" t="s">
        <v>151</v>
      </c>
      <c r="E139" s="235" t="s">
        <v>19</v>
      </c>
      <c r="F139" s="236" t="s">
        <v>1210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151</v>
      </c>
      <c r="AU139" s="242" t="s">
        <v>86</v>
      </c>
      <c r="AV139" s="13" t="s">
        <v>84</v>
      </c>
      <c r="AW139" s="13" t="s">
        <v>35</v>
      </c>
      <c r="AX139" s="13" t="s">
        <v>76</v>
      </c>
      <c r="AY139" s="242" t="s">
        <v>140</v>
      </c>
    </row>
    <row r="140" spans="1:51" s="14" customFormat="1" ht="12">
      <c r="A140" s="14"/>
      <c r="B140" s="243"/>
      <c r="C140" s="244"/>
      <c r="D140" s="234" t="s">
        <v>151</v>
      </c>
      <c r="E140" s="245" t="s">
        <v>19</v>
      </c>
      <c r="F140" s="246" t="s">
        <v>1211</v>
      </c>
      <c r="G140" s="244"/>
      <c r="H140" s="247">
        <v>254.369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151</v>
      </c>
      <c r="AU140" s="253" t="s">
        <v>86</v>
      </c>
      <c r="AV140" s="14" t="s">
        <v>86</v>
      </c>
      <c r="AW140" s="14" t="s">
        <v>35</v>
      </c>
      <c r="AX140" s="14" t="s">
        <v>76</v>
      </c>
      <c r="AY140" s="253" t="s">
        <v>140</v>
      </c>
    </row>
    <row r="141" spans="1:51" s="13" customFormat="1" ht="12">
      <c r="A141" s="13"/>
      <c r="B141" s="232"/>
      <c r="C141" s="233"/>
      <c r="D141" s="234" t="s">
        <v>151</v>
      </c>
      <c r="E141" s="235" t="s">
        <v>19</v>
      </c>
      <c r="F141" s="236" t="s">
        <v>1212</v>
      </c>
      <c r="G141" s="233"/>
      <c r="H141" s="235" t="s">
        <v>19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151</v>
      </c>
      <c r="AU141" s="242" t="s">
        <v>86</v>
      </c>
      <c r="AV141" s="13" t="s">
        <v>84</v>
      </c>
      <c r="AW141" s="13" t="s">
        <v>35</v>
      </c>
      <c r="AX141" s="13" t="s">
        <v>76</v>
      </c>
      <c r="AY141" s="242" t="s">
        <v>140</v>
      </c>
    </row>
    <row r="142" spans="1:51" s="14" customFormat="1" ht="12">
      <c r="A142" s="14"/>
      <c r="B142" s="243"/>
      <c r="C142" s="244"/>
      <c r="D142" s="234" t="s">
        <v>151</v>
      </c>
      <c r="E142" s="245" t="s">
        <v>19</v>
      </c>
      <c r="F142" s="246" t="s">
        <v>1213</v>
      </c>
      <c r="G142" s="244"/>
      <c r="H142" s="247">
        <v>50.4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151</v>
      </c>
      <c r="AU142" s="253" t="s">
        <v>86</v>
      </c>
      <c r="AV142" s="14" t="s">
        <v>86</v>
      </c>
      <c r="AW142" s="14" t="s">
        <v>35</v>
      </c>
      <c r="AX142" s="14" t="s">
        <v>76</v>
      </c>
      <c r="AY142" s="253" t="s">
        <v>140</v>
      </c>
    </row>
    <row r="143" spans="1:51" s="13" customFormat="1" ht="12">
      <c r="A143" s="13"/>
      <c r="B143" s="232"/>
      <c r="C143" s="233"/>
      <c r="D143" s="234" t="s">
        <v>151</v>
      </c>
      <c r="E143" s="235" t="s">
        <v>19</v>
      </c>
      <c r="F143" s="236" t="s">
        <v>1214</v>
      </c>
      <c r="G143" s="233"/>
      <c r="H143" s="235" t="s">
        <v>19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151</v>
      </c>
      <c r="AU143" s="242" t="s">
        <v>86</v>
      </c>
      <c r="AV143" s="13" t="s">
        <v>84</v>
      </c>
      <c r="AW143" s="13" t="s">
        <v>35</v>
      </c>
      <c r="AX143" s="13" t="s">
        <v>76</v>
      </c>
      <c r="AY143" s="242" t="s">
        <v>140</v>
      </c>
    </row>
    <row r="144" spans="1:51" s="14" customFormat="1" ht="12">
      <c r="A144" s="14"/>
      <c r="B144" s="243"/>
      <c r="C144" s="244"/>
      <c r="D144" s="234" t="s">
        <v>151</v>
      </c>
      <c r="E144" s="245" t="s">
        <v>19</v>
      </c>
      <c r="F144" s="246" t="s">
        <v>1215</v>
      </c>
      <c r="G144" s="244"/>
      <c r="H144" s="247">
        <v>25.996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151</v>
      </c>
      <c r="AU144" s="253" t="s">
        <v>86</v>
      </c>
      <c r="AV144" s="14" t="s">
        <v>86</v>
      </c>
      <c r="AW144" s="14" t="s">
        <v>35</v>
      </c>
      <c r="AX144" s="14" t="s">
        <v>76</v>
      </c>
      <c r="AY144" s="253" t="s">
        <v>140</v>
      </c>
    </row>
    <row r="145" spans="1:51" s="13" customFormat="1" ht="12">
      <c r="A145" s="13"/>
      <c r="B145" s="232"/>
      <c r="C145" s="233"/>
      <c r="D145" s="234" t="s">
        <v>151</v>
      </c>
      <c r="E145" s="235" t="s">
        <v>19</v>
      </c>
      <c r="F145" s="236" t="s">
        <v>1235</v>
      </c>
      <c r="G145" s="233"/>
      <c r="H145" s="235" t="s">
        <v>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151</v>
      </c>
      <c r="AU145" s="242" t="s">
        <v>86</v>
      </c>
      <c r="AV145" s="13" t="s">
        <v>84</v>
      </c>
      <c r="AW145" s="13" t="s">
        <v>35</v>
      </c>
      <c r="AX145" s="13" t="s">
        <v>76</v>
      </c>
      <c r="AY145" s="242" t="s">
        <v>140</v>
      </c>
    </row>
    <row r="146" spans="1:51" s="14" customFormat="1" ht="12">
      <c r="A146" s="14"/>
      <c r="B146" s="243"/>
      <c r="C146" s="244"/>
      <c r="D146" s="234" t="s">
        <v>151</v>
      </c>
      <c r="E146" s="245" t="s">
        <v>19</v>
      </c>
      <c r="F146" s="246" t="s">
        <v>1236</v>
      </c>
      <c r="G146" s="244"/>
      <c r="H146" s="247">
        <v>18.48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151</v>
      </c>
      <c r="AU146" s="253" t="s">
        <v>86</v>
      </c>
      <c r="AV146" s="14" t="s">
        <v>86</v>
      </c>
      <c r="AW146" s="14" t="s">
        <v>35</v>
      </c>
      <c r="AX146" s="14" t="s">
        <v>76</v>
      </c>
      <c r="AY146" s="253" t="s">
        <v>140</v>
      </c>
    </row>
    <row r="147" spans="1:51" s="13" customFormat="1" ht="12">
      <c r="A147" s="13"/>
      <c r="B147" s="232"/>
      <c r="C147" s="233"/>
      <c r="D147" s="234" t="s">
        <v>151</v>
      </c>
      <c r="E147" s="235" t="s">
        <v>19</v>
      </c>
      <c r="F147" s="236" t="s">
        <v>1246</v>
      </c>
      <c r="G147" s="233"/>
      <c r="H147" s="235" t="s">
        <v>19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151</v>
      </c>
      <c r="AU147" s="242" t="s">
        <v>86</v>
      </c>
      <c r="AV147" s="13" t="s">
        <v>84</v>
      </c>
      <c r="AW147" s="13" t="s">
        <v>35</v>
      </c>
      <c r="AX147" s="13" t="s">
        <v>76</v>
      </c>
      <c r="AY147" s="242" t="s">
        <v>140</v>
      </c>
    </row>
    <row r="148" spans="1:51" s="14" customFormat="1" ht="12">
      <c r="A148" s="14"/>
      <c r="B148" s="243"/>
      <c r="C148" s="244"/>
      <c r="D148" s="234" t="s">
        <v>151</v>
      </c>
      <c r="E148" s="245" t="s">
        <v>19</v>
      </c>
      <c r="F148" s="246" t="s">
        <v>1247</v>
      </c>
      <c r="G148" s="244"/>
      <c r="H148" s="247">
        <v>-5.624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151</v>
      </c>
      <c r="AU148" s="253" t="s">
        <v>86</v>
      </c>
      <c r="AV148" s="14" t="s">
        <v>86</v>
      </c>
      <c r="AW148" s="14" t="s">
        <v>35</v>
      </c>
      <c r="AX148" s="14" t="s">
        <v>76</v>
      </c>
      <c r="AY148" s="253" t="s">
        <v>140</v>
      </c>
    </row>
    <row r="149" spans="1:51" s="13" customFormat="1" ht="12">
      <c r="A149" s="13"/>
      <c r="B149" s="232"/>
      <c r="C149" s="233"/>
      <c r="D149" s="234" t="s">
        <v>151</v>
      </c>
      <c r="E149" s="235" t="s">
        <v>19</v>
      </c>
      <c r="F149" s="236" t="s">
        <v>1237</v>
      </c>
      <c r="G149" s="233"/>
      <c r="H149" s="235" t="s">
        <v>19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151</v>
      </c>
      <c r="AU149" s="242" t="s">
        <v>86</v>
      </c>
      <c r="AV149" s="13" t="s">
        <v>84</v>
      </c>
      <c r="AW149" s="13" t="s">
        <v>35</v>
      </c>
      <c r="AX149" s="13" t="s">
        <v>76</v>
      </c>
      <c r="AY149" s="242" t="s">
        <v>140</v>
      </c>
    </row>
    <row r="150" spans="1:51" s="14" customFormat="1" ht="12">
      <c r="A150" s="14"/>
      <c r="B150" s="243"/>
      <c r="C150" s="244"/>
      <c r="D150" s="234" t="s">
        <v>151</v>
      </c>
      <c r="E150" s="245" t="s">
        <v>19</v>
      </c>
      <c r="F150" s="246" t="s">
        <v>1238</v>
      </c>
      <c r="G150" s="244"/>
      <c r="H150" s="247">
        <v>13.992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151</v>
      </c>
      <c r="AU150" s="253" t="s">
        <v>86</v>
      </c>
      <c r="AV150" s="14" t="s">
        <v>86</v>
      </c>
      <c r="AW150" s="14" t="s">
        <v>35</v>
      </c>
      <c r="AX150" s="14" t="s">
        <v>76</v>
      </c>
      <c r="AY150" s="253" t="s">
        <v>140</v>
      </c>
    </row>
    <row r="151" spans="1:51" s="13" customFormat="1" ht="12">
      <c r="A151" s="13"/>
      <c r="B151" s="232"/>
      <c r="C151" s="233"/>
      <c r="D151" s="234" t="s">
        <v>151</v>
      </c>
      <c r="E151" s="235" t="s">
        <v>19</v>
      </c>
      <c r="F151" s="236" t="s">
        <v>1248</v>
      </c>
      <c r="G151" s="233"/>
      <c r="H151" s="235" t="s">
        <v>19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151</v>
      </c>
      <c r="AU151" s="242" t="s">
        <v>86</v>
      </c>
      <c r="AV151" s="13" t="s">
        <v>84</v>
      </c>
      <c r="AW151" s="13" t="s">
        <v>35</v>
      </c>
      <c r="AX151" s="13" t="s">
        <v>76</v>
      </c>
      <c r="AY151" s="242" t="s">
        <v>140</v>
      </c>
    </row>
    <row r="152" spans="1:51" s="14" customFormat="1" ht="12">
      <c r="A152" s="14"/>
      <c r="B152" s="243"/>
      <c r="C152" s="244"/>
      <c r="D152" s="234" t="s">
        <v>151</v>
      </c>
      <c r="E152" s="245" t="s">
        <v>19</v>
      </c>
      <c r="F152" s="246" t="s">
        <v>1249</v>
      </c>
      <c r="G152" s="244"/>
      <c r="H152" s="247">
        <v>-4.18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151</v>
      </c>
      <c r="AU152" s="253" t="s">
        <v>86</v>
      </c>
      <c r="AV152" s="14" t="s">
        <v>86</v>
      </c>
      <c r="AW152" s="14" t="s">
        <v>35</v>
      </c>
      <c r="AX152" s="14" t="s">
        <v>76</v>
      </c>
      <c r="AY152" s="253" t="s">
        <v>140</v>
      </c>
    </row>
    <row r="153" spans="1:51" s="13" customFormat="1" ht="12">
      <c r="A153" s="13"/>
      <c r="B153" s="232"/>
      <c r="C153" s="233"/>
      <c r="D153" s="234" t="s">
        <v>151</v>
      </c>
      <c r="E153" s="235" t="s">
        <v>19</v>
      </c>
      <c r="F153" s="236" t="s">
        <v>1226</v>
      </c>
      <c r="G153" s="233"/>
      <c r="H153" s="235" t="s">
        <v>19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151</v>
      </c>
      <c r="AU153" s="242" t="s">
        <v>86</v>
      </c>
      <c r="AV153" s="13" t="s">
        <v>84</v>
      </c>
      <c r="AW153" s="13" t="s">
        <v>35</v>
      </c>
      <c r="AX153" s="13" t="s">
        <v>76</v>
      </c>
      <c r="AY153" s="242" t="s">
        <v>140</v>
      </c>
    </row>
    <row r="154" spans="1:51" s="14" customFormat="1" ht="12">
      <c r="A154" s="14"/>
      <c r="B154" s="243"/>
      <c r="C154" s="244"/>
      <c r="D154" s="234" t="s">
        <v>151</v>
      </c>
      <c r="E154" s="245" t="s">
        <v>19</v>
      </c>
      <c r="F154" s="246" t="s">
        <v>1227</v>
      </c>
      <c r="G154" s="244"/>
      <c r="H154" s="247">
        <v>21.296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151</v>
      </c>
      <c r="AU154" s="253" t="s">
        <v>86</v>
      </c>
      <c r="AV154" s="14" t="s">
        <v>86</v>
      </c>
      <c r="AW154" s="14" t="s">
        <v>35</v>
      </c>
      <c r="AX154" s="14" t="s">
        <v>76</v>
      </c>
      <c r="AY154" s="253" t="s">
        <v>140</v>
      </c>
    </row>
    <row r="155" spans="1:51" s="13" customFormat="1" ht="12">
      <c r="A155" s="13"/>
      <c r="B155" s="232"/>
      <c r="C155" s="233"/>
      <c r="D155" s="234" t="s">
        <v>151</v>
      </c>
      <c r="E155" s="235" t="s">
        <v>19</v>
      </c>
      <c r="F155" s="236" t="s">
        <v>1250</v>
      </c>
      <c r="G155" s="233"/>
      <c r="H155" s="235" t="s">
        <v>19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151</v>
      </c>
      <c r="AU155" s="242" t="s">
        <v>86</v>
      </c>
      <c r="AV155" s="13" t="s">
        <v>84</v>
      </c>
      <c r="AW155" s="13" t="s">
        <v>35</v>
      </c>
      <c r="AX155" s="13" t="s">
        <v>76</v>
      </c>
      <c r="AY155" s="242" t="s">
        <v>140</v>
      </c>
    </row>
    <row r="156" spans="1:51" s="14" customFormat="1" ht="12">
      <c r="A156" s="14"/>
      <c r="B156" s="243"/>
      <c r="C156" s="244"/>
      <c r="D156" s="234" t="s">
        <v>151</v>
      </c>
      <c r="E156" s="245" t="s">
        <v>19</v>
      </c>
      <c r="F156" s="246" t="s">
        <v>1251</v>
      </c>
      <c r="G156" s="244"/>
      <c r="H156" s="247">
        <v>-3.192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151</v>
      </c>
      <c r="AU156" s="253" t="s">
        <v>86</v>
      </c>
      <c r="AV156" s="14" t="s">
        <v>86</v>
      </c>
      <c r="AW156" s="14" t="s">
        <v>35</v>
      </c>
      <c r="AX156" s="14" t="s">
        <v>76</v>
      </c>
      <c r="AY156" s="253" t="s">
        <v>140</v>
      </c>
    </row>
    <row r="157" spans="1:51" s="13" customFormat="1" ht="12">
      <c r="A157" s="13"/>
      <c r="B157" s="232"/>
      <c r="C157" s="233"/>
      <c r="D157" s="234" t="s">
        <v>151</v>
      </c>
      <c r="E157" s="235" t="s">
        <v>19</v>
      </c>
      <c r="F157" s="236" t="s">
        <v>1232</v>
      </c>
      <c r="G157" s="233"/>
      <c r="H157" s="235" t="s">
        <v>19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151</v>
      </c>
      <c r="AU157" s="242" t="s">
        <v>86</v>
      </c>
      <c r="AV157" s="13" t="s">
        <v>84</v>
      </c>
      <c r="AW157" s="13" t="s">
        <v>35</v>
      </c>
      <c r="AX157" s="13" t="s">
        <v>76</v>
      </c>
      <c r="AY157" s="242" t="s">
        <v>140</v>
      </c>
    </row>
    <row r="158" spans="1:51" s="14" customFormat="1" ht="12">
      <c r="A158" s="14"/>
      <c r="B158" s="243"/>
      <c r="C158" s="244"/>
      <c r="D158" s="234" t="s">
        <v>151</v>
      </c>
      <c r="E158" s="245" t="s">
        <v>19</v>
      </c>
      <c r="F158" s="246" t="s">
        <v>1233</v>
      </c>
      <c r="G158" s="244"/>
      <c r="H158" s="247">
        <v>61.2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151</v>
      </c>
      <c r="AU158" s="253" t="s">
        <v>86</v>
      </c>
      <c r="AV158" s="14" t="s">
        <v>86</v>
      </c>
      <c r="AW158" s="14" t="s">
        <v>35</v>
      </c>
      <c r="AX158" s="14" t="s">
        <v>76</v>
      </c>
      <c r="AY158" s="253" t="s">
        <v>140</v>
      </c>
    </row>
    <row r="159" spans="1:51" s="13" customFormat="1" ht="12">
      <c r="A159" s="13"/>
      <c r="B159" s="232"/>
      <c r="C159" s="233"/>
      <c r="D159" s="234" t="s">
        <v>151</v>
      </c>
      <c r="E159" s="235" t="s">
        <v>19</v>
      </c>
      <c r="F159" s="236" t="s">
        <v>1252</v>
      </c>
      <c r="G159" s="233"/>
      <c r="H159" s="235" t="s">
        <v>19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151</v>
      </c>
      <c r="AU159" s="242" t="s">
        <v>86</v>
      </c>
      <c r="AV159" s="13" t="s">
        <v>84</v>
      </c>
      <c r="AW159" s="13" t="s">
        <v>35</v>
      </c>
      <c r="AX159" s="13" t="s">
        <v>76</v>
      </c>
      <c r="AY159" s="242" t="s">
        <v>140</v>
      </c>
    </row>
    <row r="160" spans="1:51" s="14" customFormat="1" ht="12">
      <c r="A160" s="14"/>
      <c r="B160" s="243"/>
      <c r="C160" s="244"/>
      <c r="D160" s="234" t="s">
        <v>151</v>
      </c>
      <c r="E160" s="245" t="s">
        <v>19</v>
      </c>
      <c r="F160" s="246" t="s">
        <v>1253</v>
      </c>
      <c r="G160" s="244"/>
      <c r="H160" s="247">
        <v>-30.6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151</v>
      </c>
      <c r="AU160" s="253" t="s">
        <v>86</v>
      </c>
      <c r="AV160" s="14" t="s">
        <v>86</v>
      </c>
      <c r="AW160" s="14" t="s">
        <v>35</v>
      </c>
      <c r="AX160" s="14" t="s">
        <v>76</v>
      </c>
      <c r="AY160" s="253" t="s">
        <v>140</v>
      </c>
    </row>
    <row r="161" spans="1:51" s="13" customFormat="1" ht="12">
      <c r="A161" s="13"/>
      <c r="B161" s="232"/>
      <c r="C161" s="233"/>
      <c r="D161" s="234" t="s">
        <v>151</v>
      </c>
      <c r="E161" s="235" t="s">
        <v>19</v>
      </c>
      <c r="F161" s="236" t="s">
        <v>1243</v>
      </c>
      <c r="G161" s="233"/>
      <c r="H161" s="235" t="s">
        <v>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151</v>
      </c>
      <c r="AU161" s="242" t="s">
        <v>86</v>
      </c>
      <c r="AV161" s="13" t="s">
        <v>84</v>
      </c>
      <c r="AW161" s="13" t="s">
        <v>35</v>
      </c>
      <c r="AX161" s="13" t="s">
        <v>76</v>
      </c>
      <c r="AY161" s="242" t="s">
        <v>140</v>
      </c>
    </row>
    <row r="162" spans="1:51" s="14" customFormat="1" ht="12">
      <c r="A162" s="14"/>
      <c r="B162" s="243"/>
      <c r="C162" s="244"/>
      <c r="D162" s="234" t="s">
        <v>151</v>
      </c>
      <c r="E162" s="245" t="s">
        <v>19</v>
      </c>
      <c r="F162" s="246" t="s">
        <v>1244</v>
      </c>
      <c r="G162" s="244"/>
      <c r="H162" s="247">
        <v>0.576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151</v>
      </c>
      <c r="AU162" s="253" t="s">
        <v>86</v>
      </c>
      <c r="AV162" s="14" t="s">
        <v>86</v>
      </c>
      <c r="AW162" s="14" t="s">
        <v>35</v>
      </c>
      <c r="AX162" s="14" t="s">
        <v>76</v>
      </c>
      <c r="AY162" s="253" t="s">
        <v>140</v>
      </c>
    </row>
    <row r="163" spans="1:51" s="15" customFormat="1" ht="12">
      <c r="A163" s="15"/>
      <c r="B163" s="254"/>
      <c r="C163" s="255"/>
      <c r="D163" s="234" t="s">
        <v>151</v>
      </c>
      <c r="E163" s="256" t="s">
        <v>19</v>
      </c>
      <c r="F163" s="257" t="s">
        <v>154</v>
      </c>
      <c r="G163" s="255"/>
      <c r="H163" s="258">
        <v>671.048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151</v>
      </c>
      <c r="AU163" s="264" t="s">
        <v>86</v>
      </c>
      <c r="AV163" s="15" t="s">
        <v>147</v>
      </c>
      <c r="AW163" s="15" t="s">
        <v>35</v>
      </c>
      <c r="AX163" s="15" t="s">
        <v>84</v>
      </c>
      <c r="AY163" s="264" t="s">
        <v>140</v>
      </c>
    </row>
    <row r="164" spans="1:65" s="2" customFormat="1" ht="37.8" customHeight="1">
      <c r="A164" s="40"/>
      <c r="B164" s="41"/>
      <c r="C164" s="214" t="s">
        <v>209</v>
      </c>
      <c r="D164" s="214" t="s">
        <v>142</v>
      </c>
      <c r="E164" s="215" t="s">
        <v>405</v>
      </c>
      <c r="F164" s="216" t="s">
        <v>406</v>
      </c>
      <c r="G164" s="217" t="s">
        <v>250</v>
      </c>
      <c r="H164" s="218">
        <v>6710.48</v>
      </c>
      <c r="I164" s="219"/>
      <c r="J164" s="220">
        <f>ROUND(I164*H164,2)</f>
        <v>0</v>
      </c>
      <c r="K164" s="216" t="s">
        <v>146</v>
      </c>
      <c r="L164" s="46"/>
      <c r="M164" s="221" t="s">
        <v>19</v>
      </c>
      <c r="N164" s="222" t="s">
        <v>47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147</v>
      </c>
      <c r="AT164" s="225" t="s">
        <v>142</v>
      </c>
      <c r="AU164" s="225" t="s">
        <v>86</v>
      </c>
      <c r="AY164" s="19" t="s">
        <v>140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84</v>
      </c>
      <c r="BK164" s="226">
        <f>ROUND(I164*H164,2)</f>
        <v>0</v>
      </c>
      <c r="BL164" s="19" t="s">
        <v>147</v>
      </c>
      <c r="BM164" s="225" t="s">
        <v>1254</v>
      </c>
    </row>
    <row r="165" spans="1:47" s="2" customFormat="1" ht="12">
      <c r="A165" s="40"/>
      <c r="B165" s="41"/>
      <c r="C165" s="42"/>
      <c r="D165" s="227" t="s">
        <v>149</v>
      </c>
      <c r="E165" s="42"/>
      <c r="F165" s="228" t="s">
        <v>408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149</v>
      </c>
      <c r="AU165" s="19" t="s">
        <v>86</v>
      </c>
    </row>
    <row r="166" spans="1:51" s="13" customFormat="1" ht="12">
      <c r="A166" s="13"/>
      <c r="B166" s="232"/>
      <c r="C166" s="233"/>
      <c r="D166" s="234" t="s">
        <v>151</v>
      </c>
      <c r="E166" s="235" t="s">
        <v>19</v>
      </c>
      <c r="F166" s="236" t="s">
        <v>1208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151</v>
      </c>
      <c r="AU166" s="242" t="s">
        <v>86</v>
      </c>
      <c r="AV166" s="13" t="s">
        <v>84</v>
      </c>
      <c r="AW166" s="13" t="s">
        <v>35</v>
      </c>
      <c r="AX166" s="13" t="s">
        <v>76</v>
      </c>
      <c r="AY166" s="242" t="s">
        <v>140</v>
      </c>
    </row>
    <row r="167" spans="1:51" s="14" customFormat="1" ht="12">
      <c r="A167" s="14"/>
      <c r="B167" s="243"/>
      <c r="C167" s="244"/>
      <c r="D167" s="234" t="s">
        <v>151</v>
      </c>
      <c r="E167" s="245" t="s">
        <v>19</v>
      </c>
      <c r="F167" s="246" t="s">
        <v>1209</v>
      </c>
      <c r="G167" s="244"/>
      <c r="H167" s="247">
        <v>268.335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151</v>
      </c>
      <c r="AU167" s="253" t="s">
        <v>86</v>
      </c>
      <c r="AV167" s="14" t="s">
        <v>86</v>
      </c>
      <c r="AW167" s="14" t="s">
        <v>35</v>
      </c>
      <c r="AX167" s="14" t="s">
        <v>76</v>
      </c>
      <c r="AY167" s="253" t="s">
        <v>140</v>
      </c>
    </row>
    <row r="168" spans="1:51" s="13" customFormat="1" ht="12">
      <c r="A168" s="13"/>
      <c r="B168" s="232"/>
      <c r="C168" s="233"/>
      <c r="D168" s="234" t="s">
        <v>151</v>
      </c>
      <c r="E168" s="235" t="s">
        <v>19</v>
      </c>
      <c r="F168" s="236" t="s">
        <v>1210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151</v>
      </c>
      <c r="AU168" s="242" t="s">
        <v>86</v>
      </c>
      <c r="AV168" s="13" t="s">
        <v>84</v>
      </c>
      <c r="AW168" s="13" t="s">
        <v>35</v>
      </c>
      <c r="AX168" s="13" t="s">
        <v>76</v>
      </c>
      <c r="AY168" s="242" t="s">
        <v>140</v>
      </c>
    </row>
    <row r="169" spans="1:51" s="14" customFormat="1" ht="12">
      <c r="A169" s="14"/>
      <c r="B169" s="243"/>
      <c r="C169" s="244"/>
      <c r="D169" s="234" t="s">
        <v>151</v>
      </c>
      <c r="E169" s="245" t="s">
        <v>19</v>
      </c>
      <c r="F169" s="246" t="s">
        <v>1211</v>
      </c>
      <c r="G169" s="244"/>
      <c r="H169" s="247">
        <v>254.369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151</v>
      </c>
      <c r="AU169" s="253" t="s">
        <v>86</v>
      </c>
      <c r="AV169" s="14" t="s">
        <v>86</v>
      </c>
      <c r="AW169" s="14" t="s">
        <v>35</v>
      </c>
      <c r="AX169" s="14" t="s">
        <v>76</v>
      </c>
      <c r="AY169" s="253" t="s">
        <v>140</v>
      </c>
    </row>
    <row r="170" spans="1:51" s="13" customFormat="1" ht="12">
      <c r="A170" s="13"/>
      <c r="B170" s="232"/>
      <c r="C170" s="233"/>
      <c r="D170" s="234" t="s">
        <v>151</v>
      </c>
      <c r="E170" s="235" t="s">
        <v>19</v>
      </c>
      <c r="F170" s="236" t="s">
        <v>1212</v>
      </c>
      <c r="G170" s="233"/>
      <c r="H170" s="235" t="s">
        <v>19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151</v>
      </c>
      <c r="AU170" s="242" t="s">
        <v>86</v>
      </c>
      <c r="AV170" s="13" t="s">
        <v>84</v>
      </c>
      <c r="AW170" s="13" t="s">
        <v>35</v>
      </c>
      <c r="AX170" s="13" t="s">
        <v>76</v>
      </c>
      <c r="AY170" s="242" t="s">
        <v>140</v>
      </c>
    </row>
    <row r="171" spans="1:51" s="14" customFormat="1" ht="12">
      <c r="A171" s="14"/>
      <c r="B171" s="243"/>
      <c r="C171" s="244"/>
      <c r="D171" s="234" t="s">
        <v>151</v>
      </c>
      <c r="E171" s="245" t="s">
        <v>19</v>
      </c>
      <c r="F171" s="246" t="s">
        <v>1213</v>
      </c>
      <c r="G171" s="244"/>
      <c r="H171" s="247">
        <v>50.4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151</v>
      </c>
      <c r="AU171" s="253" t="s">
        <v>86</v>
      </c>
      <c r="AV171" s="14" t="s">
        <v>86</v>
      </c>
      <c r="AW171" s="14" t="s">
        <v>35</v>
      </c>
      <c r="AX171" s="14" t="s">
        <v>76</v>
      </c>
      <c r="AY171" s="253" t="s">
        <v>140</v>
      </c>
    </row>
    <row r="172" spans="1:51" s="13" customFormat="1" ht="12">
      <c r="A172" s="13"/>
      <c r="B172" s="232"/>
      <c r="C172" s="233"/>
      <c r="D172" s="234" t="s">
        <v>151</v>
      </c>
      <c r="E172" s="235" t="s">
        <v>19</v>
      </c>
      <c r="F172" s="236" t="s">
        <v>1214</v>
      </c>
      <c r="G172" s="233"/>
      <c r="H172" s="235" t="s">
        <v>19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151</v>
      </c>
      <c r="AU172" s="242" t="s">
        <v>86</v>
      </c>
      <c r="AV172" s="13" t="s">
        <v>84</v>
      </c>
      <c r="AW172" s="13" t="s">
        <v>35</v>
      </c>
      <c r="AX172" s="13" t="s">
        <v>76</v>
      </c>
      <c r="AY172" s="242" t="s">
        <v>140</v>
      </c>
    </row>
    <row r="173" spans="1:51" s="14" customFormat="1" ht="12">
      <c r="A173" s="14"/>
      <c r="B173" s="243"/>
      <c r="C173" s="244"/>
      <c r="D173" s="234" t="s">
        <v>151</v>
      </c>
      <c r="E173" s="245" t="s">
        <v>19</v>
      </c>
      <c r="F173" s="246" t="s">
        <v>1215</v>
      </c>
      <c r="G173" s="244"/>
      <c r="H173" s="247">
        <v>25.996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151</v>
      </c>
      <c r="AU173" s="253" t="s">
        <v>86</v>
      </c>
      <c r="AV173" s="14" t="s">
        <v>86</v>
      </c>
      <c r="AW173" s="14" t="s">
        <v>35</v>
      </c>
      <c r="AX173" s="14" t="s">
        <v>76</v>
      </c>
      <c r="AY173" s="253" t="s">
        <v>140</v>
      </c>
    </row>
    <row r="174" spans="1:51" s="13" customFormat="1" ht="12">
      <c r="A174" s="13"/>
      <c r="B174" s="232"/>
      <c r="C174" s="233"/>
      <c r="D174" s="234" t="s">
        <v>151</v>
      </c>
      <c r="E174" s="235" t="s">
        <v>19</v>
      </c>
      <c r="F174" s="236" t="s">
        <v>1235</v>
      </c>
      <c r="G174" s="233"/>
      <c r="H174" s="235" t="s">
        <v>19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151</v>
      </c>
      <c r="AU174" s="242" t="s">
        <v>86</v>
      </c>
      <c r="AV174" s="13" t="s">
        <v>84</v>
      </c>
      <c r="AW174" s="13" t="s">
        <v>35</v>
      </c>
      <c r="AX174" s="13" t="s">
        <v>76</v>
      </c>
      <c r="AY174" s="242" t="s">
        <v>140</v>
      </c>
    </row>
    <row r="175" spans="1:51" s="14" customFormat="1" ht="12">
      <c r="A175" s="14"/>
      <c r="B175" s="243"/>
      <c r="C175" s="244"/>
      <c r="D175" s="234" t="s">
        <v>151</v>
      </c>
      <c r="E175" s="245" t="s">
        <v>19</v>
      </c>
      <c r="F175" s="246" t="s">
        <v>1236</v>
      </c>
      <c r="G175" s="244"/>
      <c r="H175" s="247">
        <v>18.48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151</v>
      </c>
      <c r="AU175" s="253" t="s">
        <v>86</v>
      </c>
      <c r="AV175" s="14" t="s">
        <v>86</v>
      </c>
      <c r="AW175" s="14" t="s">
        <v>35</v>
      </c>
      <c r="AX175" s="14" t="s">
        <v>76</v>
      </c>
      <c r="AY175" s="253" t="s">
        <v>140</v>
      </c>
    </row>
    <row r="176" spans="1:51" s="13" customFormat="1" ht="12">
      <c r="A176" s="13"/>
      <c r="B176" s="232"/>
      <c r="C176" s="233"/>
      <c r="D176" s="234" t="s">
        <v>151</v>
      </c>
      <c r="E176" s="235" t="s">
        <v>19</v>
      </c>
      <c r="F176" s="236" t="s">
        <v>1246</v>
      </c>
      <c r="G176" s="233"/>
      <c r="H176" s="235" t="s">
        <v>19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151</v>
      </c>
      <c r="AU176" s="242" t="s">
        <v>86</v>
      </c>
      <c r="AV176" s="13" t="s">
        <v>84</v>
      </c>
      <c r="AW176" s="13" t="s">
        <v>35</v>
      </c>
      <c r="AX176" s="13" t="s">
        <v>76</v>
      </c>
      <c r="AY176" s="242" t="s">
        <v>140</v>
      </c>
    </row>
    <row r="177" spans="1:51" s="14" customFormat="1" ht="12">
      <c r="A177" s="14"/>
      <c r="B177" s="243"/>
      <c r="C177" s="244"/>
      <c r="D177" s="234" t="s">
        <v>151</v>
      </c>
      <c r="E177" s="245" t="s">
        <v>19</v>
      </c>
      <c r="F177" s="246" t="s">
        <v>1247</v>
      </c>
      <c r="G177" s="244"/>
      <c r="H177" s="247">
        <v>-5.624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151</v>
      </c>
      <c r="AU177" s="253" t="s">
        <v>86</v>
      </c>
      <c r="AV177" s="14" t="s">
        <v>86</v>
      </c>
      <c r="AW177" s="14" t="s">
        <v>35</v>
      </c>
      <c r="AX177" s="14" t="s">
        <v>76</v>
      </c>
      <c r="AY177" s="253" t="s">
        <v>140</v>
      </c>
    </row>
    <row r="178" spans="1:51" s="13" customFormat="1" ht="12">
      <c r="A178" s="13"/>
      <c r="B178" s="232"/>
      <c r="C178" s="233"/>
      <c r="D178" s="234" t="s">
        <v>151</v>
      </c>
      <c r="E178" s="235" t="s">
        <v>19</v>
      </c>
      <c r="F178" s="236" t="s">
        <v>1237</v>
      </c>
      <c r="G178" s="233"/>
      <c r="H178" s="235" t="s">
        <v>19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151</v>
      </c>
      <c r="AU178" s="242" t="s">
        <v>86</v>
      </c>
      <c r="AV178" s="13" t="s">
        <v>84</v>
      </c>
      <c r="AW178" s="13" t="s">
        <v>35</v>
      </c>
      <c r="AX178" s="13" t="s">
        <v>76</v>
      </c>
      <c r="AY178" s="242" t="s">
        <v>140</v>
      </c>
    </row>
    <row r="179" spans="1:51" s="14" customFormat="1" ht="12">
      <c r="A179" s="14"/>
      <c r="B179" s="243"/>
      <c r="C179" s="244"/>
      <c r="D179" s="234" t="s">
        <v>151</v>
      </c>
      <c r="E179" s="245" t="s">
        <v>19</v>
      </c>
      <c r="F179" s="246" t="s">
        <v>1238</v>
      </c>
      <c r="G179" s="244"/>
      <c r="H179" s="247">
        <v>13.992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151</v>
      </c>
      <c r="AU179" s="253" t="s">
        <v>86</v>
      </c>
      <c r="AV179" s="14" t="s">
        <v>86</v>
      </c>
      <c r="AW179" s="14" t="s">
        <v>35</v>
      </c>
      <c r="AX179" s="14" t="s">
        <v>76</v>
      </c>
      <c r="AY179" s="253" t="s">
        <v>140</v>
      </c>
    </row>
    <row r="180" spans="1:51" s="13" customFormat="1" ht="12">
      <c r="A180" s="13"/>
      <c r="B180" s="232"/>
      <c r="C180" s="233"/>
      <c r="D180" s="234" t="s">
        <v>151</v>
      </c>
      <c r="E180" s="235" t="s">
        <v>19</v>
      </c>
      <c r="F180" s="236" t="s">
        <v>1248</v>
      </c>
      <c r="G180" s="233"/>
      <c r="H180" s="235" t="s">
        <v>19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151</v>
      </c>
      <c r="AU180" s="242" t="s">
        <v>86</v>
      </c>
      <c r="AV180" s="13" t="s">
        <v>84</v>
      </c>
      <c r="AW180" s="13" t="s">
        <v>35</v>
      </c>
      <c r="AX180" s="13" t="s">
        <v>76</v>
      </c>
      <c r="AY180" s="242" t="s">
        <v>140</v>
      </c>
    </row>
    <row r="181" spans="1:51" s="14" customFormat="1" ht="12">
      <c r="A181" s="14"/>
      <c r="B181" s="243"/>
      <c r="C181" s="244"/>
      <c r="D181" s="234" t="s">
        <v>151</v>
      </c>
      <c r="E181" s="245" t="s">
        <v>19</v>
      </c>
      <c r="F181" s="246" t="s">
        <v>1249</v>
      </c>
      <c r="G181" s="244"/>
      <c r="H181" s="247">
        <v>-4.18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151</v>
      </c>
      <c r="AU181" s="253" t="s">
        <v>86</v>
      </c>
      <c r="AV181" s="14" t="s">
        <v>86</v>
      </c>
      <c r="AW181" s="14" t="s">
        <v>35</v>
      </c>
      <c r="AX181" s="14" t="s">
        <v>76</v>
      </c>
      <c r="AY181" s="253" t="s">
        <v>140</v>
      </c>
    </row>
    <row r="182" spans="1:51" s="13" customFormat="1" ht="12">
      <c r="A182" s="13"/>
      <c r="B182" s="232"/>
      <c r="C182" s="233"/>
      <c r="D182" s="234" t="s">
        <v>151</v>
      </c>
      <c r="E182" s="235" t="s">
        <v>19</v>
      </c>
      <c r="F182" s="236" t="s">
        <v>1226</v>
      </c>
      <c r="G182" s="233"/>
      <c r="H182" s="235" t="s">
        <v>19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151</v>
      </c>
      <c r="AU182" s="242" t="s">
        <v>86</v>
      </c>
      <c r="AV182" s="13" t="s">
        <v>84</v>
      </c>
      <c r="AW182" s="13" t="s">
        <v>35</v>
      </c>
      <c r="AX182" s="13" t="s">
        <v>76</v>
      </c>
      <c r="AY182" s="242" t="s">
        <v>140</v>
      </c>
    </row>
    <row r="183" spans="1:51" s="14" customFormat="1" ht="12">
      <c r="A183" s="14"/>
      <c r="B183" s="243"/>
      <c r="C183" s="244"/>
      <c r="D183" s="234" t="s">
        <v>151</v>
      </c>
      <c r="E183" s="245" t="s">
        <v>19</v>
      </c>
      <c r="F183" s="246" t="s">
        <v>1227</v>
      </c>
      <c r="G183" s="244"/>
      <c r="H183" s="247">
        <v>21.296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151</v>
      </c>
      <c r="AU183" s="253" t="s">
        <v>86</v>
      </c>
      <c r="AV183" s="14" t="s">
        <v>86</v>
      </c>
      <c r="AW183" s="14" t="s">
        <v>35</v>
      </c>
      <c r="AX183" s="14" t="s">
        <v>76</v>
      </c>
      <c r="AY183" s="253" t="s">
        <v>140</v>
      </c>
    </row>
    <row r="184" spans="1:51" s="13" customFormat="1" ht="12">
      <c r="A184" s="13"/>
      <c r="B184" s="232"/>
      <c r="C184" s="233"/>
      <c r="D184" s="234" t="s">
        <v>151</v>
      </c>
      <c r="E184" s="235" t="s">
        <v>19</v>
      </c>
      <c r="F184" s="236" t="s">
        <v>1250</v>
      </c>
      <c r="G184" s="233"/>
      <c r="H184" s="235" t="s">
        <v>19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151</v>
      </c>
      <c r="AU184" s="242" t="s">
        <v>86</v>
      </c>
      <c r="AV184" s="13" t="s">
        <v>84</v>
      </c>
      <c r="AW184" s="13" t="s">
        <v>35</v>
      </c>
      <c r="AX184" s="13" t="s">
        <v>76</v>
      </c>
      <c r="AY184" s="242" t="s">
        <v>140</v>
      </c>
    </row>
    <row r="185" spans="1:51" s="14" customFormat="1" ht="12">
      <c r="A185" s="14"/>
      <c r="B185" s="243"/>
      <c r="C185" s="244"/>
      <c r="D185" s="234" t="s">
        <v>151</v>
      </c>
      <c r="E185" s="245" t="s">
        <v>19</v>
      </c>
      <c r="F185" s="246" t="s">
        <v>1251</v>
      </c>
      <c r="G185" s="244"/>
      <c r="H185" s="247">
        <v>-3.192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151</v>
      </c>
      <c r="AU185" s="253" t="s">
        <v>86</v>
      </c>
      <c r="AV185" s="14" t="s">
        <v>86</v>
      </c>
      <c r="AW185" s="14" t="s">
        <v>35</v>
      </c>
      <c r="AX185" s="14" t="s">
        <v>76</v>
      </c>
      <c r="AY185" s="253" t="s">
        <v>140</v>
      </c>
    </row>
    <row r="186" spans="1:51" s="13" customFormat="1" ht="12">
      <c r="A186" s="13"/>
      <c r="B186" s="232"/>
      <c r="C186" s="233"/>
      <c r="D186" s="234" t="s">
        <v>151</v>
      </c>
      <c r="E186" s="235" t="s">
        <v>19</v>
      </c>
      <c r="F186" s="236" t="s">
        <v>1232</v>
      </c>
      <c r="G186" s="233"/>
      <c r="H186" s="235" t="s">
        <v>19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151</v>
      </c>
      <c r="AU186" s="242" t="s">
        <v>86</v>
      </c>
      <c r="AV186" s="13" t="s">
        <v>84</v>
      </c>
      <c r="AW186" s="13" t="s">
        <v>35</v>
      </c>
      <c r="AX186" s="13" t="s">
        <v>76</v>
      </c>
      <c r="AY186" s="242" t="s">
        <v>140</v>
      </c>
    </row>
    <row r="187" spans="1:51" s="14" customFormat="1" ht="12">
      <c r="A187" s="14"/>
      <c r="B187" s="243"/>
      <c r="C187" s="244"/>
      <c r="D187" s="234" t="s">
        <v>151</v>
      </c>
      <c r="E187" s="245" t="s">
        <v>19</v>
      </c>
      <c r="F187" s="246" t="s">
        <v>1233</v>
      </c>
      <c r="G187" s="244"/>
      <c r="H187" s="247">
        <v>61.2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151</v>
      </c>
      <c r="AU187" s="253" t="s">
        <v>86</v>
      </c>
      <c r="AV187" s="14" t="s">
        <v>86</v>
      </c>
      <c r="AW187" s="14" t="s">
        <v>35</v>
      </c>
      <c r="AX187" s="14" t="s">
        <v>76</v>
      </c>
      <c r="AY187" s="253" t="s">
        <v>140</v>
      </c>
    </row>
    <row r="188" spans="1:51" s="13" customFormat="1" ht="12">
      <c r="A188" s="13"/>
      <c r="B188" s="232"/>
      <c r="C188" s="233"/>
      <c r="D188" s="234" t="s">
        <v>151</v>
      </c>
      <c r="E188" s="235" t="s">
        <v>19</v>
      </c>
      <c r="F188" s="236" t="s">
        <v>1252</v>
      </c>
      <c r="G188" s="233"/>
      <c r="H188" s="235" t="s">
        <v>19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151</v>
      </c>
      <c r="AU188" s="242" t="s">
        <v>86</v>
      </c>
      <c r="AV188" s="13" t="s">
        <v>84</v>
      </c>
      <c r="AW188" s="13" t="s">
        <v>35</v>
      </c>
      <c r="AX188" s="13" t="s">
        <v>76</v>
      </c>
      <c r="AY188" s="242" t="s">
        <v>140</v>
      </c>
    </row>
    <row r="189" spans="1:51" s="14" customFormat="1" ht="12">
      <c r="A189" s="14"/>
      <c r="B189" s="243"/>
      <c r="C189" s="244"/>
      <c r="D189" s="234" t="s">
        <v>151</v>
      </c>
      <c r="E189" s="245" t="s">
        <v>19</v>
      </c>
      <c r="F189" s="246" t="s">
        <v>1253</v>
      </c>
      <c r="G189" s="244"/>
      <c r="H189" s="247">
        <v>-30.6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151</v>
      </c>
      <c r="AU189" s="253" t="s">
        <v>86</v>
      </c>
      <c r="AV189" s="14" t="s">
        <v>86</v>
      </c>
      <c r="AW189" s="14" t="s">
        <v>35</v>
      </c>
      <c r="AX189" s="14" t="s">
        <v>76</v>
      </c>
      <c r="AY189" s="253" t="s">
        <v>140</v>
      </c>
    </row>
    <row r="190" spans="1:51" s="13" customFormat="1" ht="12">
      <c r="A190" s="13"/>
      <c r="B190" s="232"/>
      <c r="C190" s="233"/>
      <c r="D190" s="234" t="s">
        <v>151</v>
      </c>
      <c r="E190" s="235" t="s">
        <v>19</v>
      </c>
      <c r="F190" s="236" t="s">
        <v>1243</v>
      </c>
      <c r="G190" s="233"/>
      <c r="H190" s="235" t="s">
        <v>19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151</v>
      </c>
      <c r="AU190" s="242" t="s">
        <v>86</v>
      </c>
      <c r="AV190" s="13" t="s">
        <v>84</v>
      </c>
      <c r="AW190" s="13" t="s">
        <v>35</v>
      </c>
      <c r="AX190" s="13" t="s">
        <v>76</v>
      </c>
      <c r="AY190" s="242" t="s">
        <v>140</v>
      </c>
    </row>
    <row r="191" spans="1:51" s="14" customFormat="1" ht="12">
      <c r="A191" s="14"/>
      <c r="B191" s="243"/>
      <c r="C191" s="244"/>
      <c r="D191" s="234" t="s">
        <v>151</v>
      </c>
      <c r="E191" s="245" t="s">
        <v>19</v>
      </c>
      <c r="F191" s="246" t="s">
        <v>1244</v>
      </c>
      <c r="G191" s="244"/>
      <c r="H191" s="247">
        <v>0.576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151</v>
      </c>
      <c r="AU191" s="253" t="s">
        <v>86</v>
      </c>
      <c r="AV191" s="14" t="s">
        <v>86</v>
      </c>
      <c r="AW191" s="14" t="s">
        <v>35</v>
      </c>
      <c r="AX191" s="14" t="s">
        <v>76</v>
      </c>
      <c r="AY191" s="253" t="s">
        <v>140</v>
      </c>
    </row>
    <row r="192" spans="1:51" s="15" customFormat="1" ht="12">
      <c r="A192" s="15"/>
      <c r="B192" s="254"/>
      <c r="C192" s="255"/>
      <c r="D192" s="234" t="s">
        <v>151</v>
      </c>
      <c r="E192" s="256" t="s">
        <v>19</v>
      </c>
      <c r="F192" s="257" t="s">
        <v>154</v>
      </c>
      <c r="G192" s="255"/>
      <c r="H192" s="258">
        <v>671.048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4" t="s">
        <v>151</v>
      </c>
      <c r="AU192" s="264" t="s">
        <v>86</v>
      </c>
      <c r="AV192" s="15" t="s">
        <v>147</v>
      </c>
      <c r="AW192" s="15" t="s">
        <v>35</v>
      </c>
      <c r="AX192" s="15" t="s">
        <v>84</v>
      </c>
      <c r="AY192" s="264" t="s">
        <v>140</v>
      </c>
    </row>
    <row r="193" spans="1:51" s="14" customFormat="1" ht="12">
      <c r="A193" s="14"/>
      <c r="B193" s="243"/>
      <c r="C193" s="244"/>
      <c r="D193" s="234" t="s">
        <v>151</v>
      </c>
      <c r="E193" s="244"/>
      <c r="F193" s="246" t="s">
        <v>1255</v>
      </c>
      <c r="G193" s="244"/>
      <c r="H193" s="247">
        <v>6710.48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151</v>
      </c>
      <c r="AU193" s="253" t="s">
        <v>86</v>
      </c>
      <c r="AV193" s="14" t="s">
        <v>86</v>
      </c>
      <c r="AW193" s="14" t="s">
        <v>4</v>
      </c>
      <c r="AX193" s="14" t="s">
        <v>84</v>
      </c>
      <c r="AY193" s="253" t="s">
        <v>140</v>
      </c>
    </row>
    <row r="194" spans="1:65" s="2" customFormat="1" ht="24.15" customHeight="1">
      <c r="A194" s="40"/>
      <c r="B194" s="41"/>
      <c r="C194" s="214" t="s">
        <v>216</v>
      </c>
      <c r="D194" s="214" t="s">
        <v>142</v>
      </c>
      <c r="E194" s="215" t="s">
        <v>422</v>
      </c>
      <c r="F194" s="216" t="s">
        <v>313</v>
      </c>
      <c r="G194" s="217" t="s">
        <v>274</v>
      </c>
      <c r="H194" s="218">
        <v>1207.886</v>
      </c>
      <c r="I194" s="219"/>
      <c r="J194" s="220">
        <f>ROUND(I194*H194,2)</f>
        <v>0</v>
      </c>
      <c r="K194" s="216" t="s">
        <v>146</v>
      </c>
      <c r="L194" s="46"/>
      <c r="M194" s="221" t="s">
        <v>19</v>
      </c>
      <c r="N194" s="222" t="s">
        <v>47</v>
      </c>
      <c r="O194" s="86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147</v>
      </c>
      <c r="AT194" s="225" t="s">
        <v>142</v>
      </c>
      <c r="AU194" s="225" t="s">
        <v>86</v>
      </c>
      <c r="AY194" s="19" t="s">
        <v>140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84</v>
      </c>
      <c r="BK194" s="226">
        <f>ROUND(I194*H194,2)</f>
        <v>0</v>
      </c>
      <c r="BL194" s="19" t="s">
        <v>147</v>
      </c>
      <c r="BM194" s="225" t="s">
        <v>1256</v>
      </c>
    </row>
    <row r="195" spans="1:47" s="2" customFormat="1" ht="12">
      <c r="A195" s="40"/>
      <c r="B195" s="41"/>
      <c r="C195" s="42"/>
      <c r="D195" s="227" t="s">
        <v>149</v>
      </c>
      <c r="E195" s="42"/>
      <c r="F195" s="228" t="s">
        <v>424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149</v>
      </c>
      <c r="AU195" s="19" t="s">
        <v>86</v>
      </c>
    </row>
    <row r="196" spans="1:51" s="13" customFormat="1" ht="12">
      <c r="A196" s="13"/>
      <c r="B196" s="232"/>
      <c r="C196" s="233"/>
      <c r="D196" s="234" t="s">
        <v>151</v>
      </c>
      <c r="E196" s="235" t="s">
        <v>19</v>
      </c>
      <c r="F196" s="236" t="s">
        <v>1208</v>
      </c>
      <c r="G196" s="233"/>
      <c r="H196" s="235" t="s">
        <v>19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151</v>
      </c>
      <c r="AU196" s="242" t="s">
        <v>86</v>
      </c>
      <c r="AV196" s="13" t="s">
        <v>84</v>
      </c>
      <c r="AW196" s="13" t="s">
        <v>35</v>
      </c>
      <c r="AX196" s="13" t="s">
        <v>76</v>
      </c>
      <c r="AY196" s="242" t="s">
        <v>140</v>
      </c>
    </row>
    <row r="197" spans="1:51" s="14" customFormat="1" ht="12">
      <c r="A197" s="14"/>
      <c r="B197" s="243"/>
      <c r="C197" s="244"/>
      <c r="D197" s="234" t="s">
        <v>151</v>
      </c>
      <c r="E197" s="245" t="s">
        <v>19</v>
      </c>
      <c r="F197" s="246" t="s">
        <v>1209</v>
      </c>
      <c r="G197" s="244"/>
      <c r="H197" s="247">
        <v>268.335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151</v>
      </c>
      <c r="AU197" s="253" t="s">
        <v>86</v>
      </c>
      <c r="AV197" s="14" t="s">
        <v>86</v>
      </c>
      <c r="AW197" s="14" t="s">
        <v>35</v>
      </c>
      <c r="AX197" s="14" t="s">
        <v>76</v>
      </c>
      <c r="AY197" s="253" t="s">
        <v>140</v>
      </c>
    </row>
    <row r="198" spans="1:51" s="13" customFormat="1" ht="12">
      <c r="A198" s="13"/>
      <c r="B198" s="232"/>
      <c r="C198" s="233"/>
      <c r="D198" s="234" t="s">
        <v>151</v>
      </c>
      <c r="E198" s="235" t="s">
        <v>19</v>
      </c>
      <c r="F198" s="236" t="s">
        <v>1210</v>
      </c>
      <c r="G198" s="233"/>
      <c r="H198" s="235" t="s">
        <v>19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151</v>
      </c>
      <c r="AU198" s="242" t="s">
        <v>86</v>
      </c>
      <c r="AV198" s="13" t="s">
        <v>84</v>
      </c>
      <c r="AW198" s="13" t="s">
        <v>35</v>
      </c>
      <c r="AX198" s="13" t="s">
        <v>76</v>
      </c>
      <c r="AY198" s="242" t="s">
        <v>140</v>
      </c>
    </row>
    <row r="199" spans="1:51" s="14" customFormat="1" ht="12">
      <c r="A199" s="14"/>
      <c r="B199" s="243"/>
      <c r="C199" s="244"/>
      <c r="D199" s="234" t="s">
        <v>151</v>
      </c>
      <c r="E199" s="245" t="s">
        <v>19</v>
      </c>
      <c r="F199" s="246" t="s">
        <v>1211</v>
      </c>
      <c r="G199" s="244"/>
      <c r="H199" s="247">
        <v>254.369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151</v>
      </c>
      <c r="AU199" s="253" t="s">
        <v>86</v>
      </c>
      <c r="AV199" s="14" t="s">
        <v>86</v>
      </c>
      <c r="AW199" s="14" t="s">
        <v>35</v>
      </c>
      <c r="AX199" s="14" t="s">
        <v>76</v>
      </c>
      <c r="AY199" s="253" t="s">
        <v>140</v>
      </c>
    </row>
    <row r="200" spans="1:51" s="13" customFormat="1" ht="12">
      <c r="A200" s="13"/>
      <c r="B200" s="232"/>
      <c r="C200" s="233"/>
      <c r="D200" s="234" t="s">
        <v>151</v>
      </c>
      <c r="E200" s="235" t="s">
        <v>19</v>
      </c>
      <c r="F200" s="236" t="s">
        <v>1212</v>
      </c>
      <c r="G200" s="233"/>
      <c r="H200" s="235" t="s">
        <v>19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151</v>
      </c>
      <c r="AU200" s="242" t="s">
        <v>86</v>
      </c>
      <c r="AV200" s="13" t="s">
        <v>84</v>
      </c>
      <c r="AW200" s="13" t="s">
        <v>35</v>
      </c>
      <c r="AX200" s="13" t="s">
        <v>76</v>
      </c>
      <c r="AY200" s="242" t="s">
        <v>140</v>
      </c>
    </row>
    <row r="201" spans="1:51" s="14" customFormat="1" ht="12">
      <c r="A201" s="14"/>
      <c r="B201" s="243"/>
      <c r="C201" s="244"/>
      <c r="D201" s="234" t="s">
        <v>151</v>
      </c>
      <c r="E201" s="245" t="s">
        <v>19</v>
      </c>
      <c r="F201" s="246" t="s">
        <v>1213</v>
      </c>
      <c r="G201" s="244"/>
      <c r="H201" s="247">
        <v>50.4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151</v>
      </c>
      <c r="AU201" s="253" t="s">
        <v>86</v>
      </c>
      <c r="AV201" s="14" t="s">
        <v>86</v>
      </c>
      <c r="AW201" s="14" t="s">
        <v>35</v>
      </c>
      <c r="AX201" s="14" t="s">
        <v>76</v>
      </c>
      <c r="AY201" s="253" t="s">
        <v>140</v>
      </c>
    </row>
    <row r="202" spans="1:51" s="13" customFormat="1" ht="12">
      <c r="A202" s="13"/>
      <c r="B202" s="232"/>
      <c r="C202" s="233"/>
      <c r="D202" s="234" t="s">
        <v>151</v>
      </c>
      <c r="E202" s="235" t="s">
        <v>19</v>
      </c>
      <c r="F202" s="236" t="s">
        <v>1214</v>
      </c>
      <c r="G202" s="233"/>
      <c r="H202" s="235" t="s">
        <v>19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151</v>
      </c>
      <c r="AU202" s="242" t="s">
        <v>86</v>
      </c>
      <c r="AV202" s="13" t="s">
        <v>84</v>
      </c>
      <c r="AW202" s="13" t="s">
        <v>35</v>
      </c>
      <c r="AX202" s="13" t="s">
        <v>76</v>
      </c>
      <c r="AY202" s="242" t="s">
        <v>140</v>
      </c>
    </row>
    <row r="203" spans="1:51" s="14" customFormat="1" ht="12">
      <c r="A203" s="14"/>
      <c r="B203" s="243"/>
      <c r="C203" s="244"/>
      <c r="D203" s="234" t="s">
        <v>151</v>
      </c>
      <c r="E203" s="245" t="s">
        <v>19</v>
      </c>
      <c r="F203" s="246" t="s">
        <v>1215</v>
      </c>
      <c r="G203" s="244"/>
      <c r="H203" s="247">
        <v>25.996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151</v>
      </c>
      <c r="AU203" s="253" t="s">
        <v>86</v>
      </c>
      <c r="AV203" s="14" t="s">
        <v>86</v>
      </c>
      <c r="AW203" s="14" t="s">
        <v>35</v>
      </c>
      <c r="AX203" s="14" t="s">
        <v>76</v>
      </c>
      <c r="AY203" s="253" t="s">
        <v>140</v>
      </c>
    </row>
    <row r="204" spans="1:51" s="13" customFormat="1" ht="12">
      <c r="A204" s="13"/>
      <c r="B204" s="232"/>
      <c r="C204" s="233"/>
      <c r="D204" s="234" t="s">
        <v>151</v>
      </c>
      <c r="E204" s="235" t="s">
        <v>19</v>
      </c>
      <c r="F204" s="236" t="s">
        <v>1235</v>
      </c>
      <c r="G204" s="233"/>
      <c r="H204" s="235" t="s">
        <v>19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151</v>
      </c>
      <c r="AU204" s="242" t="s">
        <v>86</v>
      </c>
      <c r="AV204" s="13" t="s">
        <v>84</v>
      </c>
      <c r="AW204" s="13" t="s">
        <v>35</v>
      </c>
      <c r="AX204" s="13" t="s">
        <v>76</v>
      </c>
      <c r="AY204" s="242" t="s">
        <v>140</v>
      </c>
    </row>
    <row r="205" spans="1:51" s="14" customFormat="1" ht="12">
      <c r="A205" s="14"/>
      <c r="B205" s="243"/>
      <c r="C205" s="244"/>
      <c r="D205" s="234" t="s">
        <v>151</v>
      </c>
      <c r="E205" s="245" t="s">
        <v>19</v>
      </c>
      <c r="F205" s="246" t="s">
        <v>1236</v>
      </c>
      <c r="G205" s="244"/>
      <c r="H205" s="247">
        <v>18.48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151</v>
      </c>
      <c r="AU205" s="253" t="s">
        <v>86</v>
      </c>
      <c r="AV205" s="14" t="s">
        <v>86</v>
      </c>
      <c r="AW205" s="14" t="s">
        <v>35</v>
      </c>
      <c r="AX205" s="14" t="s">
        <v>76</v>
      </c>
      <c r="AY205" s="253" t="s">
        <v>140</v>
      </c>
    </row>
    <row r="206" spans="1:51" s="13" customFormat="1" ht="12">
      <c r="A206" s="13"/>
      <c r="B206" s="232"/>
      <c r="C206" s="233"/>
      <c r="D206" s="234" t="s">
        <v>151</v>
      </c>
      <c r="E206" s="235" t="s">
        <v>19</v>
      </c>
      <c r="F206" s="236" t="s">
        <v>1246</v>
      </c>
      <c r="G206" s="233"/>
      <c r="H206" s="235" t="s">
        <v>19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151</v>
      </c>
      <c r="AU206" s="242" t="s">
        <v>86</v>
      </c>
      <c r="AV206" s="13" t="s">
        <v>84</v>
      </c>
      <c r="AW206" s="13" t="s">
        <v>35</v>
      </c>
      <c r="AX206" s="13" t="s">
        <v>76</v>
      </c>
      <c r="AY206" s="242" t="s">
        <v>140</v>
      </c>
    </row>
    <row r="207" spans="1:51" s="14" customFormat="1" ht="12">
      <c r="A207" s="14"/>
      <c r="B207" s="243"/>
      <c r="C207" s="244"/>
      <c r="D207" s="234" t="s">
        <v>151</v>
      </c>
      <c r="E207" s="245" t="s">
        <v>19</v>
      </c>
      <c r="F207" s="246" t="s">
        <v>1247</v>
      </c>
      <c r="G207" s="244"/>
      <c r="H207" s="247">
        <v>-5.624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151</v>
      </c>
      <c r="AU207" s="253" t="s">
        <v>86</v>
      </c>
      <c r="AV207" s="14" t="s">
        <v>86</v>
      </c>
      <c r="AW207" s="14" t="s">
        <v>35</v>
      </c>
      <c r="AX207" s="14" t="s">
        <v>76</v>
      </c>
      <c r="AY207" s="253" t="s">
        <v>140</v>
      </c>
    </row>
    <row r="208" spans="1:51" s="13" customFormat="1" ht="12">
      <c r="A208" s="13"/>
      <c r="B208" s="232"/>
      <c r="C208" s="233"/>
      <c r="D208" s="234" t="s">
        <v>151</v>
      </c>
      <c r="E208" s="235" t="s">
        <v>19</v>
      </c>
      <c r="F208" s="236" t="s">
        <v>1237</v>
      </c>
      <c r="G208" s="233"/>
      <c r="H208" s="235" t="s">
        <v>19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151</v>
      </c>
      <c r="AU208" s="242" t="s">
        <v>86</v>
      </c>
      <c r="AV208" s="13" t="s">
        <v>84</v>
      </c>
      <c r="AW208" s="13" t="s">
        <v>35</v>
      </c>
      <c r="AX208" s="13" t="s">
        <v>76</v>
      </c>
      <c r="AY208" s="242" t="s">
        <v>140</v>
      </c>
    </row>
    <row r="209" spans="1:51" s="14" customFormat="1" ht="12">
      <c r="A209" s="14"/>
      <c r="B209" s="243"/>
      <c r="C209" s="244"/>
      <c r="D209" s="234" t="s">
        <v>151</v>
      </c>
      <c r="E209" s="245" t="s">
        <v>19</v>
      </c>
      <c r="F209" s="246" t="s">
        <v>1238</v>
      </c>
      <c r="G209" s="244"/>
      <c r="H209" s="247">
        <v>13.992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151</v>
      </c>
      <c r="AU209" s="253" t="s">
        <v>86</v>
      </c>
      <c r="AV209" s="14" t="s">
        <v>86</v>
      </c>
      <c r="AW209" s="14" t="s">
        <v>35</v>
      </c>
      <c r="AX209" s="14" t="s">
        <v>76</v>
      </c>
      <c r="AY209" s="253" t="s">
        <v>140</v>
      </c>
    </row>
    <row r="210" spans="1:51" s="13" customFormat="1" ht="12">
      <c r="A210" s="13"/>
      <c r="B210" s="232"/>
      <c r="C210" s="233"/>
      <c r="D210" s="234" t="s">
        <v>151</v>
      </c>
      <c r="E210" s="235" t="s">
        <v>19</v>
      </c>
      <c r="F210" s="236" t="s">
        <v>1248</v>
      </c>
      <c r="G210" s="233"/>
      <c r="H210" s="235" t="s">
        <v>19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151</v>
      </c>
      <c r="AU210" s="242" t="s">
        <v>86</v>
      </c>
      <c r="AV210" s="13" t="s">
        <v>84</v>
      </c>
      <c r="AW210" s="13" t="s">
        <v>35</v>
      </c>
      <c r="AX210" s="13" t="s">
        <v>76</v>
      </c>
      <c r="AY210" s="242" t="s">
        <v>140</v>
      </c>
    </row>
    <row r="211" spans="1:51" s="14" customFormat="1" ht="12">
      <c r="A211" s="14"/>
      <c r="B211" s="243"/>
      <c r="C211" s="244"/>
      <c r="D211" s="234" t="s">
        <v>151</v>
      </c>
      <c r="E211" s="245" t="s">
        <v>19</v>
      </c>
      <c r="F211" s="246" t="s">
        <v>1249</v>
      </c>
      <c r="G211" s="244"/>
      <c r="H211" s="247">
        <v>-4.18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151</v>
      </c>
      <c r="AU211" s="253" t="s">
        <v>86</v>
      </c>
      <c r="AV211" s="14" t="s">
        <v>86</v>
      </c>
      <c r="AW211" s="14" t="s">
        <v>35</v>
      </c>
      <c r="AX211" s="14" t="s">
        <v>76</v>
      </c>
      <c r="AY211" s="253" t="s">
        <v>140</v>
      </c>
    </row>
    <row r="212" spans="1:51" s="13" customFormat="1" ht="12">
      <c r="A212" s="13"/>
      <c r="B212" s="232"/>
      <c r="C212" s="233"/>
      <c r="D212" s="234" t="s">
        <v>151</v>
      </c>
      <c r="E212" s="235" t="s">
        <v>19</v>
      </c>
      <c r="F212" s="236" t="s">
        <v>1226</v>
      </c>
      <c r="G212" s="233"/>
      <c r="H212" s="235" t="s">
        <v>19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151</v>
      </c>
      <c r="AU212" s="242" t="s">
        <v>86</v>
      </c>
      <c r="AV212" s="13" t="s">
        <v>84</v>
      </c>
      <c r="AW212" s="13" t="s">
        <v>35</v>
      </c>
      <c r="AX212" s="13" t="s">
        <v>76</v>
      </c>
      <c r="AY212" s="242" t="s">
        <v>140</v>
      </c>
    </row>
    <row r="213" spans="1:51" s="14" customFormat="1" ht="12">
      <c r="A213" s="14"/>
      <c r="B213" s="243"/>
      <c r="C213" s="244"/>
      <c r="D213" s="234" t="s">
        <v>151</v>
      </c>
      <c r="E213" s="245" t="s">
        <v>19</v>
      </c>
      <c r="F213" s="246" t="s">
        <v>1227</v>
      </c>
      <c r="G213" s="244"/>
      <c r="H213" s="247">
        <v>21.296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151</v>
      </c>
      <c r="AU213" s="253" t="s">
        <v>86</v>
      </c>
      <c r="AV213" s="14" t="s">
        <v>86</v>
      </c>
      <c r="AW213" s="14" t="s">
        <v>35</v>
      </c>
      <c r="AX213" s="14" t="s">
        <v>76</v>
      </c>
      <c r="AY213" s="253" t="s">
        <v>140</v>
      </c>
    </row>
    <row r="214" spans="1:51" s="13" customFormat="1" ht="12">
      <c r="A214" s="13"/>
      <c r="B214" s="232"/>
      <c r="C214" s="233"/>
      <c r="D214" s="234" t="s">
        <v>151</v>
      </c>
      <c r="E214" s="235" t="s">
        <v>19</v>
      </c>
      <c r="F214" s="236" t="s">
        <v>1250</v>
      </c>
      <c r="G214" s="233"/>
      <c r="H214" s="235" t="s">
        <v>19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151</v>
      </c>
      <c r="AU214" s="242" t="s">
        <v>86</v>
      </c>
      <c r="AV214" s="13" t="s">
        <v>84</v>
      </c>
      <c r="AW214" s="13" t="s">
        <v>35</v>
      </c>
      <c r="AX214" s="13" t="s">
        <v>76</v>
      </c>
      <c r="AY214" s="242" t="s">
        <v>140</v>
      </c>
    </row>
    <row r="215" spans="1:51" s="14" customFormat="1" ht="12">
      <c r="A215" s="14"/>
      <c r="B215" s="243"/>
      <c r="C215" s="244"/>
      <c r="D215" s="234" t="s">
        <v>151</v>
      </c>
      <c r="E215" s="245" t="s">
        <v>19</v>
      </c>
      <c r="F215" s="246" t="s">
        <v>1251</v>
      </c>
      <c r="G215" s="244"/>
      <c r="H215" s="247">
        <v>-3.192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151</v>
      </c>
      <c r="AU215" s="253" t="s">
        <v>86</v>
      </c>
      <c r="AV215" s="14" t="s">
        <v>86</v>
      </c>
      <c r="AW215" s="14" t="s">
        <v>35</v>
      </c>
      <c r="AX215" s="14" t="s">
        <v>76</v>
      </c>
      <c r="AY215" s="253" t="s">
        <v>140</v>
      </c>
    </row>
    <row r="216" spans="1:51" s="13" customFormat="1" ht="12">
      <c r="A216" s="13"/>
      <c r="B216" s="232"/>
      <c r="C216" s="233"/>
      <c r="D216" s="234" t="s">
        <v>151</v>
      </c>
      <c r="E216" s="235" t="s">
        <v>19</v>
      </c>
      <c r="F216" s="236" t="s">
        <v>1232</v>
      </c>
      <c r="G216" s="233"/>
      <c r="H216" s="235" t="s">
        <v>19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151</v>
      </c>
      <c r="AU216" s="242" t="s">
        <v>86</v>
      </c>
      <c r="AV216" s="13" t="s">
        <v>84</v>
      </c>
      <c r="AW216" s="13" t="s">
        <v>35</v>
      </c>
      <c r="AX216" s="13" t="s">
        <v>76</v>
      </c>
      <c r="AY216" s="242" t="s">
        <v>140</v>
      </c>
    </row>
    <row r="217" spans="1:51" s="14" customFormat="1" ht="12">
      <c r="A217" s="14"/>
      <c r="B217" s="243"/>
      <c r="C217" s="244"/>
      <c r="D217" s="234" t="s">
        <v>151</v>
      </c>
      <c r="E217" s="245" t="s">
        <v>19</v>
      </c>
      <c r="F217" s="246" t="s">
        <v>1233</v>
      </c>
      <c r="G217" s="244"/>
      <c r="H217" s="247">
        <v>61.2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151</v>
      </c>
      <c r="AU217" s="253" t="s">
        <v>86</v>
      </c>
      <c r="AV217" s="14" t="s">
        <v>86</v>
      </c>
      <c r="AW217" s="14" t="s">
        <v>35</v>
      </c>
      <c r="AX217" s="14" t="s">
        <v>76</v>
      </c>
      <c r="AY217" s="253" t="s">
        <v>140</v>
      </c>
    </row>
    <row r="218" spans="1:51" s="13" customFormat="1" ht="12">
      <c r="A218" s="13"/>
      <c r="B218" s="232"/>
      <c r="C218" s="233"/>
      <c r="D218" s="234" t="s">
        <v>151</v>
      </c>
      <c r="E218" s="235" t="s">
        <v>19</v>
      </c>
      <c r="F218" s="236" t="s">
        <v>1252</v>
      </c>
      <c r="G218" s="233"/>
      <c r="H218" s="235" t="s">
        <v>19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151</v>
      </c>
      <c r="AU218" s="242" t="s">
        <v>86</v>
      </c>
      <c r="AV218" s="13" t="s">
        <v>84</v>
      </c>
      <c r="AW218" s="13" t="s">
        <v>35</v>
      </c>
      <c r="AX218" s="13" t="s">
        <v>76</v>
      </c>
      <c r="AY218" s="242" t="s">
        <v>140</v>
      </c>
    </row>
    <row r="219" spans="1:51" s="14" customFormat="1" ht="12">
      <c r="A219" s="14"/>
      <c r="B219" s="243"/>
      <c r="C219" s="244"/>
      <c r="D219" s="234" t="s">
        <v>151</v>
      </c>
      <c r="E219" s="245" t="s">
        <v>19</v>
      </c>
      <c r="F219" s="246" t="s">
        <v>1253</v>
      </c>
      <c r="G219" s="244"/>
      <c r="H219" s="247">
        <v>-30.6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151</v>
      </c>
      <c r="AU219" s="253" t="s">
        <v>86</v>
      </c>
      <c r="AV219" s="14" t="s">
        <v>86</v>
      </c>
      <c r="AW219" s="14" t="s">
        <v>35</v>
      </c>
      <c r="AX219" s="14" t="s">
        <v>76</v>
      </c>
      <c r="AY219" s="253" t="s">
        <v>140</v>
      </c>
    </row>
    <row r="220" spans="1:51" s="13" customFormat="1" ht="12">
      <c r="A220" s="13"/>
      <c r="B220" s="232"/>
      <c r="C220" s="233"/>
      <c r="D220" s="234" t="s">
        <v>151</v>
      </c>
      <c r="E220" s="235" t="s">
        <v>19</v>
      </c>
      <c r="F220" s="236" t="s">
        <v>1243</v>
      </c>
      <c r="G220" s="233"/>
      <c r="H220" s="235" t="s">
        <v>19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151</v>
      </c>
      <c r="AU220" s="242" t="s">
        <v>86</v>
      </c>
      <c r="AV220" s="13" t="s">
        <v>84</v>
      </c>
      <c r="AW220" s="13" t="s">
        <v>35</v>
      </c>
      <c r="AX220" s="13" t="s">
        <v>76</v>
      </c>
      <c r="AY220" s="242" t="s">
        <v>140</v>
      </c>
    </row>
    <row r="221" spans="1:51" s="14" customFormat="1" ht="12">
      <c r="A221" s="14"/>
      <c r="B221" s="243"/>
      <c r="C221" s="244"/>
      <c r="D221" s="234" t="s">
        <v>151</v>
      </c>
      <c r="E221" s="245" t="s">
        <v>19</v>
      </c>
      <c r="F221" s="246" t="s">
        <v>1244</v>
      </c>
      <c r="G221" s="244"/>
      <c r="H221" s="247">
        <v>0.576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151</v>
      </c>
      <c r="AU221" s="253" t="s">
        <v>86</v>
      </c>
      <c r="AV221" s="14" t="s">
        <v>86</v>
      </c>
      <c r="AW221" s="14" t="s">
        <v>35</v>
      </c>
      <c r="AX221" s="14" t="s">
        <v>76</v>
      </c>
      <c r="AY221" s="253" t="s">
        <v>140</v>
      </c>
    </row>
    <row r="222" spans="1:51" s="15" customFormat="1" ht="12">
      <c r="A222" s="15"/>
      <c r="B222" s="254"/>
      <c r="C222" s="255"/>
      <c r="D222" s="234" t="s">
        <v>151</v>
      </c>
      <c r="E222" s="256" t="s">
        <v>19</v>
      </c>
      <c r="F222" s="257" t="s">
        <v>154</v>
      </c>
      <c r="G222" s="255"/>
      <c r="H222" s="258">
        <v>671.048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151</v>
      </c>
      <c r="AU222" s="264" t="s">
        <v>86</v>
      </c>
      <c r="AV222" s="15" t="s">
        <v>147</v>
      </c>
      <c r="AW222" s="15" t="s">
        <v>35</v>
      </c>
      <c r="AX222" s="15" t="s">
        <v>84</v>
      </c>
      <c r="AY222" s="264" t="s">
        <v>140</v>
      </c>
    </row>
    <row r="223" spans="1:51" s="14" customFormat="1" ht="12">
      <c r="A223" s="14"/>
      <c r="B223" s="243"/>
      <c r="C223" s="244"/>
      <c r="D223" s="234" t="s">
        <v>151</v>
      </c>
      <c r="E223" s="244"/>
      <c r="F223" s="246" t="s">
        <v>1257</v>
      </c>
      <c r="G223" s="244"/>
      <c r="H223" s="247">
        <v>1207.886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151</v>
      </c>
      <c r="AU223" s="253" t="s">
        <v>86</v>
      </c>
      <c r="AV223" s="14" t="s">
        <v>86</v>
      </c>
      <c r="AW223" s="14" t="s">
        <v>4</v>
      </c>
      <c r="AX223" s="14" t="s">
        <v>84</v>
      </c>
      <c r="AY223" s="253" t="s">
        <v>140</v>
      </c>
    </row>
    <row r="224" spans="1:65" s="2" customFormat="1" ht="24.15" customHeight="1">
      <c r="A224" s="40"/>
      <c r="B224" s="41"/>
      <c r="C224" s="214" t="s">
        <v>222</v>
      </c>
      <c r="D224" s="214" t="s">
        <v>142</v>
      </c>
      <c r="E224" s="215" t="s">
        <v>426</v>
      </c>
      <c r="F224" s="216" t="s">
        <v>427</v>
      </c>
      <c r="G224" s="217" t="s">
        <v>250</v>
      </c>
      <c r="H224" s="218">
        <v>671.048</v>
      </c>
      <c r="I224" s="219"/>
      <c r="J224" s="220">
        <f>ROUND(I224*H224,2)</f>
        <v>0</v>
      </c>
      <c r="K224" s="216" t="s">
        <v>146</v>
      </c>
      <c r="L224" s="46"/>
      <c r="M224" s="221" t="s">
        <v>19</v>
      </c>
      <c r="N224" s="222" t="s">
        <v>47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147</v>
      </c>
      <c r="AT224" s="225" t="s">
        <v>142</v>
      </c>
      <c r="AU224" s="225" t="s">
        <v>86</v>
      </c>
      <c r="AY224" s="19" t="s">
        <v>140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84</v>
      </c>
      <c r="BK224" s="226">
        <f>ROUND(I224*H224,2)</f>
        <v>0</v>
      </c>
      <c r="BL224" s="19" t="s">
        <v>147</v>
      </c>
      <c r="BM224" s="225" t="s">
        <v>1258</v>
      </c>
    </row>
    <row r="225" spans="1:47" s="2" customFormat="1" ht="12">
      <c r="A225" s="40"/>
      <c r="B225" s="41"/>
      <c r="C225" s="42"/>
      <c r="D225" s="227" t="s">
        <v>149</v>
      </c>
      <c r="E225" s="42"/>
      <c r="F225" s="228" t="s">
        <v>429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149</v>
      </c>
      <c r="AU225" s="19" t="s">
        <v>86</v>
      </c>
    </row>
    <row r="226" spans="1:51" s="13" customFormat="1" ht="12">
      <c r="A226" s="13"/>
      <c r="B226" s="232"/>
      <c r="C226" s="233"/>
      <c r="D226" s="234" t="s">
        <v>151</v>
      </c>
      <c r="E226" s="235" t="s">
        <v>19</v>
      </c>
      <c r="F226" s="236" t="s">
        <v>1208</v>
      </c>
      <c r="G226" s="233"/>
      <c r="H226" s="235" t="s">
        <v>19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151</v>
      </c>
      <c r="AU226" s="242" t="s">
        <v>86</v>
      </c>
      <c r="AV226" s="13" t="s">
        <v>84</v>
      </c>
      <c r="AW226" s="13" t="s">
        <v>35</v>
      </c>
      <c r="AX226" s="13" t="s">
        <v>76</v>
      </c>
      <c r="AY226" s="242" t="s">
        <v>140</v>
      </c>
    </row>
    <row r="227" spans="1:51" s="14" customFormat="1" ht="12">
      <c r="A227" s="14"/>
      <c r="B227" s="243"/>
      <c r="C227" s="244"/>
      <c r="D227" s="234" t="s">
        <v>151</v>
      </c>
      <c r="E227" s="245" t="s">
        <v>19</v>
      </c>
      <c r="F227" s="246" t="s">
        <v>1209</v>
      </c>
      <c r="G227" s="244"/>
      <c r="H227" s="247">
        <v>268.335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151</v>
      </c>
      <c r="AU227" s="253" t="s">
        <v>86</v>
      </c>
      <c r="AV227" s="14" t="s">
        <v>86</v>
      </c>
      <c r="AW227" s="14" t="s">
        <v>35</v>
      </c>
      <c r="AX227" s="14" t="s">
        <v>76</v>
      </c>
      <c r="AY227" s="253" t="s">
        <v>140</v>
      </c>
    </row>
    <row r="228" spans="1:51" s="13" customFormat="1" ht="12">
      <c r="A228" s="13"/>
      <c r="B228" s="232"/>
      <c r="C228" s="233"/>
      <c r="D228" s="234" t="s">
        <v>151</v>
      </c>
      <c r="E228" s="235" t="s">
        <v>19</v>
      </c>
      <c r="F228" s="236" t="s">
        <v>1210</v>
      </c>
      <c r="G228" s="233"/>
      <c r="H228" s="235" t="s">
        <v>19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151</v>
      </c>
      <c r="AU228" s="242" t="s">
        <v>86</v>
      </c>
      <c r="AV228" s="13" t="s">
        <v>84</v>
      </c>
      <c r="AW228" s="13" t="s">
        <v>35</v>
      </c>
      <c r="AX228" s="13" t="s">
        <v>76</v>
      </c>
      <c r="AY228" s="242" t="s">
        <v>140</v>
      </c>
    </row>
    <row r="229" spans="1:51" s="14" customFormat="1" ht="12">
      <c r="A229" s="14"/>
      <c r="B229" s="243"/>
      <c r="C229" s="244"/>
      <c r="D229" s="234" t="s">
        <v>151</v>
      </c>
      <c r="E229" s="245" t="s">
        <v>19</v>
      </c>
      <c r="F229" s="246" t="s">
        <v>1211</v>
      </c>
      <c r="G229" s="244"/>
      <c r="H229" s="247">
        <v>254.369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151</v>
      </c>
      <c r="AU229" s="253" t="s">
        <v>86</v>
      </c>
      <c r="AV229" s="14" t="s">
        <v>86</v>
      </c>
      <c r="AW229" s="14" t="s">
        <v>35</v>
      </c>
      <c r="AX229" s="14" t="s">
        <v>76</v>
      </c>
      <c r="AY229" s="253" t="s">
        <v>140</v>
      </c>
    </row>
    <row r="230" spans="1:51" s="13" customFormat="1" ht="12">
      <c r="A230" s="13"/>
      <c r="B230" s="232"/>
      <c r="C230" s="233"/>
      <c r="D230" s="234" t="s">
        <v>151</v>
      </c>
      <c r="E230" s="235" t="s">
        <v>19</v>
      </c>
      <c r="F230" s="236" t="s">
        <v>1212</v>
      </c>
      <c r="G230" s="233"/>
      <c r="H230" s="235" t="s">
        <v>19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151</v>
      </c>
      <c r="AU230" s="242" t="s">
        <v>86</v>
      </c>
      <c r="AV230" s="13" t="s">
        <v>84</v>
      </c>
      <c r="AW230" s="13" t="s">
        <v>35</v>
      </c>
      <c r="AX230" s="13" t="s">
        <v>76</v>
      </c>
      <c r="AY230" s="242" t="s">
        <v>140</v>
      </c>
    </row>
    <row r="231" spans="1:51" s="14" customFormat="1" ht="12">
      <c r="A231" s="14"/>
      <c r="B231" s="243"/>
      <c r="C231" s="244"/>
      <c r="D231" s="234" t="s">
        <v>151</v>
      </c>
      <c r="E231" s="245" t="s">
        <v>19</v>
      </c>
      <c r="F231" s="246" t="s">
        <v>1213</v>
      </c>
      <c r="G231" s="244"/>
      <c r="H231" s="247">
        <v>50.4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151</v>
      </c>
      <c r="AU231" s="253" t="s">
        <v>86</v>
      </c>
      <c r="AV231" s="14" t="s">
        <v>86</v>
      </c>
      <c r="AW231" s="14" t="s">
        <v>35</v>
      </c>
      <c r="AX231" s="14" t="s">
        <v>76</v>
      </c>
      <c r="AY231" s="253" t="s">
        <v>140</v>
      </c>
    </row>
    <row r="232" spans="1:51" s="13" customFormat="1" ht="12">
      <c r="A232" s="13"/>
      <c r="B232" s="232"/>
      <c r="C232" s="233"/>
      <c r="D232" s="234" t="s">
        <v>151</v>
      </c>
      <c r="E232" s="235" t="s">
        <v>19</v>
      </c>
      <c r="F232" s="236" t="s">
        <v>1214</v>
      </c>
      <c r="G232" s="233"/>
      <c r="H232" s="235" t="s">
        <v>19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151</v>
      </c>
      <c r="AU232" s="242" t="s">
        <v>86</v>
      </c>
      <c r="AV232" s="13" t="s">
        <v>84</v>
      </c>
      <c r="AW232" s="13" t="s">
        <v>35</v>
      </c>
      <c r="AX232" s="13" t="s">
        <v>76</v>
      </c>
      <c r="AY232" s="242" t="s">
        <v>140</v>
      </c>
    </row>
    <row r="233" spans="1:51" s="14" customFormat="1" ht="12">
      <c r="A233" s="14"/>
      <c r="B233" s="243"/>
      <c r="C233" s="244"/>
      <c r="D233" s="234" t="s">
        <v>151</v>
      </c>
      <c r="E233" s="245" t="s">
        <v>19</v>
      </c>
      <c r="F233" s="246" t="s">
        <v>1215</v>
      </c>
      <c r="G233" s="244"/>
      <c r="H233" s="247">
        <v>25.996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151</v>
      </c>
      <c r="AU233" s="253" t="s">
        <v>86</v>
      </c>
      <c r="AV233" s="14" t="s">
        <v>86</v>
      </c>
      <c r="AW233" s="14" t="s">
        <v>35</v>
      </c>
      <c r="AX233" s="14" t="s">
        <v>76</v>
      </c>
      <c r="AY233" s="253" t="s">
        <v>140</v>
      </c>
    </row>
    <row r="234" spans="1:51" s="13" customFormat="1" ht="12">
      <c r="A234" s="13"/>
      <c r="B234" s="232"/>
      <c r="C234" s="233"/>
      <c r="D234" s="234" t="s">
        <v>151</v>
      </c>
      <c r="E234" s="235" t="s">
        <v>19</v>
      </c>
      <c r="F234" s="236" t="s">
        <v>1235</v>
      </c>
      <c r="G234" s="233"/>
      <c r="H234" s="235" t="s">
        <v>19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151</v>
      </c>
      <c r="AU234" s="242" t="s">
        <v>86</v>
      </c>
      <c r="AV234" s="13" t="s">
        <v>84</v>
      </c>
      <c r="AW234" s="13" t="s">
        <v>35</v>
      </c>
      <c r="AX234" s="13" t="s">
        <v>76</v>
      </c>
      <c r="AY234" s="242" t="s">
        <v>140</v>
      </c>
    </row>
    <row r="235" spans="1:51" s="14" customFormat="1" ht="12">
      <c r="A235" s="14"/>
      <c r="B235" s="243"/>
      <c r="C235" s="244"/>
      <c r="D235" s="234" t="s">
        <v>151</v>
      </c>
      <c r="E235" s="245" t="s">
        <v>19</v>
      </c>
      <c r="F235" s="246" t="s">
        <v>1236</v>
      </c>
      <c r="G235" s="244"/>
      <c r="H235" s="247">
        <v>18.48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151</v>
      </c>
      <c r="AU235" s="253" t="s">
        <v>86</v>
      </c>
      <c r="AV235" s="14" t="s">
        <v>86</v>
      </c>
      <c r="AW235" s="14" t="s">
        <v>35</v>
      </c>
      <c r="AX235" s="14" t="s">
        <v>76</v>
      </c>
      <c r="AY235" s="253" t="s">
        <v>140</v>
      </c>
    </row>
    <row r="236" spans="1:51" s="13" customFormat="1" ht="12">
      <c r="A236" s="13"/>
      <c r="B236" s="232"/>
      <c r="C236" s="233"/>
      <c r="D236" s="234" t="s">
        <v>151</v>
      </c>
      <c r="E236" s="235" t="s">
        <v>19</v>
      </c>
      <c r="F236" s="236" t="s">
        <v>1246</v>
      </c>
      <c r="G236" s="233"/>
      <c r="H236" s="235" t="s">
        <v>19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151</v>
      </c>
      <c r="AU236" s="242" t="s">
        <v>86</v>
      </c>
      <c r="AV236" s="13" t="s">
        <v>84</v>
      </c>
      <c r="AW236" s="13" t="s">
        <v>35</v>
      </c>
      <c r="AX236" s="13" t="s">
        <v>76</v>
      </c>
      <c r="AY236" s="242" t="s">
        <v>140</v>
      </c>
    </row>
    <row r="237" spans="1:51" s="14" customFormat="1" ht="12">
      <c r="A237" s="14"/>
      <c r="B237" s="243"/>
      <c r="C237" s="244"/>
      <c r="D237" s="234" t="s">
        <v>151</v>
      </c>
      <c r="E237" s="245" t="s">
        <v>19</v>
      </c>
      <c r="F237" s="246" t="s">
        <v>1247</v>
      </c>
      <c r="G237" s="244"/>
      <c r="H237" s="247">
        <v>-5.624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151</v>
      </c>
      <c r="AU237" s="253" t="s">
        <v>86</v>
      </c>
      <c r="AV237" s="14" t="s">
        <v>86</v>
      </c>
      <c r="AW237" s="14" t="s">
        <v>35</v>
      </c>
      <c r="AX237" s="14" t="s">
        <v>76</v>
      </c>
      <c r="AY237" s="253" t="s">
        <v>140</v>
      </c>
    </row>
    <row r="238" spans="1:51" s="13" customFormat="1" ht="12">
      <c r="A238" s="13"/>
      <c r="B238" s="232"/>
      <c r="C238" s="233"/>
      <c r="D238" s="234" t="s">
        <v>151</v>
      </c>
      <c r="E238" s="235" t="s">
        <v>19</v>
      </c>
      <c r="F238" s="236" t="s">
        <v>1237</v>
      </c>
      <c r="G238" s="233"/>
      <c r="H238" s="235" t="s">
        <v>19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151</v>
      </c>
      <c r="AU238" s="242" t="s">
        <v>86</v>
      </c>
      <c r="AV238" s="13" t="s">
        <v>84</v>
      </c>
      <c r="AW238" s="13" t="s">
        <v>35</v>
      </c>
      <c r="AX238" s="13" t="s">
        <v>76</v>
      </c>
      <c r="AY238" s="242" t="s">
        <v>140</v>
      </c>
    </row>
    <row r="239" spans="1:51" s="14" customFormat="1" ht="12">
      <c r="A239" s="14"/>
      <c r="B239" s="243"/>
      <c r="C239" s="244"/>
      <c r="D239" s="234" t="s">
        <v>151</v>
      </c>
      <c r="E239" s="245" t="s">
        <v>19</v>
      </c>
      <c r="F239" s="246" t="s">
        <v>1238</v>
      </c>
      <c r="G239" s="244"/>
      <c r="H239" s="247">
        <v>13.992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151</v>
      </c>
      <c r="AU239" s="253" t="s">
        <v>86</v>
      </c>
      <c r="AV239" s="14" t="s">
        <v>86</v>
      </c>
      <c r="AW239" s="14" t="s">
        <v>35</v>
      </c>
      <c r="AX239" s="14" t="s">
        <v>76</v>
      </c>
      <c r="AY239" s="253" t="s">
        <v>140</v>
      </c>
    </row>
    <row r="240" spans="1:51" s="13" customFormat="1" ht="12">
      <c r="A240" s="13"/>
      <c r="B240" s="232"/>
      <c r="C240" s="233"/>
      <c r="D240" s="234" t="s">
        <v>151</v>
      </c>
      <c r="E240" s="235" t="s">
        <v>19</v>
      </c>
      <c r="F240" s="236" t="s">
        <v>1248</v>
      </c>
      <c r="G240" s="233"/>
      <c r="H240" s="235" t="s">
        <v>19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151</v>
      </c>
      <c r="AU240" s="242" t="s">
        <v>86</v>
      </c>
      <c r="AV240" s="13" t="s">
        <v>84</v>
      </c>
      <c r="AW240" s="13" t="s">
        <v>35</v>
      </c>
      <c r="AX240" s="13" t="s">
        <v>76</v>
      </c>
      <c r="AY240" s="242" t="s">
        <v>140</v>
      </c>
    </row>
    <row r="241" spans="1:51" s="14" customFormat="1" ht="12">
      <c r="A241" s="14"/>
      <c r="B241" s="243"/>
      <c r="C241" s="244"/>
      <c r="D241" s="234" t="s">
        <v>151</v>
      </c>
      <c r="E241" s="245" t="s">
        <v>19</v>
      </c>
      <c r="F241" s="246" t="s">
        <v>1249</v>
      </c>
      <c r="G241" s="244"/>
      <c r="H241" s="247">
        <v>-4.18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151</v>
      </c>
      <c r="AU241" s="253" t="s">
        <v>86</v>
      </c>
      <c r="AV241" s="14" t="s">
        <v>86</v>
      </c>
      <c r="AW241" s="14" t="s">
        <v>35</v>
      </c>
      <c r="AX241" s="14" t="s">
        <v>76</v>
      </c>
      <c r="AY241" s="253" t="s">
        <v>140</v>
      </c>
    </row>
    <row r="242" spans="1:51" s="13" customFormat="1" ht="12">
      <c r="A242" s="13"/>
      <c r="B242" s="232"/>
      <c r="C242" s="233"/>
      <c r="D242" s="234" t="s">
        <v>151</v>
      </c>
      <c r="E242" s="235" t="s">
        <v>19</v>
      </c>
      <c r="F242" s="236" t="s">
        <v>1226</v>
      </c>
      <c r="G242" s="233"/>
      <c r="H242" s="235" t="s">
        <v>19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151</v>
      </c>
      <c r="AU242" s="242" t="s">
        <v>86</v>
      </c>
      <c r="AV242" s="13" t="s">
        <v>84</v>
      </c>
      <c r="AW242" s="13" t="s">
        <v>35</v>
      </c>
      <c r="AX242" s="13" t="s">
        <v>76</v>
      </c>
      <c r="AY242" s="242" t="s">
        <v>140</v>
      </c>
    </row>
    <row r="243" spans="1:51" s="14" customFormat="1" ht="12">
      <c r="A243" s="14"/>
      <c r="B243" s="243"/>
      <c r="C243" s="244"/>
      <c r="D243" s="234" t="s">
        <v>151</v>
      </c>
      <c r="E243" s="245" t="s">
        <v>19</v>
      </c>
      <c r="F243" s="246" t="s">
        <v>1227</v>
      </c>
      <c r="G243" s="244"/>
      <c r="H243" s="247">
        <v>21.296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151</v>
      </c>
      <c r="AU243" s="253" t="s">
        <v>86</v>
      </c>
      <c r="AV243" s="14" t="s">
        <v>86</v>
      </c>
      <c r="AW243" s="14" t="s">
        <v>35</v>
      </c>
      <c r="AX243" s="14" t="s">
        <v>76</v>
      </c>
      <c r="AY243" s="253" t="s">
        <v>140</v>
      </c>
    </row>
    <row r="244" spans="1:51" s="13" customFormat="1" ht="12">
      <c r="A244" s="13"/>
      <c r="B244" s="232"/>
      <c r="C244" s="233"/>
      <c r="D244" s="234" t="s">
        <v>151</v>
      </c>
      <c r="E244" s="235" t="s">
        <v>19</v>
      </c>
      <c r="F244" s="236" t="s">
        <v>1250</v>
      </c>
      <c r="G244" s="233"/>
      <c r="H244" s="235" t="s">
        <v>19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151</v>
      </c>
      <c r="AU244" s="242" t="s">
        <v>86</v>
      </c>
      <c r="AV244" s="13" t="s">
        <v>84</v>
      </c>
      <c r="AW244" s="13" t="s">
        <v>35</v>
      </c>
      <c r="AX244" s="13" t="s">
        <v>76</v>
      </c>
      <c r="AY244" s="242" t="s">
        <v>140</v>
      </c>
    </row>
    <row r="245" spans="1:51" s="14" customFormat="1" ht="12">
      <c r="A245" s="14"/>
      <c r="B245" s="243"/>
      <c r="C245" s="244"/>
      <c r="D245" s="234" t="s">
        <v>151</v>
      </c>
      <c r="E245" s="245" t="s">
        <v>19</v>
      </c>
      <c r="F245" s="246" t="s">
        <v>1251</v>
      </c>
      <c r="G245" s="244"/>
      <c r="H245" s="247">
        <v>-3.192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151</v>
      </c>
      <c r="AU245" s="253" t="s">
        <v>86</v>
      </c>
      <c r="AV245" s="14" t="s">
        <v>86</v>
      </c>
      <c r="AW245" s="14" t="s">
        <v>35</v>
      </c>
      <c r="AX245" s="14" t="s">
        <v>76</v>
      </c>
      <c r="AY245" s="253" t="s">
        <v>140</v>
      </c>
    </row>
    <row r="246" spans="1:51" s="13" customFormat="1" ht="12">
      <c r="A246" s="13"/>
      <c r="B246" s="232"/>
      <c r="C246" s="233"/>
      <c r="D246" s="234" t="s">
        <v>151</v>
      </c>
      <c r="E246" s="235" t="s">
        <v>19</v>
      </c>
      <c r="F246" s="236" t="s">
        <v>1232</v>
      </c>
      <c r="G246" s="233"/>
      <c r="H246" s="235" t="s">
        <v>19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151</v>
      </c>
      <c r="AU246" s="242" t="s">
        <v>86</v>
      </c>
      <c r="AV246" s="13" t="s">
        <v>84</v>
      </c>
      <c r="AW246" s="13" t="s">
        <v>35</v>
      </c>
      <c r="AX246" s="13" t="s">
        <v>76</v>
      </c>
      <c r="AY246" s="242" t="s">
        <v>140</v>
      </c>
    </row>
    <row r="247" spans="1:51" s="14" customFormat="1" ht="12">
      <c r="A247" s="14"/>
      <c r="B247" s="243"/>
      <c r="C247" s="244"/>
      <c r="D247" s="234" t="s">
        <v>151</v>
      </c>
      <c r="E247" s="245" t="s">
        <v>19</v>
      </c>
      <c r="F247" s="246" t="s">
        <v>1233</v>
      </c>
      <c r="G247" s="244"/>
      <c r="H247" s="247">
        <v>61.2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151</v>
      </c>
      <c r="AU247" s="253" t="s">
        <v>86</v>
      </c>
      <c r="AV247" s="14" t="s">
        <v>86</v>
      </c>
      <c r="AW247" s="14" t="s">
        <v>35</v>
      </c>
      <c r="AX247" s="14" t="s">
        <v>76</v>
      </c>
      <c r="AY247" s="253" t="s">
        <v>140</v>
      </c>
    </row>
    <row r="248" spans="1:51" s="13" customFormat="1" ht="12">
      <c r="A248" s="13"/>
      <c r="B248" s="232"/>
      <c r="C248" s="233"/>
      <c r="D248" s="234" t="s">
        <v>151</v>
      </c>
      <c r="E248" s="235" t="s">
        <v>19</v>
      </c>
      <c r="F248" s="236" t="s">
        <v>1252</v>
      </c>
      <c r="G248" s="233"/>
      <c r="H248" s="235" t="s">
        <v>19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151</v>
      </c>
      <c r="AU248" s="242" t="s">
        <v>86</v>
      </c>
      <c r="AV248" s="13" t="s">
        <v>84</v>
      </c>
      <c r="AW248" s="13" t="s">
        <v>35</v>
      </c>
      <c r="AX248" s="13" t="s">
        <v>76</v>
      </c>
      <c r="AY248" s="242" t="s">
        <v>140</v>
      </c>
    </row>
    <row r="249" spans="1:51" s="14" customFormat="1" ht="12">
      <c r="A249" s="14"/>
      <c r="B249" s="243"/>
      <c r="C249" s="244"/>
      <c r="D249" s="234" t="s">
        <v>151</v>
      </c>
      <c r="E249" s="245" t="s">
        <v>19</v>
      </c>
      <c r="F249" s="246" t="s">
        <v>1253</v>
      </c>
      <c r="G249" s="244"/>
      <c r="H249" s="247">
        <v>-30.6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151</v>
      </c>
      <c r="AU249" s="253" t="s">
        <v>86</v>
      </c>
      <c r="AV249" s="14" t="s">
        <v>86</v>
      </c>
      <c r="AW249" s="14" t="s">
        <v>35</v>
      </c>
      <c r="AX249" s="14" t="s">
        <v>76</v>
      </c>
      <c r="AY249" s="253" t="s">
        <v>140</v>
      </c>
    </row>
    <row r="250" spans="1:51" s="13" customFormat="1" ht="12">
      <c r="A250" s="13"/>
      <c r="B250" s="232"/>
      <c r="C250" s="233"/>
      <c r="D250" s="234" t="s">
        <v>151</v>
      </c>
      <c r="E250" s="235" t="s">
        <v>19</v>
      </c>
      <c r="F250" s="236" t="s">
        <v>1243</v>
      </c>
      <c r="G250" s="233"/>
      <c r="H250" s="235" t="s">
        <v>19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151</v>
      </c>
      <c r="AU250" s="242" t="s">
        <v>86</v>
      </c>
      <c r="AV250" s="13" t="s">
        <v>84</v>
      </c>
      <c r="AW250" s="13" t="s">
        <v>35</v>
      </c>
      <c r="AX250" s="13" t="s">
        <v>76</v>
      </c>
      <c r="AY250" s="242" t="s">
        <v>140</v>
      </c>
    </row>
    <row r="251" spans="1:51" s="14" customFormat="1" ht="12">
      <c r="A251" s="14"/>
      <c r="B251" s="243"/>
      <c r="C251" s="244"/>
      <c r="D251" s="234" t="s">
        <v>151</v>
      </c>
      <c r="E251" s="245" t="s">
        <v>19</v>
      </c>
      <c r="F251" s="246" t="s">
        <v>1244</v>
      </c>
      <c r="G251" s="244"/>
      <c r="H251" s="247">
        <v>0.576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151</v>
      </c>
      <c r="AU251" s="253" t="s">
        <v>86</v>
      </c>
      <c r="AV251" s="14" t="s">
        <v>86</v>
      </c>
      <c r="AW251" s="14" t="s">
        <v>35</v>
      </c>
      <c r="AX251" s="14" t="s">
        <v>76</v>
      </c>
      <c r="AY251" s="253" t="s">
        <v>140</v>
      </c>
    </row>
    <row r="252" spans="1:51" s="15" customFormat="1" ht="12">
      <c r="A252" s="15"/>
      <c r="B252" s="254"/>
      <c r="C252" s="255"/>
      <c r="D252" s="234" t="s">
        <v>151</v>
      </c>
      <c r="E252" s="256" t="s">
        <v>19</v>
      </c>
      <c r="F252" s="257" t="s">
        <v>154</v>
      </c>
      <c r="G252" s="255"/>
      <c r="H252" s="258">
        <v>671.048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151</v>
      </c>
      <c r="AU252" s="264" t="s">
        <v>86</v>
      </c>
      <c r="AV252" s="15" t="s">
        <v>147</v>
      </c>
      <c r="AW252" s="15" t="s">
        <v>35</v>
      </c>
      <c r="AX252" s="15" t="s">
        <v>84</v>
      </c>
      <c r="AY252" s="264" t="s">
        <v>140</v>
      </c>
    </row>
    <row r="253" spans="1:65" s="2" customFormat="1" ht="24.15" customHeight="1">
      <c r="A253" s="40"/>
      <c r="B253" s="41"/>
      <c r="C253" s="214" t="s">
        <v>229</v>
      </c>
      <c r="D253" s="214" t="s">
        <v>142</v>
      </c>
      <c r="E253" s="215" t="s">
        <v>1259</v>
      </c>
      <c r="F253" s="216" t="s">
        <v>1260</v>
      </c>
      <c r="G253" s="217" t="s">
        <v>250</v>
      </c>
      <c r="H253" s="218">
        <v>12.996</v>
      </c>
      <c r="I253" s="219"/>
      <c r="J253" s="220">
        <f>ROUND(I253*H253,2)</f>
        <v>0</v>
      </c>
      <c r="K253" s="216" t="s">
        <v>146</v>
      </c>
      <c r="L253" s="46"/>
      <c r="M253" s="221" t="s">
        <v>19</v>
      </c>
      <c r="N253" s="222" t="s">
        <v>47</v>
      </c>
      <c r="O253" s="86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147</v>
      </c>
      <c r="AT253" s="225" t="s">
        <v>142</v>
      </c>
      <c r="AU253" s="225" t="s">
        <v>86</v>
      </c>
      <c r="AY253" s="19" t="s">
        <v>140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84</v>
      </c>
      <c r="BK253" s="226">
        <f>ROUND(I253*H253,2)</f>
        <v>0</v>
      </c>
      <c r="BL253" s="19" t="s">
        <v>147</v>
      </c>
      <c r="BM253" s="225" t="s">
        <v>1261</v>
      </c>
    </row>
    <row r="254" spans="1:47" s="2" customFormat="1" ht="12">
      <c r="A254" s="40"/>
      <c r="B254" s="41"/>
      <c r="C254" s="42"/>
      <c r="D254" s="227" t="s">
        <v>149</v>
      </c>
      <c r="E254" s="42"/>
      <c r="F254" s="228" t="s">
        <v>1262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149</v>
      </c>
      <c r="AU254" s="19" t="s">
        <v>86</v>
      </c>
    </row>
    <row r="255" spans="1:51" s="13" customFormat="1" ht="12">
      <c r="A255" s="13"/>
      <c r="B255" s="232"/>
      <c r="C255" s="233"/>
      <c r="D255" s="234" t="s">
        <v>151</v>
      </c>
      <c r="E255" s="235" t="s">
        <v>19</v>
      </c>
      <c r="F255" s="236" t="s">
        <v>1263</v>
      </c>
      <c r="G255" s="233"/>
      <c r="H255" s="235" t="s">
        <v>19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151</v>
      </c>
      <c r="AU255" s="242" t="s">
        <v>86</v>
      </c>
      <c r="AV255" s="13" t="s">
        <v>84</v>
      </c>
      <c r="AW255" s="13" t="s">
        <v>35</v>
      </c>
      <c r="AX255" s="13" t="s">
        <v>76</v>
      </c>
      <c r="AY255" s="242" t="s">
        <v>140</v>
      </c>
    </row>
    <row r="256" spans="1:51" s="14" customFormat="1" ht="12">
      <c r="A256" s="14"/>
      <c r="B256" s="243"/>
      <c r="C256" s="244"/>
      <c r="D256" s="234" t="s">
        <v>151</v>
      </c>
      <c r="E256" s="245" t="s">
        <v>19</v>
      </c>
      <c r="F256" s="246" t="s">
        <v>1264</v>
      </c>
      <c r="G256" s="244"/>
      <c r="H256" s="247">
        <v>5.624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151</v>
      </c>
      <c r="AU256" s="253" t="s">
        <v>86</v>
      </c>
      <c r="AV256" s="14" t="s">
        <v>86</v>
      </c>
      <c r="AW256" s="14" t="s">
        <v>35</v>
      </c>
      <c r="AX256" s="14" t="s">
        <v>76</v>
      </c>
      <c r="AY256" s="253" t="s">
        <v>140</v>
      </c>
    </row>
    <row r="257" spans="1:51" s="13" customFormat="1" ht="12">
      <c r="A257" s="13"/>
      <c r="B257" s="232"/>
      <c r="C257" s="233"/>
      <c r="D257" s="234" t="s">
        <v>151</v>
      </c>
      <c r="E257" s="235" t="s">
        <v>19</v>
      </c>
      <c r="F257" s="236" t="s">
        <v>1265</v>
      </c>
      <c r="G257" s="233"/>
      <c r="H257" s="235" t="s">
        <v>19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151</v>
      </c>
      <c r="AU257" s="242" t="s">
        <v>86</v>
      </c>
      <c r="AV257" s="13" t="s">
        <v>84</v>
      </c>
      <c r="AW257" s="13" t="s">
        <v>35</v>
      </c>
      <c r="AX257" s="13" t="s">
        <v>76</v>
      </c>
      <c r="AY257" s="242" t="s">
        <v>140</v>
      </c>
    </row>
    <row r="258" spans="1:51" s="14" customFormat="1" ht="12">
      <c r="A258" s="14"/>
      <c r="B258" s="243"/>
      <c r="C258" s="244"/>
      <c r="D258" s="234" t="s">
        <v>151</v>
      </c>
      <c r="E258" s="245" t="s">
        <v>19</v>
      </c>
      <c r="F258" s="246" t="s">
        <v>1266</v>
      </c>
      <c r="G258" s="244"/>
      <c r="H258" s="247">
        <v>4.18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151</v>
      </c>
      <c r="AU258" s="253" t="s">
        <v>86</v>
      </c>
      <c r="AV258" s="14" t="s">
        <v>86</v>
      </c>
      <c r="AW258" s="14" t="s">
        <v>35</v>
      </c>
      <c r="AX258" s="14" t="s">
        <v>76</v>
      </c>
      <c r="AY258" s="253" t="s">
        <v>140</v>
      </c>
    </row>
    <row r="259" spans="1:51" s="13" customFormat="1" ht="12">
      <c r="A259" s="13"/>
      <c r="B259" s="232"/>
      <c r="C259" s="233"/>
      <c r="D259" s="234" t="s">
        <v>151</v>
      </c>
      <c r="E259" s="235" t="s">
        <v>19</v>
      </c>
      <c r="F259" s="236" t="s">
        <v>1267</v>
      </c>
      <c r="G259" s="233"/>
      <c r="H259" s="235" t="s">
        <v>19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151</v>
      </c>
      <c r="AU259" s="242" t="s">
        <v>86</v>
      </c>
      <c r="AV259" s="13" t="s">
        <v>84</v>
      </c>
      <c r="AW259" s="13" t="s">
        <v>35</v>
      </c>
      <c r="AX259" s="13" t="s">
        <v>76</v>
      </c>
      <c r="AY259" s="242" t="s">
        <v>140</v>
      </c>
    </row>
    <row r="260" spans="1:51" s="14" customFormat="1" ht="12">
      <c r="A260" s="14"/>
      <c r="B260" s="243"/>
      <c r="C260" s="244"/>
      <c r="D260" s="234" t="s">
        <v>151</v>
      </c>
      <c r="E260" s="245" t="s">
        <v>19</v>
      </c>
      <c r="F260" s="246" t="s">
        <v>1268</v>
      </c>
      <c r="G260" s="244"/>
      <c r="H260" s="247">
        <v>3.192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151</v>
      </c>
      <c r="AU260" s="253" t="s">
        <v>86</v>
      </c>
      <c r="AV260" s="14" t="s">
        <v>86</v>
      </c>
      <c r="AW260" s="14" t="s">
        <v>35</v>
      </c>
      <c r="AX260" s="14" t="s">
        <v>76</v>
      </c>
      <c r="AY260" s="253" t="s">
        <v>140</v>
      </c>
    </row>
    <row r="261" spans="1:51" s="15" customFormat="1" ht="12">
      <c r="A261" s="15"/>
      <c r="B261" s="254"/>
      <c r="C261" s="255"/>
      <c r="D261" s="234" t="s">
        <v>151</v>
      </c>
      <c r="E261" s="256" t="s">
        <v>19</v>
      </c>
      <c r="F261" s="257" t="s">
        <v>154</v>
      </c>
      <c r="G261" s="255"/>
      <c r="H261" s="258">
        <v>12.996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151</v>
      </c>
      <c r="AU261" s="264" t="s">
        <v>86</v>
      </c>
      <c r="AV261" s="15" t="s">
        <v>147</v>
      </c>
      <c r="AW261" s="15" t="s">
        <v>35</v>
      </c>
      <c r="AX261" s="15" t="s">
        <v>84</v>
      </c>
      <c r="AY261" s="264" t="s">
        <v>140</v>
      </c>
    </row>
    <row r="262" spans="1:65" s="2" customFormat="1" ht="24.15" customHeight="1">
      <c r="A262" s="40"/>
      <c r="B262" s="41"/>
      <c r="C262" s="214" t="s">
        <v>236</v>
      </c>
      <c r="D262" s="214" t="s">
        <v>142</v>
      </c>
      <c r="E262" s="215" t="s">
        <v>1269</v>
      </c>
      <c r="F262" s="216" t="s">
        <v>1270</v>
      </c>
      <c r="G262" s="217" t="s">
        <v>250</v>
      </c>
      <c r="H262" s="218">
        <v>30.6</v>
      </c>
      <c r="I262" s="219"/>
      <c r="J262" s="220">
        <f>ROUND(I262*H262,2)</f>
        <v>0</v>
      </c>
      <c r="K262" s="216" t="s">
        <v>146</v>
      </c>
      <c r="L262" s="46"/>
      <c r="M262" s="221" t="s">
        <v>19</v>
      </c>
      <c r="N262" s="222" t="s">
        <v>47</v>
      </c>
      <c r="O262" s="86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147</v>
      </c>
      <c r="AT262" s="225" t="s">
        <v>142</v>
      </c>
      <c r="AU262" s="225" t="s">
        <v>86</v>
      </c>
      <c r="AY262" s="19" t="s">
        <v>140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84</v>
      </c>
      <c r="BK262" s="226">
        <f>ROUND(I262*H262,2)</f>
        <v>0</v>
      </c>
      <c r="BL262" s="19" t="s">
        <v>147</v>
      </c>
      <c r="BM262" s="225" t="s">
        <v>1271</v>
      </c>
    </row>
    <row r="263" spans="1:47" s="2" customFormat="1" ht="12">
      <c r="A263" s="40"/>
      <c r="B263" s="41"/>
      <c r="C263" s="42"/>
      <c r="D263" s="227" t="s">
        <v>149</v>
      </c>
      <c r="E263" s="42"/>
      <c r="F263" s="228" t="s">
        <v>1272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149</v>
      </c>
      <c r="AU263" s="19" t="s">
        <v>86</v>
      </c>
    </row>
    <row r="264" spans="1:51" s="13" customFormat="1" ht="12">
      <c r="A264" s="13"/>
      <c r="B264" s="232"/>
      <c r="C264" s="233"/>
      <c r="D264" s="234" t="s">
        <v>151</v>
      </c>
      <c r="E264" s="235" t="s">
        <v>19</v>
      </c>
      <c r="F264" s="236" t="s">
        <v>1273</v>
      </c>
      <c r="G264" s="233"/>
      <c r="H264" s="235" t="s">
        <v>19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151</v>
      </c>
      <c r="AU264" s="242" t="s">
        <v>86</v>
      </c>
      <c r="AV264" s="13" t="s">
        <v>84</v>
      </c>
      <c r="AW264" s="13" t="s">
        <v>35</v>
      </c>
      <c r="AX264" s="13" t="s">
        <v>76</v>
      </c>
      <c r="AY264" s="242" t="s">
        <v>140</v>
      </c>
    </row>
    <row r="265" spans="1:51" s="14" customFormat="1" ht="12">
      <c r="A265" s="14"/>
      <c r="B265" s="243"/>
      <c r="C265" s="244"/>
      <c r="D265" s="234" t="s">
        <v>151</v>
      </c>
      <c r="E265" s="245" t="s">
        <v>19</v>
      </c>
      <c r="F265" s="246" t="s">
        <v>1274</v>
      </c>
      <c r="G265" s="244"/>
      <c r="H265" s="247">
        <v>30.6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151</v>
      </c>
      <c r="AU265" s="253" t="s">
        <v>86</v>
      </c>
      <c r="AV265" s="14" t="s">
        <v>86</v>
      </c>
      <c r="AW265" s="14" t="s">
        <v>35</v>
      </c>
      <c r="AX265" s="14" t="s">
        <v>76</v>
      </c>
      <c r="AY265" s="253" t="s">
        <v>140</v>
      </c>
    </row>
    <row r="266" spans="1:51" s="15" customFormat="1" ht="12">
      <c r="A266" s="15"/>
      <c r="B266" s="254"/>
      <c r="C266" s="255"/>
      <c r="D266" s="234" t="s">
        <v>151</v>
      </c>
      <c r="E266" s="256" t="s">
        <v>19</v>
      </c>
      <c r="F266" s="257" t="s">
        <v>154</v>
      </c>
      <c r="G266" s="255"/>
      <c r="H266" s="258">
        <v>30.6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151</v>
      </c>
      <c r="AU266" s="264" t="s">
        <v>86</v>
      </c>
      <c r="AV266" s="15" t="s">
        <v>147</v>
      </c>
      <c r="AW266" s="15" t="s">
        <v>35</v>
      </c>
      <c r="AX266" s="15" t="s">
        <v>84</v>
      </c>
      <c r="AY266" s="264" t="s">
        <v>140</v>
      </c>
    </row>
    <row r="267" spans="1:65" s="2" customFormat="1" ht="16.5" customHeight="1">
      <c r="A267" s="40"/>
      <c r="B267" s="41"/>
      <c r="C267" s="214" t="s">
        <v>241</v>
      </c>
      <c r="D267" s="214" t="s">
        <v>142</v>
      </c>
      <c r="E267" s="215" t="s">
        <v>1275</v>
      </c>
      <c r="F267" s="216" t="s">
        <v>1276</v>
      </c>
      <c r="G267" s="217" t="s">
        <v>145</v>
      </c>
      <c r="H267" s="218">
        <v>1371.15</v>
      </c>
      <c r="I267" s="219"/>
      <c r="J267" s="220">
        <f>ROUND(I267*H267,2)</f>
        <v>0</v>
      </c>
      <c r="K267" s="216" t="s">
        <v>146</v>
      </c>
      <c r="L267" s="46"/>
      <c r="M267" s="221" t="s">
        <v>19</v>
      </c>
      <c r="N267" s="222" t="s">
        <v>47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147</v>
      </c>
      <c r="AT267" s="225" t="s">
        <v>142</v>
      </c>
      <c r="AU267" s="225" t="s">
        <v>86</v>
      </c>
      <c r="AY267" s="19" t="s">
        <v>140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84</v>
      </c>
      <c r="BK267" s="226">
        <f>ROUND(I267*H267,2)</f>
        <v>0</v>
      </c>
      <c r="BL267" s="19" t="s">
        <v>147</v>
      </c>
      <c r="BM267" s="225" t="s">
        <v>1277</v>
      </c>
    </row>
    <row r="268" spans="1:47" s="2" customFormat="1" ht="12">
      <c r="A268" s="40"/>
      <c r="B268" s="41"/>
      <c r="C268" s="42"/>
      <c r="D268" s="227" t="s">
        <v>149</v>
      </c>
      <c r="E268" s="42"/>
      <c r="F268" s="228" t="s">
        <v>1278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149</v>
      </c>
      <c r="AU268" s="19" t="s">
        <v>86</v>
      </c>
    </row>
    <row r="269" spans="1:51" s="13" customFormat="1" ht="12">
      <c r="A269" s="13"/>
      <c r="B269" s="232"/>
      <c r="C269" s="233"/>
      <c r="D269" s="234" t="s">
        <v>151</v>
      </c>
      <c r="E269" s="235" t="s">
        <v>19</v>
      </c>
      <c r="F269" s="236" t="s">
        <v>1208</v>
      </c>
      <c r="G269" s="233"/>
      <c r="H269" s="235" t="s">
        <v>19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151</v>
      </c>
      <c r="AU269" s="242" t="s">
        <v>86</v>
      </c>
      <c r="AV269" s="13" t="s">
        <v>84</v>
      </c>
      <c r="AW269" s="13" t="s">
        <v>35</v>
      </c>
      <c r="AX269" s="13" t="s">
        <v>76</v>
      </c>
      <c r="AY269" s="242" t="s">
        <v>140</v>
      </c>
    </row>
    <row r="270" spans="1:51" s="14" customFormat="1" ht="12">
      <c r="A270" s="14"/>
      <c r="B270" s="243"/>
      <c r="C270" s="244"/>
      <c r="D270" s="234" t="s">
        <v>151</v>
      </c>
      <c r="E270" s="245" t="s">
        <v>19</v>
      </c>
      <c r="F270" s="246" t="s">
        <v>1279</v>
      </c>
      <c r="G270" s="244"/>
      <c r="H270" s="247">
        <v>596.3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151</v>
      </c>
      <c r="AU270" s="253" t="s">
        <v>86</v>
      </c>
      <c r="AV270" s="14" t="s">
        <v>86</v>
      </c>
      <c r="AW270" s="14" t="s">
        <v>35</v>
      </c>
      <c r="AX270" s="14" t="s">
        <v>76</v>
      </c>
      <c r="AY270" s="253" t="s">
        <v>140</v>
      </c>
    </row>
    <row r="271" spans="1:51" s="13" customFormat="1" ht="12">
      <c r="A271" s="13"/>
      <c r="B271" s="232"/>
      <c r="C271" s="233"/>
      <c r="D271" s="234" t="s">
        <v>151</v>
      </c>
      <c r="E271" s="235" t="s">
        <v>19</v>
      </c>
      <c r="F271" s="236" t="s">
        <v>1210</v>
      </c>
      <c r="G271" s="233"/>
      <c r="H271" s="235" t="s">
        <v>19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151</v>
      </c>
      <c r="AU271" s="242" t="s">
        <v>86</v>
      </c>
      <c r="AV271" s="13" t="s">
        <v>84</v>
      </c>
      <c r="AW271" s="13" t="s">
        <v>35</v>
      </c>
      <c r="AX271" s="13" t="s">
        <v>76</v>
      </c>
      <c r="AY271" s="242" t="s">
        <v>140</v>
      </c>
    </row>
    <row r="272" spans="1:51" s="14" customFormat="1" ht="12">
      <c r="A272" s="14"/>
      <c r="B272" s="243"/>
      <c r="C272" s="244"/>
      <c r="D272" s="234" t="s">
        <v>151</v>
      </c>
      <c r="E272" s="245" t="s">
        <v>19</v>
      </c>
      <c r="F272" s="246" t="s">
        <v>1280</v>
      </c>
      <c r="G272" s="244"/>
      <c r="H272" s="247">
        <v>541.21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151</v>
      </c>
      <c r="AU272" s="253" t="s">
        <v>86</v>
      </c>
      <c r="AV272" s="14" t="s">
        <v>86</v>
      </c>
      <c r="AW272" s="14" t="s">
        <v>35</v>
      </c>
      <c r="AX272" s="14" t="s">
        <v>76</v>
      </c>
      <c r="AY272" s="253" t="s">
        <v>140</v>
      </c>
    </row>
    <row r="273" spans="1:51" s="13" customFormat="1" ht="12">
      <c r="A273" s="13"/>
      <c r="B273" s="232"/>
      <c r="C273" s="233"/>
      <c r="D273" s="234" t="s">
        <v>151</v>
      </c>
      <c r="E273" s="235" t="s">
        <v>19</v>
      </c>
      <c r="F273" s="236" t="s">
        <v>1212</v>
      </c>
      <c r="G273" s="233"/>
      <c r="H273" s="235" t="s">
        <v>19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151</v>
      </c>
      <c r="AU273" s="242" t="s">
        <v>86</v>
      </c>
      <c r="AV273" s="13" t="s">
        <v>84</v>
      </c>
      <c r="AW273" s="13" t="s">
        <v>35</v>
      </c>
      <c r="AX273" s="13" t="s">
        <v>76</v>
      </c>
      <c r="AY273" s="242" t="s">
        <v>140</v>
      </c>
    </row>
    <row r="274" spans="1:51" s="14" customFormat="1" ht="12">
      <c r="A274" s="14"/>
      <c r="B274" s="243"/>
      <c r="C274" s="244"/>
      <c r="D274" s="234" t="s">
        <v>151</v>
      </c>
      <c r="E274" s="245" t="s">
        <v>19</v>
      </c>
      <c r="F274" s="246" t="s">
        <v>1281</v>
      </c>
      <c r="G274" s="244"/>
      <c r="H274" s="247">
        <v>144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151</v>
      </c>
      <c r="AU274" s="253" t="s">
        <v>86</v>
      </c>
      <c r="AV274" s="14" t="s">
        <v>86</v>
      </c>
      <c r="AW274" s="14" t="s">
        <v>35</v>
      </c>
      <c r="AX274" s="14" t="s">
        <v>76</v>
      </c>
      <c r="AY274" s="253" t="s">
        <v>140</v>
      </c>
    </row>
    <row r="275" spans="1:51" s="13" customFormat="1" ht="12">
      <c r="A275" s="13"/>
      <c r="B275" s="232"/>
      <c r="C275" s="233"/>
      <c r="D275" s="234" t="s">
        <v>151</v>
      </c>
      <c r="E275" s="235" t="s">
        <v>19</v>
      </c>
      <c r="F275" s="236" t="s">
        <v>1214</v>
      </c>
      <c r="G275" s="233"/>
      <c r="H275" s="235" t="s">
        <v>19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151</v>
      </c>
      <c r="AU275" s="242" t="s">
        <v>86</v>
      </c>
      <c r="AV275" s="13" t="s">
        <v>84</v>
      </c>
      <c r="AW275" s="13" t="s">
        <v>35</v>
      </c>
      <c r="AX275" s="13" t="s">
        <v>76</v>
      </c>
      <c r="AY275" s="242" t="s">
        <v>140</v>
      </c>
    </row>
    <row r="276" spans="1:51" s="14" customFormat="1" ht="12">
      <c r="A276" s="14"/>
      <c r="B276" s="243"/>
      <c r="C276" s="244"/>
      <c r="D276" s="234" t="s">
        <v>151</v>
      </c>
      <c r="E276" s="245" t="s">
        <v>19</v>
      </c>
      <c r="F276" s="246" t="s">
        <v>1282</v>
      </c>
      <c r="G276" s="244"/>
      <c r="H276" s="247">
        <v>89.64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151</v>
      </c>
      <c r="AU276" s="253" t="s">
        <v>86</v>
      </c>
      <c r="AV276" s="14" t="s">
        <v>86</v>
      </c>
      <c r="AW276" s="14" t="s">
        <v>35</v>
      </c>
      <c r="AX276" s="14" t="s">
        <v>76</v>
      </c>
      <c r="AY276" s="253" t="s">
        <v>140</v>
      </c>
    </row>
    <row r="277" spans="1:51" s="15" customFormat="1" ht="12">
      <c r="A277" s="15"/>
      <c r="B277" s="254"/>
      <c r="C277" s="255"/>
      <c r="D277" s="234" t="s">
        <v>151</v>
      </c>
      <c r="E277" s="256" t="s">
        <v>19</v>
      </c>
      <c r="F277" s="257" t="s">
        <v>154</v>
      </c>
      <c r="G277" s="255"/>
      <c r="H277" s="258">
        <v>1371.15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4" t="s">
        <v>151</v>
      </c>
      <c r="AU277" s="264" t="s">
        <v>86</v>
      </c>
      <c r="AV277" s="15" t="s">
        <v>147</v>
      </c>
      <c r="AW277" s="15" t="s">
        <v>35</v>
      </c>
      <c r="AX277" s="15" t="s">
        <v>84</v>
      </c>
      <c r="AY277" s="264" t="s">
        <v>140</v>
      </c>
    </row>
    <row r="278" spans="1:65" s="2" customFormat="1" ht="24.15" customHeight="1">
      <c r="A278" s="40"/>
      <c r="B278" s="41"/>
      <c r="C278" s="214" t="s">
        <v>8</v>
      </c>
      <c r="D278" s="214" t="s">
        <v>142</v>
      </c>
      <c r="E278" s="215" t="s">
        <v>1283</v>
      </c>
      <c r="F278" s="216" t="s">
        <v>1284</v>
      </c>
      <c r="G278" s="217" t="s">
        <v>145</v>
      </c>
      <c r="H278" s="218">
        <v>2578.992</v>
      </c>
      <c r="I278" s="219"/>
      <c r="J278" s="220">
        <f>ROUND(I278*H278,2)</f>
        <v>0</v>
      </c>
      <c r="K278" s="216" t="s">
        <v>146</v>
      </c>
      <c r="L278" s="46"/>
      <c r="M278" s="221" t="s">
        <v>19</v>
      </c>
      <c r="N278" s="222" t="s">
        <v>47</v>
      </c>
      <c r="O278" s="86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147</v>
      </c>
      <c r="AT278" s="225" t="s">
        <v>142</v>
      </c>
      <c r="AU278" s="225" t="s">
        <v>86</v>
      </c>
      <c r="AY278" s="19" t="s">
        <v>140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84</v>
      </c>
      <c r="BK278" s="226">
        <f>ROUND(I278*H278,2)</f>
        <v>0</v>
      </c>
      <c r="BL278" s="19" t="s">
        <v>147</v>
      </c>
      <c r="BM278" s="225" t="s">
        <v>1285</v>
      </c>
    </row>
    <row r="279" spans="1:47" s="2" customFormat="1" ht="12">
      <c r="A279" s="40"/>
      <c r="B279" s="41"/>
      <c r="C279" s="42"/>
      <c r="D279" s="227" t="s">
        <v>149</v>
      </c>
      <c r="E279" s="42"/>
      <c r="F279" s="228" t="s">
        <v>1286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149</v>
      </c>
      <c r="AU279" s="19" t="s">
        <v>86</v>
      </c>
    </row>
    <row r="280" spans="1:51" s="13" customFormat="1" ht="12">
      <c r="A280" s="13"/>
      <c r="B280" s="232"/>
      <c r="C280" s="233"/>
      <c r="D280" s="234" t="s">
        <v>151</v>
      </c>
      <c r="E280" s="235" t="s">
        <v>19</v>
      </c>
      <c r="F280" s="236" t="s">
        <v>1287</v>
      </c>
      <c r="G280" s="233"/>
      <c r="H280" s="235" t="s">
        <v>19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151</v>
      </c>
      <c r="AU280" s="242" t="s">
        <v>86</v>
      </c>
      <c r="AV280" s="13" t="s">
        <v>84</v>
      </c>
      <c r="AW280" s="13" t="s">
        <v>35</v>
      </c>
      <c r="AX280" s="13" t="s">
        <v>76</v>
      </c>
      <c r="AY280" s="242" t="s">
        <v>140</v>
      </c>
    </row>
    <row r="281" spans="1:51" s="13" customFormat="1" ht="12">
      <c r="A281" s="13"/>
      <c r="B281" s="232"/>
      <c r="C281" s="233"/>
      <c r="D281" s="234" t="s">
        <v>151</v>
      </c>
      <c r="E281" s="235" t="s">
        <v>19</v>
      </c>
      <c r="F281" s="236" t="s">
        <v>1288</v>
      </c>
      <c r="G281" s="233"/>
      <c r="H281" s="235" t="s">
        <v>19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151</v>
      </c>
      <c r="AU281" s="242" t="s">
        <v>86</v>
      </c>
      <c r="AV281" s="13" t="s">
        <v>84</v>
      </c>
      <c r="AW281" s="13" t="s">
        <v>35</v>
      </c>
      <c r="AX281" s="13" t="s">
        <v>76</v>
      </c>
      <c r="AY281" s="242" t="s">
        <v>140</v>
      </c>
    </row>
    <row r="282" spans="1:51" s="14" customFormat="1" ht="12">
      <c r="A282" s="14"/>
      <c r="B282" s="243"/>
      <c r="C282" s="244"/>
      <c r="D282" s="234" t="s">
        <v>151</v>
      </c>
      <c r="E282" s="245" t="s">
        <v>19</v>
      </c>
      <c r="F282" s="246" t="s">
        <v>1289</v>
      </c>
      <c r="G282" s="244"/>
      <c r="H282" s="247">
        <v>2578.992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151</v>
      </c>
      <c r="AU282" s="253" t="s">
        <v>86</v>
      </c>
      <c r="AV282" s="14" t="s">
        <v>86</v>
      </c>
      <c r="AW282" s="14" t="s">
        <v>35</v>
      </c>
      <c r="AX282" s="14" t="s">
        <v>76</v>
      </c>
      <c r="AY282" s="253" t="s">
        <v>140</v>
      </c>
    </row>
    <row r="283" spans="1:51" s="15" customFormat="1" ht="12">
      <c r="A283" s="15"/>
      <c r="B283" s="254"/>
      <c r="C283" s="255"/>
      <c r="D283" s="234" t="s">
        <v>151</v>
      </c>
      <c r="E283" s="256" t="s">
        <v>19</v>
      </c>
      <c r="F283" s="257" t="s">
        <v>154</v>
      </c>
      <c r="G283" s="255"/>
      <c r="H283" s="258">
        <v>2578.992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151</v>
      </c>
      <c r="AU283" s="264" t="s">
        <v>86</v>
      </c>
      <c r="AV283" s="15" t="s">
        <v>147</v>
      </c>
      <c r="AW283" s="15" t="s">
        <v>35</v>
      </c>
      <c r="AX283" s="15" t="s">
        <v>84</v>
      </c>
      <c r="AY283" s="264" t="s">
        <v>140</v>
      </c>
    </row>
    <row r="284" spans="1:65" s="2" customFormat="1" ht="16.5" customHeight="1">
      <c r="A284" s="40"/>
      <c r="B284" s="41"/>
      <c r="C284" s="268" t="s">
        <v>256</v>
      </c>
      <c r="D284" s="268" t="s">
        <v>323</v>
      </c>
      <c r="E284" s="269" t="s">
        <v>1290</v>
      </c>
      <c r="F284" s="270" t="s">
        <v>1291</v>
      </c>
      <c r="G284" s="271" t="s">
        <v>274</v>
      </c>
      <c r="H284" s="272">
        <v>580.274</v>
      </c>
      <c r="I284" s="273"/>
      <c r="J284" s="274">
        <f>ROUND(I284*H284,2)</f>
        <v>0</v>
      </c>
      <c r="K284" s="270" t="s">
        <v>146</v>
      </c>
      <c r="L284" s="275"/>
      <c r="M284" s="276" t="s">
        <v>19</v>
      </c>
      <c r="N284" s="277" t="s">
        <v>47</v>
      </c>
      <c r="O284" s="86"/>
      <c r="P284" s="223">
        <f>O284*H284</f>
        <v>0</v>
      </c>
      <c r="Q284" s="223">
        <v>1</v>
      </c>
      <c r="R284" s="223">
        <f>Q284*H284</f>
        <v>580.274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203</v>
      </c>
      <c r="AT284" s="225" t="s">
        <v>323</v>
      </c>
      <c r="AU284" s="225" t="s">
        <v>86</v>
      </c>
      <c r="AY284" s="19" t="s">
        <v>140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84</v>
      </c>
      <c r="BK284" s="226">
        <f>ROUND(I284*H284,2)</f>
        <v>0</v>
      </c>
      <c r="BL284" s="19" t="s">
        <v>147</v>
      </c>
      <c r="BM284" s="225" t="s">
        <v>1292</v>
      </c>
    </row>
    <row r="285" spans="1:51" s="13" customFormat="1" ht="12">
      <c r="A285" s="13"/>
      <c r="B285" s="232"/>
      <c r="C285" s="233"/>
      <c r="D285" s="234" t="s">
        <v>151</v>
      </c>
      <c r="E285" s="235" t="s">
        <v>19</v>
      </c>
      <c r="F285" s="236" t="s">
        <v>1287</v>
      </c>
      <c r="G285" s="233"/>
      <c r="H285" s="235" t="s">
        <v>19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151</v>
      </c>
      <c r="AU285" s="242" t="s">
        <v>86</v>
      </c>
      <c r="AV285" s="13" t="s">
        <v>84</v>
      </c>
      <c r="AW285" s="13" t="s">
        <v>35</v>
      </c>
      <c r="AX285" s="13" t="s">
        <v>76</v>
      </c>
      <c r="AY285" s="242" t="s">
        <v>140</v>
      </c>
    </row>
    <row r="286" spans="1:51" s="13" customFormat="1" ht="12">
      <c r="A286" s="13"/>
      <c r="B286" s="232"/>
      <c r="C286" s="233"/>
      <c r="D286" s="234" t="s">
        <v>151</v>
      </c>
      <c r="E286" s="235" t="s">
        <v>19</v>
      </c>
      <c r="F286" s="236" t="s">
        <v>1288</v>
      </c>
      <c r="G286" s="233"/>
      <c r="H286" s="235" t="s">
        <v>19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151</v>
      </c>
      <c r="AU286" s="242" t="s">
        <v>86</v>
      </c>
      <c r="AV286" s="13" t="s">
        <v>84</v>
      </c>
      <c r="AW286" s="13" t="s">
        <v>35</v>
      </c>
      <c r="AX286" s="13" t="s">
        <v>76</v>
      </c>
      <c r="AY286" s="242" t="s">
        <v>140</v>
      </c>
    </row>
    <row r="287" spans="1:51" s="14" customFormat="1" ht="12">
      <c r="A287" s="14"/>
      <c r="B287" s="243"/>
      <c r="C287" s="244"/>
      <c r="D287" s="234" t="s">
        <v>151</v>
      </c>
      <c r="E287" s="245" t="s">
        <v>19</v>
      </c>
      <c r="F287" s="246" t="s">
        <v>1293</v>
      </c>
      <c r="G287" s="244"/>
      <c r="H287" s="247">
        <v>386.849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151</v>
      </c>
      <c r="AU287" s="253" t="s">
        <v>86</v>
      </c>
      <c r="AV287" s="14" t="s">
        <v>86</v>
      </c>
      <c r="AW287" s="14" t="s">
        <v>35</v>
      </c>
      <c r="AX287" s="14" t="s">
        <v>76</v>
      </c>
      <c r="AY287" s="253" t="s">
        <v>140</v>
      </c>
    </row>
    <row r="288" spans="1:51" s="15" customFormat="1" ht="12">
      <c r="A288" s="15"/>
      <c r="B288" s="254"/>
      <c r="C288" s="255"/>
      <c r="D288" s="234" t="s">
        <v>151</v>
      </c>
      <c r="E288" s="256" t="s">
        <v>19</v>
      </c>
      <c r="F288" s="257" t="s">
        <v>154</v>
      </c>
      <c r="G288" s="255"/>
      <c r="H288" s="258">
        <v>386.849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4" t="s">
        <v>151</v>
      </c>
      <c r="AU288" s="264" t="s">
        <v>86</v>
      </c>
      <c r="AV288" s="15" t="s">
        <v>147</v>
      </c>
      <c r="AW288" s="15" t="s">
        <v>35</v>
      </c>
      <c r="AX288" s="15" t="s">
        <v>84</v>
      </c>
      <c r="AY288" s="264" t="s">
        <v>140</v>
      </c>
    </row>
    <row r="289" spans="1:51" s="14" customFormat="1" ht="12">
      <c r="A289" s="14"/>
      <c r="B289" s="243"/>
      <c r="C289" s="244"/>
      <c r="D289" s="234" t="s">
        <v>151</v>
      </c>
      <c r="E289" s="244"/>
      <c r="F289" s="246" t="s">
        <v>1294</v>
      </c>
      <c r="G289" s="244"/>
      <c r="H289" s="247">
        <v>580.274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151</v>
      </c>
      <c r="AU289" s="253" t="s">
        <v>86</v>
      </c>
      <c r="AV289" s="14" t="s">
        <v>86</v>
      </c>
      <c r="AW289" s="14" t="s">
        <v>4</v>
      </c>
      <c r="AX289" s="14" t="s">
        <v>84</v>
      </c>
      <c r="AY289" s="253" t="s">
        <v>140</v>
      </c>
    </row>
    <row r="290" spans="1:65" s="2" customFormat="1" ht="24.15" customHeight="1">
      <c r="A290" s="40"/>
      <c r="B290" s="41"/>
      <c r="C290" s="214" t="s">
        <v>264</v>
      </c>
      <c r="D290" s="214" t="s">
        <v>142</v>
      </c>
      <c r="E290" s="215" t="s">
        <v>1295</v>
      </c>
      <c r="F290" s="216" t="s">
        <v>1296</v>
      </c>
      <c r="G290" s="217" t="s">
        <v>145</v>
      </c>
      <c r="H290" s="218">
        <v>2578.992</v>
      </c>
      <c r="I290" s="219"/>
      <c r="J290" s="220">
        <f>ROUND(I290*H290,2)</f>
        <v>0</v>
      </c>
      <c r="K290" s="216" t="s">
        <v>146</v>
      </c>
      <c r="L290" s="46"/>
      <c r="M290" s="221" t="s">
        <v>19</v>
      </c>
      <c r="N290" s="222" t="s">
        <v>47</v>
      </c>
      <c r="O290" s="86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147</v>
      </c>
      <c r="AT290" s="225" t="s">
        <v>142</v>
      </c>
      <c r="AU290" s="225" t="s">
        <v>86</v>
      </c>
      <c r="AY290" s="19" t="s">
        <v>140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84</v>
      </c>
      <c r="BK290" s="226">
        <f>ROUND(I290*H290,2)</f>
        <v>0</v>
      </c>
      <c r="BL290" s="19" t="s">
        <v>147</v>
      </c>
      <c r="BM290" s="225" t="s">
        <v>1297</v>
      </c>
    </row>
    <row r="291" spans="1:47" s="2" customFormat="1" ht="12">
      <c r="A291" s="40"/>
      <c r="B291" s="41"/>
      <c r="C291" s="42"/>
      <c r="D291" s="227" t="s">
        <v>149</v>
      </c>
      <c r="E291" s="42"/>
      <c r="F291" s="228" t="s">
        <v>1298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149</v>
      </c>
      <c r="AU291" s="19" t="s">
        <v>86</v>
      </c>
    </row>
    <row r="292" spans="1:51" s="13" customFormat="1" ht="12">
      <c r="A292" s="13"/>
      <c r="B292" s="232"/>
      <c r="C292" s="233"/>
      <c r="D292" s="234" t="s">
        <v>151</v>
      </c>
      <c r="E292" s="235" t="s">
        <v>19</v>
      </c>
      <c r="F292" s="236" t="s">
        <v>1299</v>
      </c>
      <c r="G292" s="233"/>
      <c r="H292" s="235" t="s">
        <v>19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151</v>
      </c>
      <c r="AU292" s="242" t="s">
        <v>86</v>
      </c>
      <c r="AV292" s="13" t="s">
        <v>84</v>
      </c>
      <c r="AW292" s="13" t="s">
        <v>35</v>
      </c>
      <c r="AX292" s="13" t="s">
        <v>76</v>
      </c>
      <c r="AY292" s="242" t="s">
        <v>140</v>
      </c>
    </row>
    <row r="293" spans="1:51" s="13" customFormat="1" ht="12">
      <c r="A293" s="13"/>
      <c r="B293" s="232"/>
      <c r="C293" s="233"/>
      <c r="D293" s="234" t="s">
        <v>151</v>
      </c>
      <c r="E293" s="235" t="s">
        <v>19</v>
      </c>
      <c r="F293" s="236" t="s">
        <v>1288</v>
      </c>
      <c r="G293" s="233"/>
      <c r="H293" s="235" t="s">
        <v>19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151</v>
      </c>
      <c r="AU293" s="242" t="s">
        <v>86</v>
      </c>
      <c r="AV293" s="13" t="s">
        <v>84</v>
      </c>
      <c r="AW293" s="13" t="s">
        <v>35</v>
      </c>
      <c r="AX293" s="13" t="s">
        <v>76</v>
      </c>
      <c r="AY293" s="242" t="s">
        <v>140</v>
      </c>
    </row>
    <row r="294" spans="1:51" s="14" customFormat="1" ht="12">
      <c r="A294" s="14"/>
      <c r="B294" s="243"/>
      <c r="C294" s="244"/>
      <c r="D294" s="234" t="s">
        <v>151</v>
      </c>
      <c r="E294" s="245" t="s">
        <v>19</v>
      </c>
      <c r="F294" s="246" t="s">
        <v>1289</v>
      </c>
      <c r="G294" s="244"/>
      <c r="H294" s="247">
        <v>2578.992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151</v>
      </c>
      <c r="AU294" s="253" t="s">
        <v>86</v>
      </c>
      <c r="AV294" s="14" t="s">
        <v>86</v>
      </c>
      <c r="AW294" s="14" t="s">
        <v>35</v>
      </c>
      <c r="AX294" s="14" t="s">
        <v>76</v>
      </c>
      <c r="AY294" s="253" t="s">
        <v>140</v>
      </c>
    </row>
    <row r="295" spans="1:51" s="15" customFormat="1" ht="12">
      <c r="A295" s="15"/>
      <c r="B295" s="254"/>
      <c r="C295" s="255"/>
      <c r="D295" s="234" t="s">
        <v>151</v>
      </c>
      <c r="E295" s="256" t="s">
        <v>19</v>
      </c>
      <c r="F295" s="257" t="s">
        <v>154</v>
      </c>
      <c r="G295" s="255"/>
      <c r="H295" s="258">
        <v>2578.992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4" t="s">
        <v>151</v>
      </c>
      <c r="AU295" s="264" t="s">
        <v>86</v>
      </c>
      <c r="AV295" s="15" t="s">
        <v>147</v>
      </c>
      <c r="AW295" s="15" t="s">
        <v>35</v>
      </c>
      <c r="AX295" s="15" t="s">
        <v>84</v>
      </c>
      <c r="AY295" s="264" t="s">
        <v>140</v>
      </c>
    </row>
    <row r="296" spans="1:65" s="2" customFormat="1" ht="16.5" customHeight="1">
      <c r="A296" s="40"/>
      <c r="B296" s="41"/>
      <c r="C296" s="268" t="s">
        <v>271</v>
      </c>
      <c r="D296" s="268" t="s">
        <v>323</v>
      </c>
      <c r="E296" s="269" t="s">
        <v>1300</v>
      </c>
      <c r="F296" s="270" t="s">
        <v>1301</v>
      </c>
      <c r="G296" s="271" t="s">
        <v>939</v>
      </c>
      <c r="H296" s="272">
        <v>51.58</v>
      </c>
      <c r="I296" s="273"/>
      <c r="J296" s="274">
        <f>ROUND(I296*H296,2)</f>
        <v>0</v>
      </c>
      <c r="K296" s="270" t="s">
        <v>146</v>
      </c>
      <c r="L296" s="275"/>
      <c r="M296" s="276" t="s">
        <v>19</v>
      </c>
      <c r="N296" s="277" t="s">
        <v>47</v>
      </c>
      <c r="O296" s="86"/>
      <c r="P296" s="223">
        <f>O296*H296</f>
        <v>0</v>
      </c>
      <c r="Q296" s="223">
        <v>0.001</v>
      </c>
      <c r="R296" s="223">
        <f>Q296*H296</f>
        <v>0.05158</v>
      </c>
      <c r="S296" s="223">
        <v>0</v>
      </c>
      <c r="T296" s="22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5" t="s">
        <v>203</v>
      </c>
      <c r="AT296" s="225" t="s">
        <v>323</v>
      </c>
      <c r="AU296" s="225" t="s">
        <v>86</v>
      </c>
      <c r="AY296" s="19" t="s">
        <v>140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9" t="s">
        <v>84</v>
      </c>
      <c r="BK296" s="226">
        <f>ROUND(I296*H296,2)</f>
        <v>0</v>
      </c>
      <c r="BL296" s="19" t="s">
        <v>147</v>
      </c>
      <c r="BM296" s="225" t="s">
        <v>1302</v>
      </c>
    </row>
    <row r="297" spans="1:51" s="13" customFormat="1" ht="12">
      <c r="A297" s="13"/>
      <c r="B297" s="232"/>
      <c r="C297" s="233"/>
      <c r="D297" s="234" t="s">
        <v>151</v>
      </c>
      <c r="E297" s="235" t="s">
        <v>19</v>
      </c>
      <c r="F297" s="236" t="s">
        <v>1299</v>
      </c>
      <c r="G297" s="233"/>
      <c r="H297" s="235" t="s">
        <v>19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151</v>
      </c>
      <c r="AU297" s="242" t="s">
        <v>86</v>
      </c>
      <c r="AV297" s="13" t="s">
        <v>84</v>
      </c>
      <c r="AW297" s="13" t="s">
        <v>35</v>
      </c>
      <c r="AX297" s="13" t="s">
        <v>76</v>
      </c>
      <c r="AY297" s="242" t="s">
        <v>140</v>
      </c>
    </row>
    <row r="298" spans="1:51" s="13" customFormat="1" ht="12">
      <c r="A298" s="13"/>
      <c r="B298" s="232"/>
      <c r="C298" s="233"/>
      <c r="D298" s="234" t="s">
        <v>151</v>
      </c>
      <c r="E298" s="235" t="s">
        <v>19</v>
      </c>
      <c r="F298" s="236" t="s">
        <v>1288</v>
      </c>
      <c r="G298" s="233"/>
      <c r="H298" s="235" t="s">
        <v>19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151</v>
      </c>
      <c r="AU298" s="242" t="s">
        <v>86</v>
      </c>
      <c r="AV298" s="13" t="s">
        <v>84</v>
      </c>
      <c r="AW298" s="13" t="s">
        <v>35</v>
      </c>
      <c r="AX298" s="13" t="s">
        <v>76</v>
      </c>
      <c r="AY298" s="242" t="s">
        <v>140</v>
      </c>
    </row>
    <row r="299" spans="1:51" s="14" customFormat="1" ht="12">
      <c r="A299" s="14"/>
      <c r="B299" s="243"/>
      <c r="C299" s="244"/>
      <c r="D299" s="234" t="s">
        <v>151</v>
      </c>
      <c r="E299" s="245" t="s">
        <v>19</v>
      </c>
      <c r="F299" s="246" t="s">
        <v>1289</v>
      </c>
      <c r="G299" s="244"/>
      <c r="H299" s="247">
        <v>2578.992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151</v>
      </c>
      <c r="AU299" s="253" t="s">
        <v>86</v>
      </c>
      <c r="AV299" s="14" t="s">
        <v>86</v>
      </c>
      <c r="AW299" s="14" t="s">
        <v>35</v>
      </c>
      <c r="AX299" s="14" t="s">
        <v>76</v>
      </c>
      <c r="AY299" s="253" t="s">
        <v>140</v>
      </c>
    </row>
    <row r="300" spans="1:51" s="15" customFormat="1" ht="12">
      <c r="A300" s="15"/>
      <c r="B300" s="254"/>
      <c r="C300" s="255"/>
      <c r="D300" s="234" t="s">
        <v>151</v>
      </c>
      <c r="E300" s="256" t="s">
        <v>19</v>
      </c>
      <c r="F300" s="257" t="s">
        <v>154</v>
      </c>
      <c r="G300" s="255"/>
      <c r="H300" s="258">
        <v>2578.992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4" t="s">
        <v>151</v>
      </c>
      <c r="AU300" s="264" t="s">
        <v>86</v>
      </c>
      <c r="AV300" s="15" t="s">
        <v>147</v>
      </c>
      <c r="AW300" s="15" t="s">
        <v>35</v>
      </c>
      <c r="AX300" s="15" t="s">
        <v>84</v>
      </c>
      <c r="AY300" s="264" t="s">
        <v>140</v>
      </c>
    </row>
    <row r="301" spans="1:51" s="14" customFormat="1" ht="12">
      <c r="A301" s="14"/>
      <c r="B301" s="243"/>
      <c r="C301" s="244"/>
      <c r="D301" s="234" t="s">
        <v>151</v>
      </c>
      <c r="E301" s="244"/>
      <c r="F301" s="246" t="s">
        <v>1303</v>
      </c>
      <c r="G301" s="244"/>
      <c r="H301" s="247">
        <v>51.58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151</v>
      </c>
      <c r="AU301" s="253" t="s">
        <v>86</v>
      </c>
      <c r="AV301" s="14" t="s">
        <v>86</v>
      </c>
      <c r="AW301" s="14" t="s">
        <v>4</v>
      </c>
      <c r="AX301" s="14" t="s">
        <v>84</v>
      </c>
      <c r="AY301" s="253" t="s">
        <v>140</v>
      </c>
    </row>
    <row r="302" spans="1:65" s="2" customFormat="1" ht="21.75" customHeight="1">
      <c r="A302" s="40"/>
      <c r="B302" s="41"/>
      <c r="C302" s="214" t="s">
        <v>277</v>
      </c>
      <c r="D302" s="214" t="s">
        <v>142</v>
      </c>
      <c r="E302" s="215" t="s">
        <v>1304</v>
      </c>
      <c r="F302" s="216" t="s">
        <v>1305</v>
      </c>
      <c r="G302" s="217" t="s">
        <v>145</v>
      </c>
      <c r="H302" s="218">
        <v>2578.992</v>
      </c>
      <c r="I302" s="219"/>
      <c r="J302" s="220">
        <f>ROUND(I302*H302,2)</f>
        <v>0</v>
      </c>
      <c r="K302" s="216" t="s">
        <v>146</v>
      </c>
      <c r="L302" s="46"/>
      <c r="M302" s="221" t="s">
        <v>19</v>
      </c>
      <c r="N302" s="222" t="s">
        <v>47</v>
      </c>
      <c r="O302" s="86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147</v>
      </c>
      <c r="AT302" s="225" t="s">
        <v>142</v>
      </c>
      <c r="AU302" s="225" t="s">
        <v>86</v>
      </c>
      <c r="AY302" s="19" t="s">
        <v>140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84</v>
      </c>
      <c r="BK302" s="226">
        <f>ROUND(I302*H302,2)</f>
        <v>0</v>
      </c>
      <c r="BL302" s="19" t="s">
        <v>147</v>
      </c>
      <c r="BM302" s="225" t="s">
        <v>1306</v>
      </c>
    </row>
    <row r="303" spans="1:47" s="2" customFormat="1" ht="12">
      <c r="A303" s="40"/>
      <c r="B303" s="41"/>
      <c r="C303" s="42"/>
      <c r="D303" s="227" t="s">
        <v>149</v>
      </c>
      <c r="E303" s="42"/>
      <c r="F303" s="228" t="s">
        <v>1307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149</v>
      </c>
      <c r="AU303" s="19" t="s">
        <v>86</v>
      </c>
    </row>
    <row r="304" spans="1:51" s="13" customFormat="1" ht="12">
      <c r="A304" s="13"/>
      <c r="B304" s="232"/>
      <c r="C304" s="233"/>
      <c r="D304" s="234" t="s">
        <v>151</v>
      </c>
      <c r="E304" s="235" t="s">
        <v>19</v>
      </c>
      <c r="F304" s="236" t="s">
        <v>1299</v>
      </c>
      <c r="G304" s="233"/>
      <c r="H304" s="235" t="s">
        <v>19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151</v>
      </c>
      <c r="AU304" s="242" t="s">
        <v>86</v>
      </c>
      <c r="AV304" s="13" t="s">
        <v>84</v>
      </c>
      <c r="AW304" s="13" t="s">
        <v>35</v>
      </c>
      <c r="AX304" s="13" t="s">
        <v>76</v>
      </c>
      <c r="AY304" s="242" t="s">
        <v>140</v>
      </c>
    </row>
    <row r="305" spans="1:51" s="13" customFormat="1" ht="12">
      <c r="A305" s="13"/>
      <c r="B305" s="232"/>
      <c r="C305" s="233"/>
      <c r="D305" s="234" t="s">
        <v>151</v>
      </c>
      <c r="E305" s="235" t="s">
        <v>19</v>
      </c>
      <c r="F305" s="236" t="s">
        <v>1288</v>
      </c>
      <c r="G305" s="233"/>
      <c r="H305" s="235" t="s">
        <v>19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151</v>
      </c>
      <c r="AU305" s="242" t="s">
        <v>86</v>
      </c>
      <c r="AV305" s="13" t="s">
        <v>84</v>
      </c>
      <c r="AW305" s="13" t="s">
        <v>35</v>
      </c>
      <c r="AX305" s="13" t="s">
        <v>76</v>
      </c>
      <c r="AY305" s="242" t="s">
        <v>140</v>
      </c>
    </row>
    <row r="306" spans="1:51" s="14" customFormat="1" ht="12">
      <c r="A306" s="14"/>
      <c r="B306" s="243"/>
      <c r="C306" s="244"/>
      <c r="D306" s="234" t="s">
        <v>151</v>
      </c>
      <c r="E306" s="245" t="s">
        <v>19</v>
      </c>
      <c r="F306" s="246" t="s">
        <v>1289</v>
      </c>
      <c r="G306" s="244"/>
      <c r="H306" s="247">
        <v>2578.992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151</v>
      </c>
      <c r="AU306" s="253" t="s">
        <v>86</v>
      </c>
      <c r="AV306" s="14" t="s">
        <v>86</v>
      </c>
      <c r="AW306" s="14" t="s">
        <v>35</v>
      </c>
      <c r="AX306" s="14" t="s">
        <v>76</v>
      </c>
      <c r="AY306" s="253" t="s">
        <v>140</v>
      </c>
    </row>
    <row r="307" spans="1:51" s="15" customFormat="1" ht="12">
      <c r="A307" s="15"/>
      <c r="B307" s="254"/>
      <c r="C307" s="255"/>
      <c r="D307" s="234" t="s">
        <v>151</v>
      </c>
      <c r="E307" s="256" t="s">
        <v>19</v>
      </c>
      <c r="F307" s="257" t="s">
        <v>154</v>
      </c>
      <c r="G307" s="255"/>
      <c r="H307" s="258">
        <v>2578.992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4" t="s">
        <v>151</v>
      </c>
      <c r="AU307" s="264" t="s">
        <v>86</v>
      </c>
      <c r="AV307" s="15" t="s">
        <v>147</v>
      </c>
      <c r="AW307" s="15" t="s">
        <v>35</v>
      </c>
      <c r="AX307" s="15" t="s">
        <v>84</v>
      </c>
      <c r="AY307" s="264" t="s">
        <v>140</v>
      </c>
    </row>
    <row r="308" spans="1:65" s="2" customFormat="1" ht="24.15" customHeight="1">
      <c r="A308" s="40"/>
      <c r="B308" s="41"/>
      <c r="C308" s="214" t="s">
        <v>283</v>
      </c>
      <c r="D308" s="214" t="s">
        <v>142</v>
      </c>
      <c r="E308" s="215" t="s">
        <v>1308</v>
      </c>
      <c r="F308" s="216" t="s">
        <v>1309</v>
      </c>
      <c r="G308" s="217" t="s">
        <v>145</v>
      </c>
      <c r="H308" s="218">
        <v>97.5</v>
      </c>
      <c r="I308" s="219"/>
      <c r="J308" s="220">
        <f>ROUND(I308*H308,2)</f>
        <v>0</v>
      </c>
      <c r="K308" s="216" t="s">
        <v>146</v>
      </c>
      <c r="L308" s="46"/>
      <c r="M308" s="221" t="s">
        <v>19</v>
      </c>
      <c r="N308" s="222" t="s">
        <v>47</v>
      </c>
      <c r="O308" s="86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147</v>
      </c>
      <c r="AT308" s="225" t="s">
        <v>142</v>
      </c>
      <c r="AU308" s="225" t="s">
        <v>86</v>
      </c>
      <c r="AY308" s="19" t="s">
        <v>140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84</v>
      </c>
      <c r="BK308" s="226">
        <f>ROUND(I308*H308,2)</f>
        <v>0</v>
      </c>
      <c r="BL308" s="19" t="s">
        <v>147</v>
      </c>
      <c r="BM308" s="225" t="s">
        <v>1310</v>
      </c>
    </row>
    <row r="309" spans="1:47" s="2" customFormat="1" ht="12">
      <c r="A309" s="40"/>
      <c r="B309" s="41"/>
      <c r="C309" s="42"/>
      <c r="D309" s="227" t="s">
        <v>149</v>
      </c>
      <c r="E309" s="42"/>
      <c r="F309" s="228" t="s">
        <v>1311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149</v>
      </c>
      <c r="AU309" s="19" t="s">
        <v>86</v>
      </c>
    </row>
    <row r="310" spans="1:51" s="13" customFormat="1" ht="12">
      <c r="A310" s="13"/>
      <c r="B310" s="232"/>
      <c r="C310" s="233"/>
      <c r="D310" s="234" t="s">
        <v>151</v>
      </c>
      <c r="E310" s="235" t="s">
        <v>19</v>
      </c>
      <c r="F310" s="236" t="s">
        <v>1235</v>
      </c>
      <c r="G310" s="233"/>
      <c r="H310" s="235" t="s">
        <v>19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151</v>
      </c>
      <c r="AU310" s="242" t="s">
        <v>86</v>
      </c>
      <c r="AV310" s="13" t="s">
        <v>84</v>
      </c>
      <c r="AW310" s="13" t="s">
        <v>35</v>
      </c>
      <c r="AX310" s="13" t="s">
        <v>76</v>
      </c>
      <c r="AY310" s="242" t="s">
        <v>140</v>
      </c>
    </row>
    <row r="311" spans="1:51" s="14" customFormat="1" ht="12">
      <c r="A311" s="14"/>
      <c r="B311" s="243"/>
      <c r="C311" s="244"/>
      <c r="D311" s="234" t="s">
        <v>151</v>
      </c>
      <c r="E311" s="245" t="s">
        <v>19</v>
      </c>
      <c r="F311" s="246" t="s">
        <v>1312</v>
      </c>
      <c r="G311" s="244"/>
      <c r="H311" s="247">
        <v>21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151</v>
      </c>
      <c r="AU311" s="253" t="s">
        <v>86</v>
      </c>
      <c r="AV311" s="14" t="s">
        <v>86</v>
      </c>
      <c r="AW311" s="14" t="s">
        <v>35</v>
      </c>
      <c r="AX311" s="14" t="s">
        <v>76</v>
      </c>
      <c r="AY311" s="253" t="s">
        <v>140</v>
      </c>
    </row>
    <row r="312" spans="1:51" s="13" customFormat="1" ht="12">
      <c r="A312" s="13"/>
      <c r="B312" s="232"/>
      <c r="C312" s="233"/>
      <c r="D312" s="234" t="s">
        <v>151</v>
      </c>
      <c r="E312" s="235" t="s">
        <v>19</v>
      </c>
      <c r="F312" s="236" t="s">
        <v>1237</v>
      </c>
      <c r="G312" s="233"/>
      <c r="H312" s="235" t="s">
        <v>19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151</v>
      </c>
      <c r="AU312" s="242" t="s">
        <v>86</v>
      </c>
      <c r="AV312" s="13" t="s">
        <v>84</v>
      </c>
      <c r="AW312" s="13" t="s">
        <v>35</v>
      </c>
      <c r="AX312" s="13" t="s">
        <v>76</v>
      </c>
      <c r="AY312" s="242" t="s">
        <v>140</v>
      </c>
    </row>
    <row r="313" spans="1:51" s="14" customFormat="1" ht="12">
      <c r="A313" s="14"/>
      <c r="B313" s="243"/>
      <c r="C313" s="244"/>
      <c r="D313" s="234" t="s">
        <v>151</v>
      </c>
      <c r="E313" s="245" t="s">
        <v>19</v>
      </c>
      <c r="F313" s="246" t="s">
        <v>1313</v>
      </c>
      <c r="G313" s="244"/>
      <c r="H313" s="247">
        <v>16.5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151</v>
      </c>
      <c r="AU313" s="253" t="s">
        <v>86</v>
      </c>
      <c r="AV313" s="14" t="s">
        <v>86</v>
      </c>
      <c r="AW313" s="14" t="s">
        <v>35</v>
      </c>
      <c r="AX313" s="14" t="s">
        <v>76</v>
      </c>
      <c r="AY313" s="253" t="s">
        <v>140</v>
      </c>
    </row>
    <row r="314" spans="1:51" s="13" customFormat="1" ht="12">
      <c r="A314" s="13"/>
      <c r="B314" s="232"/>
      <c r="C314" s="233"/>
      <c r="D314" s="234" t="s">
        <v>151</v>
      </c>
      <c r="E314" s="235" t="s">
        <v>19</v>
      </c>
      <c r="F314" s="236" t="s">
        <v>1220</v>
      </c>
      <c r="G314" s="233"/>
      <c r="H314" s="235" t="s">
        <v>19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151</v>
      </c>
      <c r="AU314" s="242" t="s">
        <v>86</v>
      </c>
      <c r="AV314" s="13" t="s">
        <v>84</v>
      </c>
      <c r="AW314" s="13" t="s">
        <v>35</v>
      </c>
      <c r="AX314" s="13" t="s">
        <v>76</v>
      </c>
      <c r="AY314" s="242" t="s">
        <v>140</v>
      </c>
    </row>
    <row r="315" spans="1:51" s="14" customFormat="1" ht="12">
      <c r="A315" s="14"/>
      <c r="B315" s="243"/>
      <c r="C315" s="244"/>
      <c r="D315" s="234" t="s">
        <v>151</v>
      </c>
      <c r="E315" s="245" t="s">
        <v>19</v>
      </c>
      <c r="F315" s="246" t="s">
        <v>1314</v>
      </c>
      <c r="G315" s="244"/>
      <c r="H315" s="247">
        <v>60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151</v>
      </c>
      <c r="AU315" s="253" t="s">
        <v>86</v>
      </c>
      <c r="AV315" s="14" t="s">
        <v>86</v>
      </c>
      <c r="AW315" s="14" t="s">
        <v>35</v>
      </c>
      <c r="AX315" s="14" t="s">
        <v>76</v>
      </c>
      <c r="AY315" s="253" t="s">
        <v>140</v>
      </c>
    </row>
    <row r="316" spans="1:51" s="15" customFormat="1" ht="12">
      <c r="A316" s="15"/>
      <c r="B316" s="254"/>
      <c r="C316" s="255"/>
      <c r="D316" s="234" t="s">
        <v>151</v>
      </c>
      <c r="E316" s="256" t="s">
        <v>19</v>
      </c>
      <c r="F316" s="257" t="s">
        <v>154</v>
      </c>
      <c r="G316" s="255"/>
      <c r="H316" s="258">
        <v>97.5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151</v>
      </c>
      <c r="AU316" s="264" t="s">
        <v>86</v>
      </c>
      <c r="AV316" s="15" t="s">
        <v>147</v>
      </c>
      <c r="AW316" s="15" t="s">
        <v>35</v>
      </c>
      <c r="AX316" s="15" t="s">
        <v>84</v>
      </c>
      <c r="AY316" s="264" t="s">
        <v>140</v>
      </c>
    </row>
    <row r="317" spans="1:65" s="2" customFormat="1" ht="24.15" customHeight="1">
      <c r="A317" s="40"/>
      <c r="B317" s="41"/>
      <c r="C317" s="214" t="s">
        <v>7</v>
      </c>
      <c r="D317" s="214" t="s">
        <v>142</v>
      </c>
      <c r="E317" s="215" t="s">
        <v>1315</v>
      </c>
      <c r="F317" s="216" t="s">
        <v>1316</v>
      </c>
      <c r="G317" s="217" t="s">
        <v>259</v>
      </c>
      <c r="H317" s="218">
        <v>20</v>
      </c>
      <c r="I317" s="219"/>
      <c r="J317" s="220">
        <f>ROUND(I317*H317,2)</f>
        <v>0</v>
      </c>
      <c r="K317" s="216" t="s">
        <v>146</v>
      </c>
      <c r="L317" s="46"/>
      <c r="M317" s="221" t="s">
        <v>19</v>
      </c>
      <c r="N317" s="222" t="s">
        <v>47</v>
      </c>
      <c r="O317" s="86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5" t="s">
        <v>147</v>
      </c>
      <c r="AT317" s="225" t="s">
        <v>142</v>
      </c>
      <c r="AU317" s="225" t="s">
        <v>86</v>
      </c>
      <c r="AY317" s="19" t="s">
        <v>140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9" t="s">
        <v>84</v>
      </c>
      <c r="BK317" s="226">
        <f>ROUND(I317*H317,2)</f>
        <v>0</v>
      </c>
      <c r="BL317" s="19" t="s">
        <v>147</v>
      </c>
      <c r="BM317" s="225" t="s">
        <v>1317</v>
      </c>
    </row>
    <row r="318" spans="1:47" s="2" customFormat="1" ht="12">
      <c r="A318" s="40"/>
      <c r="B318" s="41"/>
      <c r="C318" s="42"/>
      <c r="D318" s="227" t="s">
        <v>149</v>
      </c>
      <c r="E318" s="42"/>
      <c r="F318" s="228" t="s">
        <v>1318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149</v>
      </c>
      <c r="AU318" s="19" t="s">
        <v>86</v>
      </c>
    </row>
    <row r="319" spans="1:51" s="13" customFormat="1" ht="12">
      <c r="A319" s="13"/>
      <c r="B319" s="232"/>
      <c r="C319" s="233"/>
      <c r="D319" s="234" t="s">
        <v>151</v>
      </c>
      <c r="E319" s="235" t="s">
        <v>19</v>
      </c>
      <c r="F319" s="236" t="s">
        <v>1319</v>
      </c>
      <c r="G319" s="233"/>
      <c r="H319" s="235" t="s">
        <v>19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151</v>
      </c>
      <c r="AU319" s="242" t="s">
        <v>86</v>
      </c>
      <c r="AV319" s="13" t="s">
        <v>84</v>
      </c>
      <c r="AW319" s="13" t="s">
        <v>35</v>
      </c>
      <c r="AX319" s="13" t="s">
        <v>76</v>
      </c>
      <c r="AY319" s="242" t="s">
        <v>140</v>
      </c>
    </row>
    <row r="320" spans="1:51" s="14" customFormat="1" ht="12">
      <c r="A320" s="14"/>
      <c r="B320" s="243"/>
      <c r="C320" s="244"/>
      <c r="D320" s="234" t="s">
        <v>151</v>
      </c>
      <c r="E320" s="245" t="s">
        <v>19</v>
      </c>
      <c r="F320" s="246" t="s">
        <v>8</v>
      </c>
      <c r="G320" s="244"/>
      <c r="H320" s="247">
        <v>15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151</v>
      </c>
      <c r="AU320" s="253" t="s">
        <v>86</v>
      </c>
      <c r="AV320" s="14" t="s">
        <v>86</v>
      </c>
      <c r="AW320" s="14" t="s">
        <v>35</v>
      </c>
      <c r="AX320" s="14" t="s">
        <v>76</v>
      </c>
      <c r="AY320" s="253" t="s">
        <v>140</v>
      </c>
    </row>
    <row r="321" spans="1:51" s="13" customFormat="1" ht="12">
      <c r="A321" s="13"/>
      <c r="B321" s="232"/>
      <c r="C321" s="233"/>
      <c r="D321" s="234" t="s">
        <v>151</v>
      </c>
      <c r="E321" s="235" t="s">
        <v>19</v>
      </c>
      <c r="F321" s="236" t="s">
        <v>1320</v>
      </c>
      <c r="G321" s="233"/>
      <c r="H321" s="235" t="s">
        <v>19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151</v>
      </c>
      <c r="AU321" s="242" t="s">
        <v>86</v>
      </c>
      <c r="AV321" s="13" t="s">
        <v>84</v>
      </c>
      <c r="AW321" s="13" t="s">
        <v>35</v>
      </c>
      <c r="AX321" s="13" t="s">
        <v>76</v>
      </c>
      <c r="AY321" s="242" t="s">
        <v>140</v>
      </c>
    </row>
    <row r="322" spans="1:51" s="14" customFormat="1" ht="12">
      <c r="A322" s="14"/>
      <c r="B322" s="243"/>
      <c r="C322" s="244"/>
      <c r="D322" s="234" t="s">
        <v>151</v>
      </c>
      <c r="E322" s="245" t="s">
        <v>19</v>
      </c>
      <c r="F322" s="246" t="s">
        <v>178</v>
      </c>
      <c r="G322" s="244"/>
      <c r="H322" s="247">
        <v>5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151</v>
      </c>
      <c r="AU322" s="253" t="s">
        <v>86</v>
      </c>
      <c r="AV322" s="14" t="s">
        <v>86</v>
      </c>
      <c r="AW322" s="14" t="s">
        <v>35</v>
      </c>
      <c r="AX322" s="14" t="s">
        <v>76</v>
      </c>
      <c r="AY322" s="253" t="s">
        <v>140</v>
      </c>
    </row>
    <row r="323" spans="1:51" s="15" customFormat="1" ht="12">
      <c r="A323" s="15"/>
      <c r="B323" s="254"/>
      <c r="C323" s="255"/>
      <c r="D323" s="234" t="s">
        <v>151</v>
      </c>
      <c r="E323" s="256" t="s">
        <v>19</v>
      </c>
      <c r="F323" s="257" t="s">
        <v>154</v>
      </c>
      <c r="G323" s="255"/>
      <c r="H323" s="258">
        <v>20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4" t="s">
        <v>151</v>
      </c>
      <c r="AU323" s="264" t="s">
        <v>86</v>
      </c>
      <c r="AV323" s="15" t="s">
        <v>147</v>
      </c>
      <c r="AW323" s="15" t="s">
        <v>35</v>
      </c>
      <c r="AX323" s="15" t="s">
        <v>84</v>
      </c>
      <c r="AY323" s="264" t="s">
        <v>140</v>
      </c>
    </row>
    <row r="324" spans="1:65" s="2" customFormat="1" ht="16.5" customHeight="1">
      <c r="A324" s="40"/>
      <c r="B324" s="41"/>
      <c r="C324" s="268" t="s">
        <v>292</v>
      </c>
      <c r="D324" s="268" t="s">
        <v>323</v>
      </c>
      <c r="E324" s="269" t="s">
        <v>1321</v>
      </c>
      <c r="F324" s="270" t="s">
        <v>1322</v>
      </c>
      <c r="G324" s="271" t="s">
        <v>250</v>
      </c>
      <c r="H324" s="272">
        <v>1</v>
      </c>
      <c r="I324" s="273"/>
      <c r="J324" s="274">
        <f>ROUND(I324*H324,2)</f>
        <v>0</v>
      </c>
      <c r="K324" s="270" t="s">
        <v>146</v>
      </c>
      <c r="L324" s="275"/>
      <c r="M324" s="276" t="s">
        <v>19</v>
      </c>
      <c r="N324" s="277" t="s">
        <v>47</v>
      </c>
      <c r="O324" s="86"/>
      <c r="P324" s="223">
        <f>O324*H324</f>
        <v>0</v>
      </c>
      <c r="Q324" s="223">
        <v>0.22</v>
      </c>
      <c r="R324" s="223">
        <f>Q324*H324</f>
        <v>0.22</v>
      </c>
      <c r="S324" s="223">
        <v>0</v>
      </c>
      <c r="T324" s="22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5" t="s">
        <v>203</v>
      </c>
      <c r="AT324" s="225" t="s">
        <v>323</v>
      </c>
      <c r="AU324" s="225" t="s">
        <v>86</v>
      </c>
      <c r="AY324" s="19" t="s">
        <v>140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9" t="s">
        <v>84</v>
      </c>
      <c r="BK324" s="226">
        <f>ROUND(I324*H324,2)</f>
        <v>0</v>
      </c>
      <c r="BL324" s="19" t="s">
        <v>147</v>
      </c>
      <c r="BM324" s="225" t="s">
        <v>1323</v>
      </c>
    </row>
    <row r="325" spans="1:51" s="13" customFormat="1" ht="12">
      <c r="A325" s="13"/>
      <c r="B325" s="232"/>
      <c r="C325" s="233"/>
      <c r="D325" s="234" t="s">
        <v>151</v>
      </c>
      <c r="E325" s="235" t="s">
        <v>19</v>
      </c>
      <c r="F325" s="236" t="s">
        <v>1319</v>
      </c>
      <c r="G325" s="233"/>
      <c r="H325" s="235" t="s">
        <v>19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151</v>
      </c>
      <c r="AU325" s="242" t="s">
        <v>86</v>
      </c>
      <c r="AV325" s="13" t="s">
        <v>84</v>
      </c>
      <c r="AW325" s="13" t="s">
        <v>35</v>
      </c>
      <c r="AX325" s="13" t="s">
        <v>76</v>
      </c>
      <c r="AY325" s="242" t="s">
        <v>140</v>
      </c>
    </row>
    <row r="326" spans="1:51" s="14" customFormat="1" ht="12">
      <c r="A326" s="14"/>
      <c r="B326" s="243"/>
      <c r="C326" s="244"/>
      <c r="D326" s="234" t="s">
        <v>151</v>
      </c>
      <c r="E326" s="245" t="s">
        <v>19</v>
      </c>
      <c r="F326" s="246" t="s">
        <v>8</v>
      </c>
      <c r="G326" s="244"/>
      <c r="H326" s="247">
        <v>15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151</v>
      </c>
      <c r="AU326" s="253" t="s">
        <v>86</v>
      </c>
      <c r="AV326" s="14" t="s">
        <v>86</v>
      </c>
      <c r="AW326" s="14" t="s">
        <v>35</v>
      </c>
      <c r="AX326" s="14" t="s">
        <v>76</v>
      </c>
      <c r="AY326" s="253" t="s">
        <v>140</v>
      </c>
    </row>
    <row r="327" spans="1:51" s="13" customFormat="1" ht="12">
      <c r="A327" s="13"/>
      <c r="B327" s="232"/>
      <c r="C327" s="233"/>
      <c r="D327" s="234" t="s">
        <v>151</v>
      </c>
      <c r="E327" s="235" t="s">
        <v>19</v>
      </c>
      <c r="F327" s="236" t="s">
        <v>1320</v>
      </c>
      <c r="G327" s="233"/>
      <c r="H327" s="235" t="s">
        <v>19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151</v>
      </c>
      <c r="AU327" s="242" t="s">
        <v>86</v>
      </c>
      <c r="AV327" s="13" t="s">
        <v>84</v>
      </c>
      <c r="AW327" s="13" t="s">
        <v>35</v>
      </c>
      <c r="AX327" s="13" t="s">
        <v>76</v>
      </c>
      <c r="AY327" s="242" t="s">
        <v>140</v>
      </c>
    </row>
    <row r="328" spans="1:51" s="14" customFormat="1" ht="12">
      <c r="A328" s="14"/>
      <c r="B328" s="243"/>
      <c r="C328" s="244"/>
      <c r="D328" s="234" t="s">
        <v>151</v>
      </c>
      <c r="E328" s="245" t="s">
        <v>19</v>
      </c>
      <c r="F328" s="246" t="s">
        <v>178</v>
      </c>
      <c r="G328" s="244"/>
      <c r="H328" s="247">
        <v>5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151</v>
      </c>
      <c r="AU328" s="253" t="s">
        <v>86</v>
      </c>
      <c r="AV328" s="14" t="s">
        <v>86</v>
      </c>
      <c r="AW328" s="14" t="s">
        <v>35</v>
      </c>
      <c r="AX328" s="14" t="s">
        <v>76</v>
      </c>
      <c r="AY328" s="253" t="s">
        <v>140</v>
      </c>
    </row>
    <row r="329" spans="1:51" s="15" customFormat="1" ht="12">
      <c r="A329" s="15"/>
      <c r="B329" s="254"/>
      <c r="C329" s="255"/>
      <c r="D329" s="234" t="s">
        <v>151</v>
      </c>
      <c r="E329" s="256" t="s">
        <v>19</v>
      </c>
      <c r="F329" s="257" t="s">
        <v>154</v>
      </c>
      <c r="G329" s="255"/>
      <c r="H329" s="258">
        <v>20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4" t="s">
        <v>151</v>
      </c>
      <c r="AU329" s="264" t="s">
        <v>86</v>
      </c>
      <c r="AV329" s="15" t="s">
        <v>147</v>
      </c>
      <c r="AW329" s="15" t="s">
        <v>35</v>
      </c>
      <c r="AX329" s="15" t="s">
        <v>84</v>
      </c>
      <c r="AY329" s="264" t="s">
        <v>140</v>
      </c>
    </row>
    <row r="330" spans="1:51" s="14" customFormat="1" ht="12">
      <c r="A330" s="14"/>
      <c r="B330" s="243"/>
      <c r="C330" s="244"/>
      <c r="D330" s="234" t="s">
        <v>151</v>
      </c>
      <c r="E330" s="244"/>
      <c r="F330" s="246" t="s">
        <v>1324</v>
      </c>
      <c r="G330" s="244"/>
      <c r="H330" s="247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151</v>
      </c>
      <c r="AU330" s="253" t="s">
        <v>86</v>
      </c>
      <c r="AV330" s="14" t="s">
        <v>86</v>
      </c>
      <c r="AW330" s="14" t="s">
        <v>4</v>
      </c>
      <c r="AX330" s="14" t="s">
        <v>84</v>
      </c>
      <c r="AY330" s="253" t="s">
        <v>140</v>
      </c>
    </row>
    <row r="331" spans="1:65" s="2" customFormat="1" ht="24.15" customHeight="1">
      <c r="A331" s="40"/>
      <c r="B331" s="41"/>
      <c r="C331" s="214" t="s">
        <v>263</v>
      </c>
      <c r="D331" s="214" t="s">
        <v>142</v>
      </c>
      <c r="E331" s="215" t="s">
        <v>1325</v>
      </c>
      <c r="F331" s="216" t="s">
        <v>1326</v>
      </c>
      <c r="G331" s="217" t="s">
        <v>259</v>
      </c>
      <c r="H331" s="218">
        <v>7</v>
      </c>
      <c r="I331" s="219"/>
      <c r="J331" s="220">
        <f>ROUND(I331*H331,2)</f>
        <v>0</v>
      </c>
      <c r="K331" s="216" t="s">
        <v>146</v>
      </c>
      <c r="L331" s="46"/>
      <c r="M331" s="221" t="s">
        <v>19</v>
      </c>
      <c r="N331" s="222" t="s">
        <v>47</v>
      </c>
      <c r="O331" s="86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5" t="s">
        <v>147</v>
      </c>
      <c r="AT331" s="225" t="s">
        <v>142</v>
      </c>
      <c r="AU331" s="225" t="s">
        <v>86</v>
      </c>
      <c r="AY331" s="19" t="s">
        <v>140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9" t="s">
        <v>84</v>
      </c>
      <c r="BK331" s="226">
        <f>ROUND(I331*H331,2)</f>
        <v>0</v>
      </c>
      <c r="BL331" s="19" t="s">
        <v>147</v>
      </c>
      <c r="BM331" s="225" t="s">
        <v>1327</v>
      </c>
    </row>
    <row r="332" spans="1:47" s="2" customFormat="1" ht="12">
      <c r="A332" s="40"/>
      <c r="B332" s="41"/>
      <c r="C332" s="42"/>
      <c r="D332" s="227" t="s">
        <v>149</v>
      </c>
      <c r="E332" s="42"/>
      <c r="F332" s="228" t="s">
        <v>1328</v>
      </c>
      <c r="G332" s="42"/>
      <c r="H332" s="42"/>
      <c r="I332" s="229"/>
      <c r="J332" s="42"/>
      <c r="K332" s="42"/>
      <c r="L332" s="46"/>
      <c r="M332" s="230"/>
      <c r="N332" s="231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149</v>
      </c>
      <c r="AU332" s="19" t="s">
        <v>86</v>
      </c>
    </row>
    <row r="333" spans="1:51" s="13" customFormat="1" ht="12">
      <c r="A333" s="13"/>
      <c r="B333" s="232"/>
      <c r="C333" s="233"/>
      <c r="D333" s="234" t="s">
        <v>151</v>
      </c>
      <c r="E333" s="235" t="s">
        <v>19</v>
      </c>
      <c r="F333" s="236" t="s">
        <v>1329</v>
      </c>
      <c r="G333" s="233"/>
      <c r="H333" s="235" t="s">
        <v>19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151</v>
      </c>
      <c r="AU333" s="242" t="s">
        <v>86</v>
      </c>
      <c r="AV333" s="13" t="s">
        <v>84</v>
      </c>
      <c r="AW333" s="13" t="s">
        <v>35</v>
      </c>
      <c r="AX333" s="13" t="s">
        <v>76</v>
      </c>
      <c r="AY333" s="242" t="s">
        <v>140</v>
      </c>
    </row>
    <row r="334" spans="1:51" s="14" customFormat="1" ht="12">
      <c r="A334" s="14"/>
      <c r="B334" s="243"/>
      <c r="C334" s="244"/>
      <c r="D334" s="234" t="s">
        <v>151</v>
      </c>
      <c r="E334" s="245" t="s">
        <v>19</v>
      </c>
      <c r="F334" s="246" t="s">
        <v>86</v>
      </c>
      <c r="G334" s="244"/>
      <c r="H334" s="247">
        <v>2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151</v>
      </c>
      <c r="AU334" s="253" t="s">
        <v>86</v>
      </c>
      <c r="AV334" s="14" t="s">
        <v>86</v>
      </c>
      <c r="AW334" s="14" t="s">
        <v>35</v>
      </c>
      <c r="AX334" s="14" t="s">
        <v>76</v>
      </c>
      <c r="AY334" s="253" t="s">
        <v>140</v>
      </c>
    </row>
    <row r="335" spans="1:51" s="13" customFormat="1" ht="12">
      <c r="A335" s="13"/>
      <c r="B335" s="232"/>
      <c r="C335" s="233"/>
      <c r="D335" s="234" t="s">
        <v>151</v>
      </c>
      <c r="E335" s="235" t="s">
        <v>19</v>
      </c>
      <c r="F335" s="236" t="s">
        <v>1330</v>
      </c>
      <c r="G335" s="233"/>
      <c r="H335" s="235" t="s">
        <v>19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151</v>
      </c>
      <c r="AU335" s="242" t="s">
        <v>86</v>
      </c>
      <c r="AV335" s="13" t="s">
        <v>84</v>
      </c>
      <c r="AW335" s="13" t="s">
        <v>35</v>
      </c>
      <c r="AX335" s="13" t="s">
        <v>76</v>
      </c>
      <c r="AY335" s="242" t="s">
        <v>140</v>
      </c>
    </row>
    <row r="336" spans="1:51" s="14" customFormat="1" ht="12">
      <c r="A336" s="14"/>
      <c r="B336" s="243"/>
      <c r="C336" s="244"/>
      <c r="D336" s="234" t="s">
        <v>151</v>
      </c>
      <c r="E336" s="245" t="s">
        <v>19</v>
      </c>
      <c r="F336" s="246" t="s">
        <v>178</v>
      </c>
      <c r="G336" s="244"/>
      <c r="H336" s="247">
        <v>5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151</v>
      </c>
      <c r="AU336" s="253" t="s">
        <v>86</v>
      </c>
      <c r="AV336" s="14" t="s">
        <v>86</v>
      </c>
      <c r="AW336" s="14" t="s">
        <v>35</v>
      </c>
      <c r="AX336" s="14" t="s">
        <v>76</v>
      </c>
      <c r="AY336" s="253" t="s">
        <v>140</v>
      </c>
    </row>
    <row r="337" spans="1:51" s="15" customFormat="1" ht="12">
      <c r="A337" s="15"/>
      <c r="B337" s="254"/>
      <c r="C337" s="255"/>
      <c r="D337" s="234" t="s">
        <v>151</v>
      </c>
      <c r="E337" s="256" t="s">
        <v>19</v>
      </c>
      <c r="F337" s="257" t="s">
        <v>154</v>
      </c>
      <c r="G337" s="255"/>
      <c r="H337" s="258">
        <v>7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4" t="s">
        <v>151</v>
      </c>
      <c r="AU337" s="264" t="s">
        <v>86</v>
      </c>
      <c r="AV337" s="15" t="s">
        <v>147</v>
      </c>
      <c r="AW337" s="15" t="s">
        <v>35</v>
      </c>
      <c r="AX337" s="15" t="s">
        <v>84</v>
      </c>
      <c r="AY337" s="264" t="s">
        <v>140</v>
      </c>
    </row>
    <row r="338" spans="1:65" s="2" customFormat="1" ht="16.5" customHeight="1">
      <c r="A338" s="40"/>
      <c r="B338" s="41"/>
      <c r="C338" s="268" t="s">
        <v>301</v>
      </c>
      <c r="D338" s="268" t="s">
        <v>323</v>
      </c>
      <c r="E338" s="269" t="s">
        <v>1321</v>
      </c>
      <c r="F338" s="270" t="s">
        <v>1322</v>
      </c>
      <c r="G338" s="271" t="s">
        <v>250</v>
      </c>
      <c r="H338" s="272">
        <v>7</v>
      </c>
      <c r="I338" s="273"/>
      <c r="J338" s="274">
        <f>ROUND(I338*H338,2)</f>
        <v>0</v>
      </c>
      <c r="K338" s="270" t="s">
        <v>146</v>
      </c>
      <c r="L338" s="275"/>
      <c r="M338" s="276" t="s">
        <v>19</v>
      </c>
      <c r="N338" s="277" t="s">
        <v>47</v>
      </c>
      <c r="O338" s="86"/>
      <c r="P338" s="223">
        <f>O338*H338</f>
        <v>0</v>
      </c>
      <c r="Q338" s="223">
        <v>0.22</v>
      </c>
      <c r="R338" s="223">
        <f>Q338*H338</f>
        <v>1.54</v>
      </c>
      <c r="S338" s="223">
        <v>0</v>
      </c>
      <c r="T338" s="22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5" t="s">
        <v>203</v>
      </c>
      <c r="AT338" s="225" t="s">
        <v>323</v>
      </c>
      <c r="AU338" s="225" t="s">
        <v>86</v>
      </c>
      <c r="AY338" s="19" t="s">
        <v>140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9" t="s">
        <v>84</v>
      </c>
      <c r="BK338" s="226">
        <f>ROUND(I338*H338,2)</f>
        <v>0</v>
      </c>
      <c r="BL338" s="19" t="s">
        <v>147</v>
      </c>
      <c r="BM338" s="225" t="s">
        <v>1331</v>
      </c>
    </row>
    <row r="339" spans="1:51" s="13" customFormat="1" ht="12">
      <c r="A339" s="13"/>
      <c r="B339" s="232"/>
      <c r="C339" s="233"/>
      <c r="D339" s="234" t="s">
        <v>151</v>
      </c>
      <c r="E339" s="235" t="s">
        <v>19</v>
      </c>
      <c r="F339" s="236" t="s">
        <v>1329</v>
      </c>
      <c r="G339" s="233"/>
      <c r="H339" s="235" t="s">
        <v>19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151</v>
      </c>
      <c r="AU339" s="242" t="s">
        <v>86</v>
      </c>
      <c r="AV339" s="13" t="s">
        <v>84</v>
      </c>
      <c r="AW339" s="13" t="s">
        <v>35</v>
      </c>
      <c r="AX339" s="13" t="s">
        <v>76</v>
      </c>
      <c r="AY339" s="242" t="s">
        <v>140</v>
      </c>
    </row>
    <row r="340" spans="1:51" s="14" customFormat="1" ht="12">
      <c r="A340" s="14"/>
      <c r="B340" s="243"/>
      <c r="C340" s="244"/>
      <c r="D340" s="234" t="s">
        <v>151</v>
      </c>
      <c r="E340" s="245" t="s">
        <v>19</v>
      </c>
      <c r="F340" s="246" t="s">
        <v>86</v>
      </c>
      <c r="G340" s="244"/>
      <c r="H340" s="247">
        <v>2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151</v>
      </c>
      <c r="AU340" s="253" t="s">
        <v>86</v>
      </c>
      <c r="AV340" s="14" t="s">
        <v>86</v>
      </c>
      <c r="AW340" s="14" t="s">
        <v>35</v>
      </c>
      <c r="AX340" s="14" t="s">
        <v>76</v>
      </c>
      <c r="AY340" s="253" t="s">
        <v>140</v>
      </c>
    </row>
    <row r="341" spans="1:51" s="13" customFormat="1" ht="12">
      <c r="A341" s="13"/>
      <c r="B341" s="232"/>
      <c r="C341" s="233"/>
      <c r="D341" s="234" t="s">
        <v>151</v>
      </c>
      <c r="E341" s="235" t="s">
        <v>19</v>
      </c>
      <c r="F341" s="236" t="s">
        <v>1330</v>
      </c>
      <c r="G341" s="233"/>
      <c r="H341" s="235" t="s">
        <v>19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151</v>
      </c>
      <c r="AU341" s="242" t="s">
        <v>86</v>
      </c>
      <c r="AV341" s="13" t="s">
        <v>84</v>
      </c>
      <c r="AW341" s="13" t="s">
        <v>35</v>
      </c>
      <c r="AX341" s="13" t="s">
        <v>76</v>
      </c>
      <c r="AY341" s="242" t="s">
        <v>140</v>
      </c>
    </row>
    <row r="342" spans="1:51" s="14" customFormat="1" ht="12">
      <c r="A342" s="14"/>
      <c r="B342" s="243"/>
      <c r="C342" s="244"/>
      <c r="D342" s="234" t="s">
        <v>151</v>
      </c>
      <c r="E342" s="245" t="s">
        <v>19</v>
      </c>
      <c r="F342" s="246" t="s">
        <v>178</v>
      </c>
      <c r="G342" s="244"/>
      <c r="H342" s="247">
        <v>5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151</v>
      </c>
      <c r="AU342" s="253" t="s">
        <v>86</v>
      </c>
      <c r="AV342" s="14" t="s">
        <v>86</v>
      </c>
      <c r="AW342" s="14" t="s">
        <v>35</v>
      </c>
      <c r="AX342" s="14" t="s">
        <v>76</v>
      </c>
      <c r="AY342" s="253" t="s">
        <v>140</v>
      </c>
    </row>
    <row r="343" spans="1:51" s="15" customFormat="1" ht="12">
      <c r="A343" s="15"/>
      <c r="B343" s="254"/>
      <c r="C343" s="255"/>
      <c r="D343" s="234" t="s">
        <v>151</v>
      </c>
      <c r="E343" s="256" t="s">
        <v>19</v>
      </c>
      <c r="F343" s="257" t="s">
        <v>154</v>
      </c>
      <c r="G343" s="255"/>
      <c r="H343" s="258">
        <v>7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4" t="s">
        <v>151</v>
      </c>
      <c r="AU343" s="264" t="s">
        <v>86</v>
      </c>
      <c r="AV343" s="15" t="s">
        <v>147</v>
      </c>
      <c r="AW343" s="15" t="s">
        <v>35</v>
      </c>
      <c r="AX343" s="15" t="s">
        <v>84</v>
      </c>
      <c r="AY343" s="264" t="s">
        <v>140</v>
      </c>
    </row>
    <row r="344" spans="1:65" s="2" customFormat="1" ht="24.15" customHeight="1">
      <c r="A344" s="40"/>
      <c r="B344" s="41"/>
      <c r="C344" s="214" t="s">
        <v>306</v>
      </c>
      <c r="D344" s="214" t="s">
        <v>142</v>
      </c>
      <c r="E344" s="215" t="s">
        <v>1332</v>
      </c>
      <c r="F344" s="216" t="s">
        <v>1333</v>
      </c>
      <c r="G344" s="217" t="s">
        <v>259</v>
      </c>
      <c r="H344" s="218">
        <v>20</v>
      </c>
      <c r="I344" s="219"/>
      <c r="J344" s="220">
        <f>ROUND(I344*H344,2)</f>
        <v>0</v>
      </c>
      <c r="K344" s="216" t="s">
        <v>146</v>
      </c>
      <c r="L344" s="46"/>
      <c r="M344" s="221" t="s">
        <v>19</v>
      </c>
      <c r="N344" s="222" t="s">
        <v>47</v>
      </c>
      <c r="O344" s="86"/>
      <c r="P344" s="223">
        <f>O344*H344</f>
        <v>0</v>
      </c>
      <c r="Q344" s="223">
        <v>0</v>
      </c>
      <c r="R344" s="223">
        <f>Q344*H344</f>
        <v>0</v>
      </c>
      <c r="S344" s="223">
        <v>0</v>
      </c>
      <c r="T344" s="22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5" t="s">
        <v>147</v>
      </c>
      <c r="AT344" s="225" t="s">
        <v>142</v>
      </c>
      <c r="AU344" s="225" t="s">
        <v>86</v>
      </c>
      <c r="AY344" s="19" t="s">
        <v>140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9" t="s">
        <v>84</v>
      </c>
      <c r="BK344" s="226">
        <f>ROUND(I344*H344,2)</f>
        <v>0</v>
      </c>
      <c r="BL344" s="19" t="s">
        <v>147</v>
      </c>
      <c r="BM344" s="225" t="s">
        <v>1334</v>
      </c>
    </row>
    <row r="345" spans="1:47" s="2" customFormat="1" ht="12">
      <c r="A345" s="40"/>
      <c r="B345" s="41"/>
      <c r="C345" s="42"/>
      <c r="D345" s="227" t="s">
        <v>149</v>
      </c>
      <c r="E345" s="42"/>
      <c r="F345" s="228" t="s">
        <v>1335</v>
      </c>
      <c r="G345" s="42"/>
      <c r="H345" s="42"/>
      <c r="I345" s="229"/>
      <c r="J345" s="42"/>
      <c r="K345" s="42"/>
      <c r="L345" s="46"/>
      <c r="M345" s="230"/>
      <c r="N345" s="231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149</v>
      </c>
      <c r="AU345" s="19" t="s">
        <v>86</v>
      </c>
    </row>
    <row r="346" spans="1:51" s="13" customFormat="1" ht="12">
      <c r="A346" s="13"/>
      <c r="B346" s="232"/>
      <c r="C346" s="233"/>
      <c r="D346" s="234" t="s">
        <v>151</v>
      </c>
      <c r="E346" s="235" t="s">
        <v>19</v>
      </c>
      <c r="F346" s="236" t="s">
        <v>1319</v>
      </c>
      <c r="G346" s="233"/>
      <c r="H346" s="235" t="s">
        <v>19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151</v>
      </c>
      <c r="AU346" s="242" t="s">
        <v>86</v>
      </c>
      <c r="AV346" s="13" t="s">
        <v>84</v>
      </c>
      <c r="AW346" s="13" t="s">
        <v>35</v>
      </c>
      <c r="AX346" s="13" t="s">
        <v>76</v>
      </c>
      <c r="AY346" s="242" t="s">
        <v>140</v>
      </c>
    </row>
    <row r="347" spans="1:51" s="14" customFormat="1" ht="12">
      <c r="A347" s="14"/>
      <c r="B347" s="243"/>
      <c r="C347" s="244"/>
      <c r="D347" s="234" t="s">
        <v>151</v>
      </c>
      <c r="E347" s="245" t="s">
        <v>19</v>
      </c>
      <c r="F347" s="246" t="s">
        <v>8</v>
      </c>
      <c r="G347" s="244"/>
      <c r="H347" s="247">
        <v>15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151</v>
      </c>
      <c r="AU347" s="253" t="s">
        <v>86</v>
      </c>
      <c r="AV347" s="14" t="s">
        <v>86</v>
      </c>
      <c r="AW347" s="14" t="s">
        <v>35</v>
      </c>
      <c r="AX347" s="14" t="s">
        <v>76</v>
      </c>
      <c r="AY347" s="253" t="s">
        <v>140</v>
      </c>
    </row>
    <row r="348" spans="1:51" s="13" customFormat="1" ht="12">
      <c r="A348" s="13"/>
      <c r="B348" s="232"/>
      <c r="C348" s="233"/>
      <c r="D348" s="234" t="s">
        <v>151</v>
      </c>
      <c r="E348" s="235" t="s">
        <v>19</v>
      </c>
      <c r="F348" s="236" t="s">
        <v>1320</v>
      </c>
      <c r="G348" s="233"/>
      <c r="H348" s="235" t="s">
        <v>19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151</v>
      </c>
      <c r="AU348" s="242" t="s">
        <v>86</v>
      </c>
      <c r="AV348" s="13" t="s">
        <v>84</v>
      </c>
      <c r="AW348" s="13" t="s">
        <v>35</v>
      </c>
      <c r="AX348" s="13" t="s">
        <v>76</v>
      </c>
      <c r="AY348" s="242" t="s">
        <v>140</v>
      </c>
    </row>
    <row r="349" spans="1:51" s="14" customFormat="1" ht="12">
      <c r="A349" s="14"/>
      <c r="B349" s="243"/>
      <c r="C349" s="244"/>
      <c r="D349" s="234" t="s">
        <v>151</v>
      </c>
      <c r="E349" s="245" t="s">
        <v>19</v>
      </c>
      <c r="F349" s="246" t="s">
        <v>178</v>
      </c>
      <c r="G349" s="244"/>
      <c r="H349" s="247">
        <v>5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151</v>
      </c>
      <c r="AU349" s="253" t="s">
        <v>86</v>
      </c>
      <c r="AV349" s="14" t="s">
        <v>86</v>
      </c>
      <c r="AW349" s="14" t="s">
        <v>35</v>
      </c>
      <c r="AX349" s="14" t="s">
        <v>76</v>
      </c>
      <c r="AY349" s="253" t="s">
        <v>140</v>
      </c>
    </row>
    <row r="350" spans="1:51" s="15" customFormat="1" ht="12">
      <c r="A350" s="15"/>
      <c r="B350" s="254"/>
      <c r="C350" s="255"/>
      <c r="D350" s="234" t="s">
        <v>151</v>
      </c>
      <c r="E350" s="256" t="s">
        <v>19</v>
      </c>
      <c r="F350" s="257" t="s">
        <v>154</v>
      </c>
      <c r="G350" s="255"/>
      <c r="H350" s="258">
        <v>20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4" t="s">
        <v>151</v>
      </c>
      <c r="AU350" s="264" t="s">
        <v>86</v>
      </c>
      <c r="AV350" s="15" t="s">
        <v>147</v>
      </c>
      <c r="AW350" s="15" t="s">
        <v>35</v>
      </c>
      <c r="AX350" s="15" t="s">
        <v>84</v>
      </c>
      <c r="AY350" s="264" t="s">
        <v>140</v>
      </c>
    </row>
    <row r="351" spans="1:65" s="2" customFormat="1" ht="16.5" customHeight="1">
      <c r="A351" s="40"/>
      <c r="B351" s="41"/>
      <c r="C351" s="268" t="s">
        <v>311</v>
      </c>
      <c r="D351" s="268" t="s">
        <v>323</v>
      </c>
      <c r="E351" s="269" t="s">
        <v>1336</v>
      </c>
      <c r="F351" s="270" t="s">
        <v>1337</v>
      </c>
      <c r="G351" s="271" t="s">
        <v>259</v>
      </c>
      <c r="H351" s="272">
        <v>15</v>
      </c>
      <c r="I351" s="273"/>
      <c r="J351" s="274">
        <f>ROUND(I351*H351,2)</f>
        <v>0</v>
      </c>
      <c r="K351" s="270" t="s">
        <v>19</v>
      </c>
      <c r="L351" s="275"/>
      <c r="M351" s="276" t="s">
        <v>19</v>
      </c>
      <c r="N351" s="277" t="s">
        <v>47</v>
      </c>
      <c r="O351" s="86"/>
      <c r="P351" s="223">
        <f>O351*H351</f>
        <v>0</v>
      </c>
      <c r="Q351" s="223">
        <v>0.003</v>
      </c>
      <c r="R351" s="223">
        <f>Q351*H351</f>
        <v>0.045</v>
      </c>
      <c r="S351" s="223">
        <v>0</v>
      </c>
      <c r="T351" s="22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5" t="s">
        <v>203</v>
      </c>
      <c r="AT351" s="225" t="s">
        <v>323</v>
      </c>
      <c r="AU351" s="225" t="s">
        <v>86</v>
      </c>
      <c r="AY351" s="19" t="s">
        <v>140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9" t="s">
        <v>84</v>
      </c>
      <c r="BK351" s="226">
        <f>ROUND(I351*H351,2)</f>
        <v>0</v>
      </c>
      <c r="BL351" s="19" t="s">
        <v>147</v>
      </c>
      <c r="BM351" s="225" t="s">
        <v>1338</v>
      </c>
    </row>
    <row r="352" spans="1:51" s="13" customFormat="1" ht="12">
      <c r="A352" s="13"/>
      <c r="B352" s="232"/>
      <c r="C352" s="233"/>
      <c r="D352" s="234" t="s">
        <v>151</v>
      </c>
      <c r="E352" s="235" t="s">
        <v>19</v>
      </c>
      <c r="F352" s="236" t="s">
        <v>1319</v>
      </c>
      <c r="G352" s="233"/>
      <c r="H352" s="235" t="s">
        <v>19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151</v>
      </c>
      <c r="AU352" s="242" t="s">
        <v>86</v>
      </c>
      <c r="AV352" s="13" t="s">
        <v>84</v>
      </c>
      <c r="AW352" s="13" t="s">
        <v>35</v>
      </c>
      <c r="AX352" s="13" t="s">
        <v>76</v>
      </c>
      <c r="AY352" s="242" t="s">
        <v>140</v>
      </c>
    </row>
    <row r="353" spans="1:51" s="14" customFormat="1" ht="12">
      <c r="A353" s="14"/>
      <c r="B353" s="243"/>
      <c r="C353" s="244"/>
      <c r="D353" s="234" t="s">
        <v>151</v>
      </c>
      <c r="E353" s="245" t="s">
        <v>19</v>
      </c>
      <c r="F353" s="246" t="s">
        <v>8</v>
      </c>
      <c r="G353" s="244"/>
      <c r="H353" s="247">
        <v>15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151</v>
      </c>
      <c r="AU353" s="253" t="s">
        <v>86</v>
      </c>
      <c r="AV353" s="14" t="s">
        <v>86</v>
      </c>
      <c r="AW353" s="14" t="s">
        <v>35</v>
      </c>
      <c r="AX353" s="14" t="s">
        <v>76</v>
      </c>
      <c r="AY353" s="253" t="s">
        <v>140</v>
      </c>
    </row>
    <row r="354" spans="1:51" s="15" customFormat="1" ht="12">
      <c r="A354" s="15"/>
      <c r="B354" s="254"/>
      <c r="C354" s="255"/>
      <c r="D354" s="234" t="s">
        <v>151</v>
      </c>
      <c r="E354" s="256" t="s">
        <v>19</v>
      </c>
      <c r="F354" s="257" t="s">
        <v>154</v>
      </c>
      <c r="G354" s="255"/>
      <c r="H354" s="258">
        <v>15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4" t="s">
        <v>151</v>
      </c>
      <c r="AU354" s="264" t="s">
        <v>86</v>
      </c>
      <c r="AV354" s="15" t="s">
        <v>147</v>
      </c>
      <c r="AW354" s="15" t="s">
        <v>35</v>
      </c>
      <c r="AX354" s="15" t="s">
        <v>84</v>
      </c>
      <c r="AY354" s="264" t="s">
        <v>140</v>
      </c>
    </row>
    <row r="355" spans="1:65" s="2" customFormat="1" ht="16.5" customHeight="1">
      <c r="A355" s="40"/>
      <c r="B355" s="41"/>
      <c r="C355" s="268" t="s">
        <v>318</v>
      </c>
      <c r="D355" s="268" t="s">
        <v>323</v>
      </c>
      <c r="E355" s="269" t="s">
        <v>1339</v>
      </c>
      <c r="F355" s="270" t="s">
        <v>1340</v>
      </c>
      <c r="G355" s="271" t="s">
        <v>259</v>
      </c>
      <c r="H355" s="272">
        <v>5</v>
      </c>
      <c r="I355" s="273"/>
      <c r="J355" s="274">
        <f>ROUND(I355*H355,2)</f>
        <v>0</v>
      </c>
      <c r="K355" s="270" t="s">
        <v>19</v>
      </c>
      <c r="L355" s="275"/>
      <c r="M355" s="276" t="s">
        <v>19</v>
      </c>
      <c r="N355" s="277" t="s">
        <v>47</v>
      </c>
      <c r="O355" s="86"/>
      <c r="P355" s="223">
        <f>O355*H355</f>
        <v>0</v>
      </c>
      <c r="Q355" s="223">
        <v>0.01</v>
      </c>
      <c r="R355" s="223">
        <f>Q355*H355</f>
        <v>0.05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203</v>
      </c>
      <c r="AT355" s="225" t="s">
        <v>323</v>
      </c>
      <c r="AU355" s="225" t="s">
        <v>86</v>
      </c>
      <c r="AY355" s="19" t="s">
        <v>140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84</v>
      </c>
      <c r="BK355" s="226">
        <f>ROUND(I355*H355,2)</f>
        <v>0</v>
      </c>
      <c r="BL355" s="19" t="s">
        <v>147</v>
      </c>
      <c r="BM355" s="225" t="s">
        <v>1341</v>
      </c>
    </row>
    <row r="356" spans="1:51" s="13" customFormat="1" ht="12">
      <c r="A356" s="13"/>
      <c r="B356" s="232"/>
      <c r="C356" s="233"/>
      <c r="D356" s="234" t="s">
        <v>151</v>
      </c>
      <c r="E356" s="235" t="s">
        <v>19</v>
      </c>
      <c r="F356" s="236" t="s">
        <v>1320</v>
      </c>
      <c r="G356" s="233"/>
      <c r="H356" s="235" t="s">
        <v>19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151</v>
      </c>
      <c r="AU356" s="242" t="s">
        <v>86</v>
      </c>
      <c r="AV356" s="13" t="s">
        <v>84</v>
      </c>
      <c r="AW356" s="13" t="s">
        <v>35</v>
      </c>
      <c r="AX356" s="13" t="s">
        <v>76</v>
      </c>
      <c r="AY356" s="242" t="s">
        <v>140</v>
      </c>
    </row>
    <row r="357" spans="1:51" s="14" customFormat="1" ht="12">
      <c r="A357" s="14"/>
      <c r="B357" s="243"/>
      <c r="C357" s="244"/>
      <c r="D357" s="234" t="s">
        <v>151</v>
      </c>
      <c r="E357" s="245" t="s">
        <v>19</v>
      </c>
      <c r="F357" s="246" t="s">
        <v>178</v>
      </c>
      <c r="G357" s="244"/>
      <c r="H357" s="247">
        <v>5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151</v>
      </c>
      <c r="AU357" s="253" t="s">
        <v>86</v>
      </c>
      <c r="AV357" s="14" t="s">
        <v>86</v>
      </c>
      <c r="AW357" s="14" t="s">
        <v>35</v>
      </c>
      <c r="AX357" s="14" t="s">
        <v>76</v>
      </c>
      <c r="AY357" s="253" t="s">
        <v>140</v>
      </c>
    </row>
    <row r="358" spans="1:51" s="15" customFormat="1" ht="12">
      <c r="A358" s="15"/>
      <c r="B358" s="254"/>
      <c r="C358" s="255"/>
      <c r="D358" s="234" t="s">
        <v>151</v>
      </c>
      <c r="E358" s="256" t="s">
        <v>19</v>
      </c>
      <c r="F358" s="257" t="s">
        <v>154</v>
      </c>
      <c r="G358" s="255"/>
      <c r="H358" s="258">
        <v>5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4" t="s">
        <v>151</v>
      </c>
      <c r="AU358" s="264" t="s">
        <v>86</v>
      </c>
      <c r="AV358" s="15" t="s">
        <v>147</v>
      </c>
      <c r="AW358" s="15" t="s">
        <v>35</v>
      </c>
      <c r="AX358" s="15" t="s">
        <v>84</v>
      </c>
      <c r="AY358" s="264" t="s">
        <v>140</v>
      </c>
    </row>
    <row r="359" spans="1:65" s="2" customFormat="1" ht="24.15" customHeight="1">
      <c r="A359" s="40"/>
      <c r="B359" s="41"/>
      <c r="C359" s="214" t="s">
        <v>327</v>
      </c>
      <c r="D359" s="214" t="s">
        <v>142</v>
      </c>
      <c r="E359" s="215" t="s">
        <v>1342</v>
      </c>
      <c r="F359" s="216" t="s">
        <v>1343</v>
      </c>
      <c r="G359" s="217" t="s">
        <v>259</v>
      </c>
      <c r="H359" s="218">
        <v>7</v>
      </c>
      <c r="I359" s="219"/>
      <c r="J359" s="220">
        <f>ROUND(I359*H359,2)</f>
        <v>0</v>
      </c>
      <c r="K359" s="216" t="s">
        <v>146</v>
      </c>
      <c r="L359" s="46"/>
      <c r="M359" s="221" t="s">
        <v>19</v>
      </c>
      <c r="N359" s="222" t="s">
        <v>47</v>
      </c>
      <c r="O359" s="86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5" t="s">
        <v>147</v>
      </c>
      <c r="AT359" s="225" t="s">
        <v>142</v>
      </c>
      <c r="AU359" s="225" t="s">
        <v>86</v>
      </c>
      <c r="AY359" s="19" t="s">
        <v>140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9" t="s">
        <v>84</v>
      </c>
      <c r="BK359" s="226">
        <f>ROUND(I359*H359,2)</f>
        <v>0</v>
      </c>
      <c r="BL359" s="19" t="s">
        <v>147</v>
      </c>
      <c r="BM359" s="225" t="s">
        <v>1344</v>
      </c>
    </row>
    <row r="360" spans="1:47" s="2" customFormat="1" ht="12">
      <c r="A360" s="40"/>
      <c r="B360" s="41"/>
      <c r="C360" s="42"/>
      <c r="D360" s="227" t="s">
        <v>149</v>
      </c>
      <c r="E360" s="42"/>
      <c r="F360" s="228" t="s">
        <v>1345</v>
      </c>
      <c r="G360" s="42"/>
      <c r="H360" s="42"/>
      <c r="I360" s="229"/>
      <c r="J360" s="42"/>
      <c r="K360" s="42"/>
      <c r="L360" s="46"/>
      <c r="M360" s="230"/>
      <c r="N360" s="231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149</v>
      </c>
      <c r="AU360" s="19" t="s">
        <v>86</v>
      </c>
    </row>
    <row r="361" spans="1:51" s="13" customFormat="1" ht="12">
      <c r="A361" s="13"/>
      <c r="B361" s="232"/>
      <c r="C361" s="233"/>
      <c r="D361" s="234" t="s">
        <v>151</v>
      </c>
      <c r="E361" s="235" t="s">
        <v>19</v>
      </c>
      <c r="F361" s="236" t="s">
        <v>1329</v>
      </c>
      <c r="G361" s="233"/>
      <c r="H361" s="235" t="s">
        <v>19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151</v>
      </c>
      <c r="AU361" s="242" t="s">
        <v>86</v>
      </c>
      <c r="AV361" s="13" t="s">
        <v>84</v>
      </c>
      <c r="AW361" s="13" t="s">
        <v>35</v>
      </c>
      <c r="AX361" s="13" t="s">
        <v>76</v>
      </c>
      <c r="AY361" s="242" t="s">
        <v>140</v>
      </c>
    </row>
    <row r="362" spans="1:51" s="14" customFormat="1" ht="12">
      <c r="A362" s="14"/>
      <c r="B362" s="243"/>
      <c r="C362" s="244"/>
      <c r="D362" s="234" t="s">
        <v>151</v>
      </c>
      <c r="E362" s="245" t="s">
        <v>19</v>
      </c>
      <c r="F362" s="246" t="s">
        <v>86</v>
      </c>
      <c r="G362" s="244"/>
      <c r="H362" s="247">
        <v>2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151</v>
      </c>
      <c r="AU362" s="253" t="s">
        <v>86</v>
      </c>
      <c r="AV362" s="14" t="s">
        <v>86</v>
      </c>
      <c r="AW362" s="14" t="s">
        <v>35</v>
      </c>
      <c r="AX362" s="14" t="s">
        <v>76</v>
      </c>
      <c r="AY362" s="253" t="s">
        <v>140</v>
      </c>
    </row>
    <row r="363" spans="1:51" s="13" customFormat="1" ht="12">
      <c r="A363" s="13"/>
      <c r="B363" s="232"/>
      <c r="C363" s="233"/>
      <c r="D363" s="234" t="s">
        <v>151</v>
      </c>
      <c r="E363" s="235" t="s">
        <v>19</v>
      </c>
      <c r="F363" s="236" t="s">
        <v>1330</v>
      </c>
      <c r="G363" s="233"/>
      <c r="H363" s="235" t="s">
        <v>19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151</v>
      </c>
      <c r="AU363" s="242" t="s">
        <v>86</v>
      </c>
      <c r="AV363" s="13" t="s">
        <v>84</v>
      </c>
      <c r="AW363" s="13" t="s">
        <v>35</v>
      </c>
      <c r="AX363" s="13" t="s">
        <v>76</v>
      </c>
      <c r="AY363" s="242" t="s">
        <v>140</v>
      </c>
    </row>
    <row r="364" spans="1:51" s="14" customFormat="1" ht="12">
      <c r="A364" s="14"/>
      <c r="B364" s="243"/>
      <c r="C364" s="244"/>
      <c r="D364" s="234" t="s">
        <v>151</v>
      </c>
      <c r="E364" s="245" t="s">
        <v>19</v>
      </c>
      <c r="F364" s="246" t="s">
        <v>178</v>
      </c>
      <c r="G364" s="244"/>
      <c r="H364" s="247">
        <v>5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151</v>
      </c>
      <c r="AU364" s="253" t="s">
        <v>86</v>
      </c>
      <c r="AV364" s="14" t="s">
        <v>86</v>
      </c>
      <c r="AW364" s="14" t="s">
        <v>35</v>
      </c>
      <c r="AX364" s="14" t="s">
        <v>76</v>
      </c>
      <c r="AY364" s="253" t="s">
        <v>140</v>
      </c>
    </row>
    <row r="365" spans="1:51" s="15" customFormat="1" ht="12">
      <c r="A365" s="15"/>
      <c r="B365" s="254"/>
      <c r="C365" s="255"/>
      <c r="D365" s="234" t="s">
        <v>151</v>
      </c>
      <c r="E365" s="256" t="s">
        <v>19</v>
      </c>
      <c r="F365" s="257" t="s">
        <v>154</v>
      </c>
      <c r="G365" s="255"/>
      <c r="H365" s="258">
        <v>7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4" t="s">
        <v>151</v>
      </c>
      <c r="AU365" s="264" t="s">
        <v>86</v>
      </c>
      <c r="AV365" s="15" t="s">
        <v>147</v>
      </c>
      <c r="AW365" s="15" t="s">
        <v>35</v>
      </c>
      <c r="AX365" s="15" t="s">
        <v>84</v>
      </c>
      <c r="AY365" s="264" t="s">
        <v>140</v>
      </c>
    </row>
    <row r="366" spans="1:65" s="2" customFormat="1" ht="16.5" customHeight="1">
      <c r="A366" s="40"/>
      <c r="B366" s="41"/>
      <c r="C366" s="268" t="s">
        <v>556</v>
      </c>
      <c r="D366" s="268" t="s">
        <v>323</v>
      </c>
      <c r="E366" s="269" t="s">
        <v>1346</v>
      </c>
      <c r="F366" s="270" t="s">
        <v>1347</v>
      </c>
      <c r="G366" s="271" t="s">
        <v>259</v>
      </c>
      <c r="H366" s="272">
        <v>5</v>
      </c>
      <c r="I366" s="273"/>
      <c r="J366" s="274">
        <f>ROUND(I366*H366,2)</f>
        <v>0</v>
      </c>
      <c r="K366" s="270" t="s">
        <v>146</v>
      </c>
      <c r="L366" s="275"/>
      <c r="M366" s="276" t="s">
        <v>19</v>
      </c>
      <c r="N366" s="277" t="s">
        <v>47</v>
      </c>
      <c r="O366" s="86"/>
      <c r="P366" s="223">
        <f>O366*H366</f>
        <v>0</v>
      </c>
      <c r="Q366" s="223">
        <v>0.0023</v>
      </c>
      <c r="R366" s="223">
        <f>Q366*H366</f>
        <v>0.0115</v>
      </c>
      <c r="S366" s="223">
        <v>0</v>
      </c>
      <c r="T366" s="22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5" t="s">
        <v>203</v>
      </c>
      <c r="AT366" s="225" t="s">
        <v>323</v>
      </c>
      <c r="AU366" s="225" t="s">
        <v>86</v>
      </c>
      <c r="AY366" s="19" t="s">
        <v>140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9" t="s">
        <v>84</v>
      </c>
      <c r="BK366" s="226">
        <f>ROUND(I366*H366,2)</f>
        <v>0</v>
      </c>
      <c r="BL366" s="19" t="s">
        <v>147</v>
      </c>
      <c r="BM366" s="225" t="s">
        <v>1348</v>
      </c>
    </row>
    <row r="367" spans="1:51" s="13" customFormat="1" ht="12">
      <c r="A367" s="13"/>
      <c r="B367" s="232"/>
      <c r="C367" s="233"/>
      <c r="D367" s="234" t="s">
        <v>151</v>
      </c>
      <c r="E367" s="235" t="s">
        <v>19</v>
      </c>
      <c r="F367" s="236" t="s">
        <v>1330</v>
      </c>
      <c r="G367" s="233"/>
      <c r="H367" s="235" t="s">
        <v>19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151</v>
      </c>
      <c r="AU367" s="242" t="s">
        <v>86</v>
      </c>
      <c r="AV367" s="13" t="s">
        <v>84</v>
      </c>
      <c r="AW367" s="13" t="s">
        <v>35</v>
      </c>
      <c r="AX367" s="13" t="s">
        <v>76</v>
      </c>
      <c r="AY367" s="242" t="s">
        <v>140</v>
      </c>
    </row>
    <row r="368" spans="1:51" s="14" customFormat="1" ht="12">
      <c r="A368" s="14"/>
      <c r="B368" s="243"/>
      <c r="C368" s="244"/>
      <c r="D368" s="234" t="s">
        <v>151</v>
      </c>
      <c r="E368" s="245" t="s">
        <v>19</v>
      </c>
      <c r="F368" s="246" t="s">
        <v>178</v>
      </c>
      <c r="G368" s="244"/>
      <c r="H368" s="247">
        <v>5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151</v>
      </c>
      <c r="AU368" s="253" t="s">
        <v>86</v>
      </c>
      <c r="AV368" s="14" t="s">
        <v>86</v>
      </c>
      <c r="AW368" s="14" t="s">
        <v>35</v>
      </c>
      <c r="AX368" s="14" t="s">
        <v>76</v>
      </c>
      <c r="AY368" s="253" t="s">
        <v>140</v>
      </c>
    </row>
    <row r="369" spans="1:51" s="15" customFormat="1" ht="12">
      <c r="A369" s="15"/>
      <c r="B369" s="254"/>
      <c r="C369" s="255"/>
      <c r="D369" s="234" t="s">
        <v>151</v>
      </c>
      <c r="E369" s="256" t="s">
        <v>19</v>
      </c>
      <c r="F369" s="257" t="s">
        <v>154</v>
      </c>
      <c r="G369" s="255"/>
      <c r="H369" s="258">
        <v>5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4" t="s">
        <v>151</v>
      </c>
      <c r="AU369" s="264" t="s">
        <v>86</v>
      </c>
      <c r="AV369" s="15" t="s">
        <v>147</v>
      </c>
      <c r="AW369" s="15" t="s">
        <v>35</v>
      </c>
      <c r="AX369" s="15" t="s">
        <v>84</v>
      </c>
      <c r="AY369" s="264" t="s">
        <v>140</v>
      </c>
    </row>
    <row r="370" spans="1:65" s="2" customFormat="1" ht="16.5" customHeight="1">
      <c r="A370" s="40"/>
      <c r="B370" s="41"/>
      <c r="C370" s="268" t="s">
        <v>215</v>
      </c>
      <c r="D370" s="268" t="s">
        <v>323</v>
      </c>
      <c r="E370" s="269" t="s">
        <v>1349</v>
      </c>
      <c r="F370" s="270" t="s">
        <v>1350</v>
      </c>
      <c r="G370" s="271" t="s">
        <v>259</v>
      </c>
      <c r="H370" s="272">
        <v>2</v>
      </c>
      <c r="I370" s="273"/>
      <c r="J370" s="274">
        <f>ROUND(I370*H370,2)</f>
        <v>0</v>
      </c>
      <c r="K370" s="270" t="s">
        <v>19</v>
      </c>
      <c r="L370" s="275"/>
      <c r="M370" s="276" t="s">
        <v>19</v>
      </c>
      <c r="N370" s="277" t="s">
        <v>47</v>
      </c>
      <c r="O370" s="86"/>
      <c r="P370" s="223">
        <f>O370*H370</f>
        <v>0</v>
      </c>
      <c r="Q370" s="223">
        <v>0.04</v>
      </c>
      <c r="R370" s="223">
        <f>Q370*H370</f>
        <v>0.08</v>
      </c>
      <c r="S370" s="223">
        <v>0</v>
      </c>
      <c r="T370" s="22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5" t="s">
        <v>203</v>
      </c>
      <c r="AT370" s="225" t="s">
        <v>323</v>
      </c>
      <c r="AU370" s="225" t="s">
        <v>86</v>
      </c>
      <c r="AY370" s="19" t="s">
        <v>140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9" t="s">
        <v>84</v>
      </c>
      <c r="BK370" s="226">
        <f>ROUND(I370*H370,2)</f>
        <v>0</v>
      </c>
      <c r="BL370" s="19" t="s">
        <v>147</v>
      </c>
      <c r="BM370" s="225" t="s">
        <v>1351</v>
      </c>
    </row>
    <row r="371" spans="1:51" s="13" customFormat="1" ht="12">
      <c r="A371" s="13"/>
      <c r="B371" s="232"/>
      <c r="C371" s="233"/>
      <c r="D371" s="234" t="s">
        <v>151</v>
      </c>
      <c r="E371" s="235" t="s">
        <v>19</v>
      </c>
      <c r="F371" s="236" t="s">
        <v>1329</v>
      </c>
      <c r="G371" s="233"/>
      <c r="H371" s="235" t="s">
        <v>19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151</v>
      </c>
      <c r="AU371" s="242" t="s">
        <v>86</v>
      </c>
      <c r="AV371" s="13" t="s">
        <v>84</v>
      </c>
      <c r="AW371" s="13" t="s">
        <v>35</v>
      </c>
      <c r="AX371" s="13" t="s">
        <v>76</v>
      </c>
      <c r="AY371" s="242" t="s">
        <v>140</v>
      </c>
    </row>
    <row r="372" spans="1:51" s="14" customFormat="1" ht="12">
      <c r="A372" s="14"/>
      <c r="B372" s="243"/>
      <c r="C372" s="244"/>
      <c r="D372" s="234" t="s">
        <v>151</v>
      </c>
      <c r="E372" s="245" t="s">
        <v>19</v>
      </c>
      <c r="F372" s="246" t="s">
        <v>86</v>
      </c>
      <c r="G372" s="244"/>
      <c r="H372" s="247">
        <v>2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151</v>
      </c>
      <c r="AU372" s="253" t="s">
        <v>86</v>
      </c>
      <c r="AV372" s="14" t="s">
        <v>86</v>
      </c>
      <c r="AW372" s="14" t="s">
        <v>35</v>
      </c>
      <c r="AX372" s="14" t="s">
        <v>76</v>
      </c>
      <c r="AY372" s="253" t="s">
        <v>140</v>
      </c>
    </row>
    <row r="373" spans="1:51" s="15" customFormat="1" ht="12">
      <c r="A373" s="15"/>
      <c r="B373" s="254"/>
      <c r="C373" s="255"/>
      <c r="D373" s="234" t="s">
        <v>151</v>
      </c>
      <c r="E373" s="256" t="s">
        <v>19</v>
      </c>
      <c r="F373" s="257" t="s">
        <v>154</v>
      </c>
      <c r="G373" s="255"/>
      <c r="H373" s="258">
        <v>2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4" t="s">
        <v>151</v>
      </c>
      <c r="AU373" s="264" t="s">
        <v>86</v>
      </c>
      <c r="AV373" s="15" t="s">
        <v>147</v>
      </c>
      <c r="AW373" s="15" t="s">
        <v>35</v>
      </c>
      <c r="AX373" s="15" t="s">
        <v>84</v>
      </c>
      <c r="AY373" s="264" t="s">
        <v>140</v>
      </c>
    </row>
    <row r="374" spans="1:63" s="12" customFormat="1" ht="22.8" customHeight="1">
      <c r="A374" s="12"/>
      <c r="B374" s="198"/>
      <c r="C374" s="199"/>
      <c r="D374" s="200" t="s">
        <v>75</v>
      </c>
      <c r="E374" s="212" t="s">
        <v>86</v>
      </c>
      <c r="F374" s="212" t="s">
        <v>440</v>
      </c>
      <c r="G374" s="199"/>
      <c r="H374" s="199"/>
      <c r="I374" s="202"/>
      <c r="J374" s="213">
        <f>BK374</f>
        <v>0</v>
      </c>
      <c r="K374" s="199"/>
      <c r="L374" s="204"/>
      <c r="M374" s="205"/>
      <c r="N374" s="206"/>
      <c r="O374" s="206"/>
      <c r="P374" s="207">
        <f>SUM(P375:P388)</f>
        <v>0</v>
      </c>
      <c r="Q374" s="206"/>
      <c r="R374" s="207">
        <f>SUM(R375:R388)</f>
        <v>1.4410771199999999</v>
      </c>
      <c r="S374" s="206"/>
      <c r="T374" s="208">
        <f>SUM(T375:T388)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9" t="s">
        <v>84</v>
      </c>
      <c r="AT374" s="210" t="s">
        <v>75</v>
      </c>
      <c r="AU374" s="210" t="s">
        <v>84</v>
      </c>
      <c r="AY374" s="209" t="s">
        <v>140</v>
      </c>
      <c r="BK374" s="211">
        <f>SUM(BK375:BK388)</f>
        <v>0</v>
      </c>
    </row>
    <row r="375" spans="1:65" s="2" customFormat="1" ht="24.15" customHeight="1">
      <c r="A375" s="40"/>
      <c r="B375" s="41"/>
      <c r="C375" s="214" t="s">
        <v>565</v>
      </c>
      <c r="D375" s="214" t="s">
        <v>142</v>
      </c>
      <c r="E375" s="215" t="s">
        <v>441</v>
      </c>
      <c r="F375" s="216" t="s">
        <v>442</v>
      </c>
      <c r="G375" s="217" t="s">
        <v>250</v>
      </c>
      <c r="H375" s="218">
        <v>33.44</v>
      </c>
      <c r="I375" s="219"/>
      <c r="J375" s="220">
        <f>ROUND(I375*H375,2)</f>
        <v>0</v>
      </c>
      <c r="K375" s="216" t="s">
        <v>146</v>
      </c>
      <c r="L375" s="46"/>
      <c r="M375" s="221" t="s">
        <v>19</v>
      </c>
      <c r="N375" s="222" t="s">
        <v>47</v>
      </c>
      <c r="O375" s="86"/>
      <c r="P375" s="223">
        <f>O375*H375</f>
        <v>0</v>
      </c>
      <c r="Q375" s="223">
        <v>0</v>
      </c>
      <c r="R375" s="223">
        <f>Q375*H375</f>
        <v>0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147</v>
      </c>
      <c r="AT375" s="225" t="s">
        <v>142</v>
      </c>
      <c r="AU375" s="225" t="s">
        <v>86</v>
      </c>
      <c r="AY375" s="19" t="s">
        <v>140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84</v>
      </c>
      <c r="BK375" s="226">
        <f>ROUND(I375*H375,2)</f>
        <v>0</v>
      </c>
      <c r="BL375" s="19" t="s">
        <v>147</v>
      </c>
      <c r="BM375" s="225" t="s">
        <v>1352</v>
      </c>
    </row>
    <row r="376" spans="1:47" s="2" customFormat="1" ht="12">
      <c r="A376" s="40"/>
      <c r="B376" s="41"/>
      <c r="C376" s="42"/>
      <c r="D376" s="227" t="s">
        <v>149</v>
      </c>
      <c r="E376" s="42"/>
      <c r="F376" s="228" t="s">
        <v>444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149</v>
      </c>
      <c r="AU376" s="19" t="s">
        <v>86</v>
      </c>
    </row>
    <row r="377" spans="1:51" s="13" customFormat="1" ht="12">
      <c r="A377" s="13"/>
      <c r="B377" s="232"/>
      <c r="C377" s="233"/>
      <c r="D377" s="234" t="s">
        <v>151</v>
      </c>
      <c r="E377" s="235" t="s">
        <v>19</v>
      </c>
      <c r="F377" s="236" t="s">
        <v>1235</v>
      </c>
      <c r="G377" s="233"/>
      <c r="H377" s="235" t="s">
        <v>19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151</v>
      </c>
      <c r="AU377" s="242" t="s">
        <v>86</v>
      </c>
      <c r="AV377" s="13" t="s">
        <v>84</v>
      </c>
      <c r="AW377" s="13" t="s">
        <v>35</v>
      </c>
      <c r="AX377" s="13" t="s">
        <v>76</v>
      </c>
      <c r="AY377" s="242" t="s">
        <v>140</v>
      </c>
    </row>
    <row r="378" spans="1:51" s="14" customFormat="1" ht="12">
      <c r="A378" s="14"/>
      <c r="B378" s="243"/>
      <c r="C378" s="244"/>
      <c r="D378" s="234" t="s">
        <v>151</v>
      </c>
      <c r="E378" s="245" t="s">
        <v>19</v>
      </c>
      <c r="F378" s="246" t="s">
        <v>1353</v>
      </c>
      <c r="G378" s="244"/>
      <c r="H378" s="247">
        <v>10.336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151</v>
      </c>
      <c r="AU378" s="253" t="s">
        <v>86</v>
      </c>
      <c r="AV378" s="14" t="s">
        <v>86</v>
      </c>
      <c r="AW378" s="14" t="s">
        <v>35</v>
      </c>
      <c r="AX378" s="14" t="s">
        <v>76</v>
      </c>
      <c r="AY378" s="253" t="s">
        <v>140</v>
      </c>
    </row>
    <row r="379" spans="1:51" s="13" customFormat="1" ht="12">
      <c r="A379" s="13"/>
      <c r="B379" s="232"/>
      <c r="C379" s="233"/>
      <c r="D379" s="234" t="s">
        <v>151</v>
      </c>
      <c r="E379" s="235" t="s">
        <v>19</v>
      </c>
      <c r="F379" s="236" t="s">
        <v>1237</v>
      </c>
      <c r="G379" s="233"/>
      <c r="H379" s="235" t="s">
        <v>19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151</v>
      </c>
      <c r="AU379" s="242" t="s">
        <v>86</v>
      </c>
      <c r="AV379" s="13" t="s">
        <v>84</v>
      </c>
      <c r="AW379" s="13" t="s">
        <v>35</v>
      </c>
      <c r="AX379" s="13" t="s">
        <v>76</v>
      </c>
      <c r="AY379" s="242" t="s">
        <v>140</v>
      </c>
    </row>
    <row r="380" spans="1:51" s="14" customFormat="1" ht="12">
      <c r="A380" s="14"/>
      <c r="B380" s="243"/>
      <c r="C380" s="244"/>
      <c r="D380" s="234" t="s">
        <v>151</v>
      </c>
      <c r="E380" s="245" t="s">
        <v>19</v>
      </c>
      <c r="F380" s="246" t="s">
        <v>1354</v>
      </c>
      <c r="G380" s="244"/>
      <c r="H380" s="247">
        <v>7.904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151</v>
      </c>
      <c r="AU380" s="253" t="s">
        <v>86</v>
      </c>
      <c r="AV380" s="14" t="s">
        <v>86</v>
      </c>
      <c r="AW380" s="14" t="s">
        <v>35</v>
      </c>
      <c r="AX380" s="14" t="s">
        <v>76</v>
      </c>
      <c r="AY380" s="253" t="s">
        <v>140</v>
      </c>
    </row>
    <row r="381" spans="1:51" s="13" customFormat="1" ht="12">
      <c r="A381" s="13"/>
      <c r="B381" s="232"/>
      <c r="C381" s="233"/>
      <c r="D381" s="234" t="s">
        <v>151</v>
      </c>
      <c r="E381" s="235" t="s">
        <v>19</v>
      </c>
      <c r="F381" s="236" t="s">
        <v>1226</v>
      </c>
      <c r="G381" s="233"/>
      <c r="H381" s="235" t="s">
        <v>19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151</v>
      </c>
      <c r="AU381" s="242" t="s">
        <v>86</v>
      </c>
      <c r="AV381" s="13" t="s">
        <v>84</v>
      </c>
      <c r="AW381" s="13" t="s">
        <v>35</v>
      </c>
      <c r="AX381" s="13" t="s">
        <v>76</v>
      </c>
      <c r="AY381" s="242" t="s">
        <v>140</v>
      </c>
    </row>
    <row r="382" spans="1:51" s="14" customFormat="1" ht="12">
      <c r="A382" s="14"/>
      <c r="B382" s="243"/>
      <c r="C382" s="244"/>
      <c r="D382" s="234" t="s">
        <v>151</v>
      </c>
      <c r="E382" s="245" t="s">
        <v>19</v>
      </c>
      <c r="F382" s="246" t="s">
        <v>1355</v>
      </c>
      <c r="G382" s="244"/>
      <c r="H382" s="247">
        <v>15.2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151</v>
      </c>
      <c r="AU382" s="253" t="s">
        <v>86</v>
      </c>
      <c r="AV382" s="14" t="s">
        <v>86</v>
      </c>
      <c r="AW382" s="14" t="s">
        <v>35</v>
      </c>
      <c r="AX382" s="14" t="s">
        <v>76</v>
      </c>
      <c r="AY382" s="253" t="s">
        <v>140</v>
      </c>
    </row>
    <row r="383" spans="1:51" s="15" customFormat="1" ht="12">
      <c r="A383" s="15"/>
      <c r="B383" s="254"/>
      <c r="C383" s="255"/>
      <c r="D383" s="234" t="s">
        <v>151</v>
      </c>
      <c r="E383" s="256" t="s">
        <v>19</v>
      </c>
      <c r="F383" s="257" t="s">
        <v>154</v>
      </c>
      <c r="G383" s="255"/>
      <c r="H383" s="258">
        <v>33.44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4" t="s">
        <v>151</v>
      </c>
      <c r="AU383" s="264" t="s">
        <v>86</v>
      </c>
      <c r="AV383" s="15" t="s">
        <v>147</v>
      </c>
      <c r="AW383" s="15" t="s">
        <v>35</v>
      </c>
      <c r="AX383" s="15" t="s">
        <v>84</v>
      </c>
      <c r="AY383" s="264" t="s">
        <v>140</v>
      </c>
    </row>
    <row r="384" spans="1:65" s="2" customFormat="1" ht="16.5" customHeight="1">
      <c r="A384" s="40"/>
      <c r="B384" s="41"/>
      <c r="C384" s="214" t="s">
        <v>572</v>
      </c>
      <c r="D384" s="214" t="s">
        <v>142</v>
      </c>
      <c r="E384" s="215" t="s">
        <v>520</v>
      </c>
      <c r="F384" s="216" t="s">
        <v>521</v>
      </c>
      <c r="G384" s="217" t="s">
        <v>250</v>
      </c>
      <c r="H384" s="218">
        <v>0.576</v>
      </c>
      <c r="I384" s="219"/>
      <c r="J384" s="220">
        <f>ROUND(I384*H384,2)</f>
        <v>0</v>
      </c>
      <c r="K384" s="216" t="s">
        <v>146</v>
      </c>
      <c r="L384" s="46"/>
      <c r="M384" s="221" t="s">
        <v>19</v>
      </c>
      <c r="N384" s="222" t="s">
        <v>47</v>
      </c>
      <c r="O384" s="86"/>
      <c r="P384" s="223">
        <f>O384*H384</f>
        <v>0</v>
      </c>
      <c r="Q384" s="223">
        <v>2.50187</v>
      </c>
      <c r="R384" s="223">
        <f>Q384*H384</f>
        <v>1.4410771199999999</v>
      </c>
      <c r="S384" s="223">
        <v>0</v>
      </c>
      <c r="T384" s="22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5" t="s">
        <v>147</v>
      </c>
      <c r="AT384" s="225" t="s">
        <v>142</v>
      </c>
      <c r="AU384" s="225" t="s">
        <v>86</v>
      </c>
      <c r="AY384" s="19" t="s">
        <v>140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9" t="s">
        <v>84</v>
      </c>
      <c r="BK384" s="226">
        <f>ROUND(I384*H384,2)</f>
        <v>0</v>
      </c>
      <c r="BL384" s="19" t="s">
        <v>147</v>
      </c>
      <c r="BM384" s="225" t="s">
        <v>1356</v>
      </c>
    </row>
    <row r="385" spans="1:47" s="2" customFormat="1" ht="12">
      <c r="A385" s="40"/>
      <c r="B385" s="41"/>
      <c r="C385" s="42"/>
      <c r="D385" s="227" t="s">
        <v>149</v>
      </c>
      <c r="E385" s="42"/>
      <c r="F385" s="228" t="s">
        <v>523</v>
      </c>
      <c r="G385" s="42"/>
      <c r="H385" s="42"/>
      <c r="I385" s="229"/>
      <c r="J385" s="42"/>
      <c r="K385" s="42"/>
      <c r="L385" s="46"/>
      <c r="M385" s="230"/>
      <c r="N385" s="231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149</v>
      </c>
      <c r="AU385" s="19" t="s">
        <v>86</v>
      </c>
    </row>
    <row r="386" spans="1:51" s="13" customFormat="1" ht="12">
      <c r="A386" s="13"/>
      <c r="B386" s="232"/>
      <c r="C386" s="233"/>
      <c r="D386" s="234" t="s">
        <v>151</v>
      </c>
      <c r="E386" s="235" t="s">
        <v>19</v>
      </c>
      <c r="F386" s="236" t="s">
        <v>1243</v>
      </c>
      <c r="G386" s="233"/>
      <c r="H386" s="235" t="s">
        <v>19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151</v>
      </c>
      <c r="AU386" s="242" t="s">
        <v>86</v>
      </c>
      <c r="AV386" s="13" t="s">
        <v>84</v>
      </c>
      <c r="AW386" s="13" t="s">
        <v>35</v>
      </c>
      <c r="AX386" s="13" t="s">
        <v>76</v>
      </c>
      <c r="AY386" s="242" t="s">
        <v>140</v>
      </c>
    </row>
    <row r="387" spans="1:51" s="14" customFormat="1" ht="12">
      <c r="A387" s="14"/>
      <c r="B387" s="243"/>
      <c r="C387" s="244"/>
      <c r="D387" s="234" t="s">
        <v>151</v>
      </c>
      <c r="E387" s="245" t="s">
        <v>19</v>
      </c>
      <c r="F387" s="246" t="s">
        <v>1244</v>
      </c>
      <c r="G387" s="244"/>
      <c r="H387" s="247">
        <v>0.576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151</v>
      </c>
      <c r="AU387" s="253" t="s">
        <v>86</v>
      </c>
      <c r="AV387" s="14" t="s">
        <v>86</v>
      </c>
      <c r="AW387" s="14" t="s">
        <v>35</v>
      </c>
      <c r="AX387" s="14" t="s">
        <v>76</v>
      </c>
      <c r="AY387" s="253" t="s">
        <v>140</v>
      </c>
    </row>
    <row r="388" spans="1:51" s="15" customFormat="1" ht="12">
      <c r="A388" s="15"/>
      <c r="B388" s="254"/>
      <c r="C388" s="255"/>
      <c r="D388" s="234" t="s">
        <v>151</v>
      </c>
      <c r="E388" s="256" t="s">
        <v>19</v>
      </c>
      <c r="F388" s="257" t="s">
        <v>154</v>
      </c>
      <c r="G388" s="255"/>
      <c r="H388" s="258">
        <v>0.576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4" t="s">
        <v>151</v>
      </c>
      <c r="AU388" s="264" t="s">
        <v>86</v>
      </c>
      <c r="AV388" s="15" t="s">
        <v>147</v>
      </c>
      <c r="AW388" s="15" t="s">
        <v>35</v>
      </c>
      <c r="AX388" s="15" t="s">
        <v>84</v>
      </c>
      <c r="AY388" s="264" t="s">
        <v>140</v>
      </c>
    </row>
    <row r="389" spans="1:63" s="12" customFormat="1" ht="22.8" customHeight="1">
      <c r="A389" s="12"/>
      <c r="B389" s="198"/>
      <c r="C389" s="199"/>
      <c r="D389" s="200" t="s">
        <v>75</v>
      </c>
      <c r="E389" s="212" t="s">
        <v>147</v>
      </c>
      <c r="F389" s="212" t="s">
        <v>1357</v>
      </c>
      <c r="G389" s="199"/>
      <c r="H389" s="199"/>
      <c r="I389" s="202"/>
      <c r="J389" s="213">
        <f>BK389</f>
        <v>0</v>
      </c>
      <c r="K389" s="199"/>
      <c r="L389" s="204"/>
      <c r="M389" s="205"/>
      <c r="N389" s="206"/>
      <c r="O389" s="206"/>
      <c r="P389" s="207">
        <f>SUM(P390:P403)</f>
        <v>0</v>
      </c>
      <c r="Q389" s="206"/>
      <c r="R389" s="207">
        <f>SUM(R390:R403)</f>
        <v>0</v>
      </c>
      <c r="S389" s="206"/>
      <c r="T389" s="208">
        <f>SUM(T390:T403)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9" t="s">
        <v>84</v>
      </c>
      <c r="AT389" s="210" t="s">
        <v>75</v>
      </c>
      <c r="AU389" s="210" t="s">
        <v>84</v>
      </c>
      <c r="AY389" s="209" t="s">
        <v>140</v>
      </c>
      <c r="BK389" s="211">
        <f>SUM(BK390:BK403)</f>
        <v>0</v>
      </c>
    </row>
    <row r="390" spans="1:65" s="2" customFormat="1" ht="16.5" customHeight="1">
      <c r="A390" s="40"/>
      <c r="B390" s="41"/>
      <c r="C390" s="214" t="s">
        <v>578</v>
      </c>
      <c r="D390" s="214" t="s">
        <v>142</v>
      </c>
      <c r="E390" s="215" t="s">
        <v>1358</v>
      </c>
      <c r="F390" s="216" t="s">
        <v>1359</v>
      </c>
      <c r="G390" s="217" t="s">
        <v>250</v>
      </c>
      <c r="H390" s="218">
        <v>7.332</v>
      </c>
      <c r="I390" s="219"/>
      <c r="J390" s="220">
        <f>ROUND(I390*H390,2)</f>
        <v>0</v>
      </c>
      <c r="K390" s="216" t="s">
        <v>146</v>
      </c>
      <c r="L390" s="46"/>
      <c r="M390" s="221" t="s">
        <v>19</v>
      </c>
      <c r="N390" s="222" t="s">
        <v>47</v>
      </c>
      <c r="O390" s="86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147</v>
      </c>
      <c r="AT390" s="225" t="s">
        <v>142</v>
      </c>
      <c r="AU390" s="225" t="s">
        <v>86</v>
      </c>
      <c r="AY390" s="19" t="s">
        <v>140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84</v>
      </c>
      <c r="BK390" s="226">
        <f>ROUND(I390*H390,2)</f>
        <v>0</v>
      </c>
      <c r="BL390" s="19" t="s">
        <v>147</v>
      </c>
      <c r="BM390" s="225" t="s">
        <v>1360</v>
      </c>
    </row>
    <row r="391" spans="1:47" s="2" customFormat="1" ht="12">
      <c r="A391" s="40"/>
      <c r="B391" s="41"/>
      <c r="C391" s="42"/>
      <c r="D391" s="227" t="s">
        <v>149</v>
      </c>
      <c r="E391" s="42"/>
      <c r="F391" s="228" t="s">
        <v>1361</v>
      </c>
      <c r="G391" s="42"/>
      <c r="H391" s="42"/>
      <c r="I391" s="229"/>
      <c r="J391" s="42"/>
      <c r="K391" s="42"/>
      <c r="L391" s="46"/>
      <c r="M391" s="230"/>
      <c r="N391" s="231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149</v>
      </c>
      <c r="AU391" s="19" t="s">
        <v>86</v>
      </c>
    </row>
    <row r="392" spans="1:51" s="13" customFormat="1" ht="12">
      <c r="A392" s="13"/>
      <c r="B392" s="232"/>
      <c r="C392" s="233"/>
      <c r="D392" s="234" t="s">
        <v>151</v>
      </c>
      <c r="E392" s="235" t="s">
        <v>19</v>
      </c>
      <c r="F392" s="236" t="s">
        <v>1362</v>
      </c>
      <c r="G392" s="233"/>
      <c r="H392" s="235" t="s">
        <v>19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151</v>
      </c>
      <c r="AU392" s="242" t="s">
        <v>86</v>
      </c>
      <c r="AV392" s="13" t="s">
        <v>84</v>
      </c>
      <c r="AW392" s="13" t="s">
        <v>35</v>
      </c>
      <c r="AX392" s="13" t="s">
        <v>76</v>
      </c>
      <c r="AY392" s="242" t="s">
        <v>140</v>
      </c>
    </row>
    <row r="393" spans="1:51" s="14" customFormat="1" ht="12">
      <c r="A393" s="14"/>
      <c r="B393" s="243"/>
      <c r="C393" s="244"/>
      <c r="D393" s="234" t="s">
        <v>151</v>
      </c>
      <c r="E393" s="245" t="s">
        <v>19</v>
      </c>
      <c r="F393" s="246" t="s">
        <v>1363</v>
      </c>
      <c r="G393" s="244"/>
      <c r="H393" s="247">
        <v>2.52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151</v>
      </c>
      <c r="AU393" s="253" t="s">
        <v>86</v>
      </c>
      <c r="AV393" s="14" t="s">
        <v>86</v>
      </c>
      <c r="AW393" s="14" t="s">
        <v>35</v>
      </c>
      <c r="AX393" s="14" t="s">
        <v>76</v>
      </c>
      <c r="AY393" s="253" t="s">
        <v>140</v>
      </c>
    </row>
    <row r="394" spans="1:51" s="13" customFormat="1" ht="12">
      <c r="A394" s="13"/>
      <c r="B394" s="232"/>
      <c r="C394" s="233"/>
      <c r="D394" s="234" t="s">
        <v>151</v>
      </c>
      <c r="E394" s="235" t="s">
        <v>19</v>
      </c>
      <c r="F394" s="236" t="s">
        <v>1364</v>
      </c>
      <c r="G394" s="233"/>
      <c r="H394" s="235" t="s">
        <v>19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151</v>
      </c>
      <c r="AU394" s="242" t="s">
        <v>86</v>
      </c>
      <c r="AV394" s="13" t="s">
        <v>84</v>
      </c>
      <c r="AW394" s="13" t="s">
        <v>35</v>
      </c>
      <c r="AX394" s="13" t="s">
        <v>76</v>
      </c>
      <c r="AY394" s="242" t="s">
        <v>140</v>
      </c>
    </row>
    <row r="395" spans="1:51" s="14" customFormat="1" ht="12">
      <c r="A395" s="14"/>
      <c r="B395" s="243"/>
      <c r="C395" s="244"/>
      <c r="D395" s="234" t="s">
        <v>151</v>
      </c>
      <c r="E395" s="245" t="s">
        <v>19</v>
      </c>
      <c r="F395" s="246" t="s">
        <v>1365</v>
      </c>
      <c r="G395" s="244"/>
      <c r="H395" s="247">
        <v>1.908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151</v>
      </c>
      <c r="AU395" s="253" t="s">
        <v>86</v>
      </c>
      <c r="AV395" s="14" t="s">
        <v>86</v>
      </c>
      <c r="AW395" s="14" t="s">
        <v>35</v>
      </c>
      <c r="AX395" s="14" t="s">
        <v>76</v>
      </c>
      <c r="AY395" s="253" t="s">
        <v>140</v>
      </c>
    </row>
    <row r="396" spans="1:51" s="13" customFormat="1" ht="12">
      <c r="A396" s="13"/>
      <c r="B396" s="232"/>
      <c r="C396" s="233"/>
      <c r="D396" s="234" t="s">
        <v>151</v>
      </c>
      <c r="E396" s="235" t="s">
        <v>19</v>
      </c>
      <c r="F396" s="236" t="s">
        <v>1366</v>
      </c>
      <c r="G396" s="233"/>
      <c r="H396" s="235" t="s">
        <v>19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151</v>
      </c>
      <c r="AU396" s="242" t="s">
        <v>86</v>
      </c>
      <c r="AV396" s="13" t="s">
        <v>84</v>
      </c>
      <c r="AW396" s="13" t="s">
        <v>35</v>
      </c>
      <c r="AX396" s="13" t="s">
        <v>76</v>
      </c>
      <c r="AY396" s="242" t="s">
        <v>140</v>
      </c>
    </row>
    <row r="397" spans="1:51" s="14" customFormat="1" ht="12">
      <c r="A397" s="14"/>
      <c r="B397" s="243"/>
      <c r="C397" s="244"/>
      <c r="D397" s="234" t="s">
        <v>151</v>
      </c>
      <c r="E397" s="245" t="s">
        <v>19</v>
      </c>
      <c r="F397" s="246" t="s">
        <v>1367</v>
      </c>
      <c r="G397" s="244"/>
      <c r="H397" s="247">
        <v>2.904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151</v>
      </c>
      <c r="AU397" s="253" t="s">
        <v>86</v>
      </c>
      <c r="AV397" s="14" t="s">
        <v>86</v>
      </c>
      <c r="AW397" s="14" t="s">
        <v>35</v>
      </c>
      <c r="AX397" s="14" t="s">
        <v>76</v>
      </c>
      <c r="AY397" s="253" t="s">
        <v>140</v>
      </c>
    </row>
    <row r="398" spans="1:51" s="15" customFormat="1" ht="12">
      <c r="A398" s="15"/>
      <c r="B398" s="254"/>
      <c r="C398" s="255"/>
      <c r="D398" s="234" t="s">
        <v>151</v>
      </c>
      <c r="E398" s="256" t="s">
        <v>19</v>
      </c>
      <c r="F398" s="257" t="s">
        <v>154</v>
      </c>
      <c r="G398" s="255"/>
      <c r="H398" s="258">
        <v>7.332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4" t="s">
        <v>151</v>
      </c>
      <c r="AU398" s="264" t="s">
        <v>86</v>
      </c>
      <c r="AV398" s="15" t="s">
        <v>147</v>
      </c>
      <c r="AW398" s="15" t="s">
        <v>35</v>
      </c>
      <c r="AX398" s="15" t="s">
        <v>84</v>
      </c>
      <c r="AY398" s="264" t="s">
        <v>140</v>
      </c>
    </row>
    <row r="399" spans="1:65" s="2" customFormat="1" ht="21.75" customHeight="1">
      <c r="A399" s="40"/>
      <c r="B399" s="41"/>
      <c r="C399" s="214" t="s">
        <v>583</v>
      </c>
      <c r="D399" s="214" t="s">
        <v>142</v>
      </c>
      <c r="E399" s="215" t="s">
        <v>1368</v>
      </c>
      <c r="F399" s="216" t="s">
        <v>1369</v>
      </c>
      <c r="G399" s="217" t="s">
        <v>250</v>
      </c>
      <c r="H399" s="218">
        <v>30.6</v>
      </c>
      <c r="I399" s="219"/>
      <c r="J399" s="220">
        <f>ROUND(I399*H399,2)</f>
        <v>0</v>
      </c>
      <c r="K399" s="216" t="s">
        <v>146</v>
      </c>
      <c r="L399" s="46"/>
      <c r="M399" s="221" t="s">
        <v>19</v>
      </c>
      <c r="N399" s="222" t="s">
        <v>47</v>
      </c>
      <c r="O399" s="86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5" t="s">
        <v>147</v>
      </c>
      <c r="AT399" s="225" t="s">
        <v>142</v>
      </c>
      <c r="AU399" s="225" t="s">
        <v>86</v>
      </c>
      <c r="AY399" s="19" t="s">
        <v>140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9" t="s">
        <v>84</v>
      </c>
      <c r="BK399" s="226">
        <f>ROUND(I399*H399,2)</f>
        <v>0</v>
      </c>
      <c r="BL399" s="19" t="s">
        <v>147</v>
      </c>
      <c r="BM399" s="225" t="s">
        <v>1370</v>
      </c>
    </row>
    <row r="400" spans="1:47" s="2" customFormat="1" ht="12">
      <c r="A400" s="40"/>
      <c r="B400" s="41"/>
      <c r="C400" s="42"/>
      <c r="D400" s="227" t="s">
        <v>149</v>
      </c>
      <c r="E400" s="42"/>
      <c r="F400" s="228" t="s">
        <v>1371</v>
      </c>
      <c r="G400" s="42"/>
      <c r="H400" s="42"/>
      <c r="I400" s="229"/>
      <c r="J400" s="42"/>
      <c r="K400" s="42"/>
      <c r="L400" s="46"/>
      <c r="M400" s="230"/>
      <c r="N400" s="231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149</v>
      </c>
      <c r="AU400" s="19" t="s">
        <v>86</v>
      </c>
    </row>
    <row r="401" spans="1:51" s="13" customFormat="1" ht="12">
      <c r="A401" s="13"/>
      <c r="B401" s="232"/>
      <c r="C401" s="233"/>
      <c r="D401" s="234" t="s">
        <v>151</v>
      </c>
      <c r="E401" s="235" t="s">
        <v>19</v>
      </c>
      <c r="F401" s="236" t="s">
        <v>1372</v>
      </c>
      <c r="G401" s="233"/>
      <c r="H401" s="235" t="s">
        <v>19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151</v>
      </c>
      <c r="AU401" s="242" t="s">
        <v>86</v>
      </c>
      <c r="AV401" s="13" t="s">
        <v>84</v>
      </c>
      <c r="AW401" s="13" t="s">
        <v>35</v>
      </c>
      <c r="AX401" s="13" t="s">
        <v>76</v>
      </c>
      <c r="AY401" s="242" t="s">
        <v>140</v>
      </c>
    </row>
    <row r="402" spans="1:51" s="14" customFormat="1" ht="12">
      <c r="A402" s="14"/>
      <c r="B402" s="243"/>
      <c r="C402" s="244"/>
      <c r="D402" s="234" t="s">
        <v>151</v>
      </c>
      <c r="E402" s="245" t="s">
        <v>19</v>
      </c>
      <c r="F402" s="246" t="s">
        <v>1274</v>
      </c>
      <c r="G402" s="244"/>
      <c r="H402" s="247">
        <v>30.6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151</v>
      </c>
      <c r="AU402" s="253" t="s">
        <v>86</v>
      </c>
      <c r="AV402" s="14" t="s">
        <v>86</v>
      </c>
      <c r="AW402" s="14" t="s">
        <v>35</v>
      </c>
      <c r="AX402" s="14" t="s">
        <v>76</v>
      </c>
      <c r="AY402" s="253" t="s">
        <v>140</v>
      </c>
    </row>
    <row r="403" spans="1:51" s="15" customFormat="1" ht="12">
      <c r="A403" s="15"/>
      <c r="B403" s="254"/>
      <c r="C403" s="255"/>
      <c r="D403" s="234" t="s">
        <v>151</v>
      </c>
      <c r="E403" s="256" t="s">
        <v>19</v>
      </c>
      <c r="F403" s="257" t="s">
        <v>154</v>
      </c>
      <c r="G403" s="255"/>
      <c r="H403" s="258">
        <v>30.6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4" t="s">
        <v>151</v>
      </c>
      <c r="AU403" s="264" t="s">
        <v>86</v>
      </c>
      <c r="AV403" s="15" t="s">
        <v>147</v>
      </c>
      <c r="AW403" s="15" t="s">
        <v>35</v>
      </c>
      <c r="AX403" s="15" t="s">
        <v>84</v>
      </c>
      <c r="AY403" s="264" t="s">
        <v>140</v>
      </c>
    </row>
    <row r="404" spans="1:63" s="12" customFormat="1" ht="22.8" customHeight="1">
      <c r="A404" s="12"/>
      <c r="B404" s="198"/>
      <c r="C404" s="199"/>
      <c r="D404" s="200" t="s">
        <v>75</v>
      </c>
      <c r="E404" s="212" t="s">
        <v>178</v>
      </c>
      <c r="F404" s="212" t="s">
        <v>635</v>
      </c>
      <c r="G404" s="199"/>
      <c r="H404" s="199"/>
      <c r="I404" s="202"/>
      <c r="J404" s="213">
        <f>BK404</f>
        <v>0</v>
      </c>
      <c r="K404" s="199"/>
      <c r="L404" s="204"/>
      <c r="M404" s="205"/>
      <c r="N404" s="206"/>
      <c r="O404" s="206"/>
      <c r="P404" s="207">
        <f>SUM(P405:P473)</f>
        <v>0</v>
      </c>
      <c r="Q404" s="206"/>
      <c r="R404" s="207">
        <f>SUM(R405:R473)</f>
        <v>144.1905358</v>
      </c>
      <c r="S404" s="206"/>
      <c r="T404" s="208">
        <f>SUM(T405:T473)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9" t="s">
        <v>84</v>
      </c>
      <c r="AT404" s="210" t="s">
        <v>75</v>
      </c>
      <c r="AU404" s="210" t="s">
        <v>84</v>
      </c>
      <c r="AY404" s="209" t="s">
        <v>140</v>
      </c>
      <c r="BK404" s="211">
        <f>SUM(BK405:BK473)</f>
        <v>0</v>
      </c>
    </row>
    <row r="405" spans="1:65" s="2" customFormat="1" ht="24.15" customHeight="1">
      <c r="A405" s="40"/>
      <c r="B405" s="41"/>
      <c r="C405" s="214" t="s">
        <v>589</v>
      </c>
      <c r="D405" s="214" t="s">
        <v>142</v>
      </c>
      <c r="E405" s="215" t="s">
        <v>644</v>
      </c>
      <c r="F405" s="216" t="s">
        <v>645</v>
      </c>
      <c r="G405" s="217" t="s">
        <v>145</v>
      </c>
      <c r="H405" s="218">
        <v>89.64</v>
      </c>
      <c r="I405" s="219"/>
      <c r="J405" s="220">
        <f>ROUND(I405*H405,2)</f>
        <v>0</v>
      </c>
      <c r="K405" s="216" t="s">
        <v>146</v>
      </c>
      <c r="L405" s="46"/>
      <c r="M405" s="221" t="s">
        <v>19</v>
      </c>
      <c r="N405" s="222" t="s">
        <v>47</v>
      </c>
      <c r="O405" s="86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5" t="s">
        <v>147</v>
      </c>
      <c r="AT405" s="225" t="s">
        <v>142</v>
      </c>
      <c r="AU405" s="225" t="s">
        <v>86</v>
      </c>
      <c r="AY405" s="19" t="s">
        <v>140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9" t="s">
        <v>84</v>
      </c>
      <c r="BK405" s="226">
        <f>ROUND(I405*H405,2)</f>
        <v>0</v>
      </c>
      <c r="BL405" s="19" t="s">
        <v>147</v>
      </c>
      <c r="BM405" s="225" t="s">
        <v>1373</v>
      </c>
    </row>
    <row r="406" spans="1:47" s="2" customFormat="1" ht="12">
      <c r="A406" s="40"/>
      <c r="B406" s="41"/>
      <c r="C406" s="42"/>
      <c r="D406" s="227" t="s">
        <v>149</v>
      </c>
      <c r="E406" s="42"/>
      <c r="F406" s="228" t="s">
        <v>647</v>
      </c>
      <c r="G406" s="42"/>
      <c r="H406" s="42"/>
      <c r="I406" s="229"/>
      <c r="J406" s="42"/>
      <c r="K406" s="42"/>
      <c r="L406" s="46"/>
      <c r="M406" s="230"/>
      <c r="N406" s="231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149</v>
      </c>
      <c r="AU406" s="19" t="s">
        <v>86</v>
      </c>
    </row>
    <row r="407" spans="1:51" s="13" customFormat="1" ht="12">
      <c r="A407" s="13"/>
      <c r="B407" s="232"/>
      <c r="C407" s="233"/>
      <c r="D407" s="234" t="s">
        <v>151</v>
      </c>
      <c r="E407" s="235" t="s">
        <v>19</v>
      </c>
      <c r="F407" s="236" t="s">
        <v>1214</v>
      </c>
      <c r="G407" s="233"/>
      <c r="H407" s="235" t="s">
        <v>19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151</v>
      </c>
      <c r="AU407" s="242" t="s">
        <v>86</v>
      </c>
      <c r="AV407" s="13" t="s">
        <v>84</v>
      </c>
      <c r="AW407" s="13" t="s">
        <v>35</v>
      </c>
      <c r="AX407" s="13" t="s">
        <v>76</v>
      </c>
      <c r="AY407" s="242" t="s">
        <v>140</v>
      </c>
    </row>
    <row r="408" spans="1:51" s="14" customFormat="1" ht="12">
      <c r="A408" s="14"/>
      <c r="B408" s="243"/>
      <c r="C408" s="244"/>
      <c r="D408" s="234" t="s">
        <v>151</v>
      </c>
      <c r="E408" s="245" t="s">
        <v>19</v>
      </c>
      <c r="F408" s="246" t="s">
        <v>1282</v>
      </c>
      <c r="G408" s="244"/>
      <c r="H408" s="247">
        <v>89.64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151</v>
      </c>
      <c r="AU408" s="253" t="s">
        <v>86</v>
      </c>
      <c r="AV408" s="14" t="s">
        <v>86</v>
      </c>
      <c r="AW408" s="14" t="s">
        <v>35</v>
      </c>
      <c r="AX408" s="14" t="s">
        <v>76</v>
      </c>
      <c r="AY408" s="253" t="s">
        <v>140</v>
      </c>
    </row>
    <row r="409" spans="1:51" s="15" customFormat="1" ht="12">
      <c r="A409" s="15"/>
      <c r="B409" s="254"/>
      <c r="C409" s="255"/>
      <c r="D409" s="234" t="s">
        <v>151</v>
      </c>
      <c r="E409" s="256" t="s">
        <v>19</v>
      </c>
      <c r="F409" s="257" t="s">
        <v>154</v>
      </c>
      <c r="G409" s="255"/>
      <c r="H409" s="258">
        <v>89.64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4" t="s">
        <v>151</v>
      </c>
      <c r="AU409" s="264" t="s">
        <v>86</v>
      </c>
      <c r="AV409" s="15" t="s">
        <v>147</v>
      </c>
      <c r="AW409" s="15" t="s">
        <v>35</v>
      </c>
      <c r="AX409" s="15" t="s">
        <v>84</v>
      </c>
      <c r="AY409" s="264" t="s">
        <v>140</v>
      </c>
    </row>
    <row r="410" spans="1:65" s="2" customFormat="1" ht="21.75" customHeight="1">
      <c r="A410" s="40"/>
      <c r="B410" s="41"/>
      <c r="C410" s="214" t="s">
        <v>593</v>
      </c>
      <c r="D410" s="214" t="s">
        <v>142</v>
      </c>
      <c r="E410" s="215" t="s">
        <v>1374</v>
      </c>
      <c r="F410" s="216" t="s">
        <v>1375</v>
      </c>
      <c r="G410" s="217" t="s">
        <v>145</v>
      </c>
      <c r="H410" s="218">
        <v>685.21</v>
      </c>
      <c r="I410" s="219"/>
      <c r="J410" s="220">
        <f>ROUND(I410*H410,2)</f>
        <v>0</v>
      </c>
      <c r="K410" s="216" t="s">
        <v>146</v>
      </c>
      <c r="L410" s="46"/>
      <c r="M410" s="221" t="s">
        <v>19</v>
      </c>
      <c r="N410" s="222" t="s">
        <v>47</v>
      </c>
      <c r="O410" s="86"/>
      <c r="P410" s="223">
        <f>O410*H410</f>
        <v>0</v>
      </c>
      <c r="Q410" s="223">
        <v>0</v>
      </c>
      <c r="R410" s="223">
        <f>Q410*H410</f>
        <v>0</v>
      </c>
      <c r="S410" s="223">
        <v>0</v>
      </c>
      <c r="T410" s="22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5" t="s">
        <v>147</v>
      </c>
      <c r="AT410" s="225" t="s">
        <v>142</v>
      </c>
      <c r="AU410" s="225" t="s">
        <v>86</v>
      </c>
      <c r="AY410" s="19" t="s">
        <v>140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9" t="s">
        <v>84</v>
      </c>
      <c r="BK410" s="226">
        <f>ROUND(I410*H410,2)</f>
        <v>0</v>
      </c>
      <c r="BL410" s="19" t="s">
        <v>147</v>
      </c>
      <c r="BM410" s="225" t="s">
        <v>1376</v>
      </c>
    </row>
    <row r="411" spans="1:47" s="2" customFormat="1" ht="12">
      <c r="A411" s="40"/>
      <c r="B411" s="41"/>
      <c r="C411" s="42"/>
      <c r="D411" s="227" t="s">
        <v>149</v>
      </c>
      <c r="E411" s="42"/>
      <c r="F411" s="228" t="s">
        <v>1377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149</v>
      </c>
      <c r="AU411" s="19" t="s">
        <v>86</v>
      </c>
    </row>
    <row r="412" spans="1:51" s="13" customFormat="1" ht="12">
      <c r="A412" s="13"/>
      <c r="B412" s="232"/>
      <c r="C412" s="233"/>
      <c r="D412" s="234" t="s">
        <v>151</v>
      </c>
      <c r="E412" s="235" t="s">
        <v>19</v>
      </c>
      <c r="F412" s="236" t="s">
        <v>1210</v>
      </c>
      <c r="G412" s="233"/>
      <c r="H412" s="235" t="s">
        <v>19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151</v>
      </c>
      <c r="AU412" s="242" t="s">
        <v>86</v>
      </c>
      <c r="AV412" s="13" t="s">
        <v>84</v>
      </c>
      <c r="AW412" s="13" t="s">
        <v>35</v>
      </c>
      <c r="AX412" s="13" t="s">
        <v>76</v>
      </c>
      <c r="AY412" s="242" t="s">
        <v>140</v>
      </c>
    </row>
    <row r="413" spans="1:51" s="14" customFormat="1" ht="12">
      <c r="A413" s="14"/>
      <c r="B413" s="243"/>
      <c r="C413" s="244"/>
      <c r="D413" s="234" t="s">
        <v>151</v>
      </c>
      <c r="E413" s="245" t="s">
        <v>19</v>
      </c>
      <c r="F413" s="246" t="s">
        <v>1280</v>
      </c>
      <c r="G413" s="244"/>
      <c r="H413" s="247">
        <v>541.21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151</v>
      </c>
      <c r="AU413" s="253" t="s">
        <v>86</v>
      </c>
      <c r="AV413" s="14" t="s">
        <v>86</v>
      </c>
      <c r="AW413" s="14" t="s">
        <v>35</v>
      </c>
      <c r="AX413" s="14" t="s">
        <v>76</v>
      </c>
      <c r="AY413" s="253" t="s">
        <v>140</v>
      </c>
    </row>
    <row r="414" spans="1:51" s="13" customFormat="1" ht="12">
      <c r="A414" s="13"/>
      <c r="B414" s="232"/>
      <c r="C414" s="233"/>
      <c r="D414" s="234" t="s">
        <v>151</v>
      </c>
      <c r="E414" s="235" t="s">
        <v>19</v>
      </c>
      <c r="F414" s="236" t="s">
        <v>1212</v>
      </c>
      <c r="G414" s="233"/>
      <c r="H414" s="235" t="s">
        <v>19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151</v>
      </c>
      <c r="AU414" s="242" t="s">
        <v>86</v>
      </c>
      <c r="AV414" s="13" t="s">
        <v>84</v>
      </c>
      <c r="AW414" s="13" t="s">
        <v>35</v>
      </c>
      <c r="AX414" s="13" t="s">
        <v>76</v>
      </c>
      <c r="AY414" s="242" t="s">
        <v>140</v>
      </c>
    </row>
    <row r="415" spans="1:51" s="14" customFormat="1" ht="12">
      <c r="A415" s="14"/>
      <c r="B415" s="243"/>
      <c r="C415" s="244"/>
      <c r="D415" s="234" t="s">
        <v>151</v>
      </c>
      <c r="E415" s="245" t="s">
        <v>19</v>
      </c>
      <c r="F415" s="246" t="s">
        <v>1281</v>
      </c>
      <c r="G415" s="244"/>
      <c r="H415" s="247">
        <v>144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151</v>
      </c>
      <c r="AU415" s="253" t="s">
        <v>86</v>
      </c>
      <c r="AV415" s="14" t="s">
        <v>86</v>
      </c>
      <c r="AW415" s="14" t="s">
        <v>35</v>
      </c>
      <c r="AX415" s="14" t="s">
        <v>76</v>
      </c>
      <c r="AY415" s="253" t="s">
        <v>140</v>
      </c>
    </row>
    <row r="416" spans="1:51" s="15" customFormat="1" ht="12">
      <c r="A416" s="15"/>
      <c r="B416" s="254"/>
      <c r="C416" s="255"/>
      <c r="D416" s="234" t="s">
        <v>151</v>
      </c>
      <c r="E416" s="256" t="s">
        <v>19</v>
      </c>
      <c r="F416" s="257" t="s">
        <v>154</v>
      </c>
      <c r="G416" s="255"/>
      <c r="H416" s="258">
        <v>685.21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4" t="s">
        <v>151</v>
      </c>
      <c r="AU416" s="264" t="s">
        <v>86</v>
      </c>
      <c r="AV416" s="15" t="s">
        <v>147</v>
      </c>
      <c r="AW416" s="15" t="s">
        <v>35</v>
      </c>
      <c r="AX416" s="15" t="s">
        <v>84</v>
      </c>
      <c r="AY416" s="264" t="s">
        <v>140</v>
      </c>
    </row>
    <row r="417" spans="1:65" s="2" customFormat="1" ht="21.75" customHeight="1">
      <c r="A417" s="40"/>
      <c r="B417" s="41"/>
      <c r="C417" s="214" t="s">
        <v>605</v>
      </c>
      <c r="D417" s="214" t="s">
        <v>142</v>
      </c>
      <c r="E417" s="215" t="s">
        <v>1378</v>
      </c>
      <c r="F417" s="216" t="s">
        <v>1379</v>
      </c>
      <c r="G417" s="217" t="s">
        <v>145</v>
      </c>
      <c r="H417" s="218">
        <v>596.3</v>
      </c>
      <c r="I417" s="219"/>
      <c r="J417" s="220">
        <f>ROUND(I417*H417,2)</f>
        <v>0</v>
      </c>
      <c r="K417" s="216" t="s">
        <v>146</v>
      </c>
      <c r="L417" s="46"/>
      <c r="M417" s="221" t="s">
        <v>19</v>
      </c>
      <c r="N417" s="222" t="s">
        <v>47</v>
      </c>
      <c r="O417" s="86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5" t="s">
        <v>147</v>
      </c>
      <c r="AT417" s="225" t="s">
        <v>142</v>
      </c>
      <c r="AU417" s="225" t="s">
        <v>86</v>
      </c>
      <c r="AY417" s="19" t="s">
        <v>140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9" t="s">
        <v>84</v>
      </c>
      <c r="BK417" s="226">
        <f>ROUND(I417*H417,2)</f>
        <v>0</v>
      </c>
      <c r="BL417" s="19" t="s">
        <v>147</v>
      </c>
      <c r="BM417" s="225" t="s">
        <v>1380</v>
      </c>
    </row>
    <row r="418" spans="1:47" s="2" customFormat="1" ht="12">
      <c r="A418" s="40"/>
      <c r="B418" s="41"/>
      <c r="C418" s="42"/>
      <c r="D418" s="227" t="s">
        <v>149</v>
      </c>
      <c r="E418" s="42"/>
      <c r="F418" s="228" t="s">
        <v>1381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149</v>
      </c>
      <c r="AU418" s="19" t="s">
        <v>86</v>
      </c>
    </row>
    <row r="419" spans="1:51" s="13" customFormat="1" ht="12">
      <c r="A419" s="13"/>
      <c r="B419" s="232"/>
      <c r="C419" s="233"/>
      <c r="D419" s="234" t="s">
        <v>151</v>
      </c>
      <c r="E419" s="235" t="s">
        <v>19</v>
      </c>
      <c r="F419" s="236" t="s">
        <v>1208</v>
      </c>
      <c r="G419" s="233"/>
      <c r="H419" s="235" t="s">
        <v>19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151</v>
      </c>
      <c r="AU419" s="242" t="s">
        <v>86</v>
      </c>
      <c r="AV419" s="13" t="s">
        <v>84</v>
      </c>
      <c r="AW419" s="13" t="s">
        <v>35</v>
      </c>
      <c r="AX419" s="13" t="s">
        <v>76</v>
      </c>
      <c r="AY419" s="242" t="s">
        <v>140</v>
      </c>
    </row>
    <row r="420" spans="1:51" s="14" customFormat="1" ht="12">
      <c r="A420" s="14"/>
      <c r="B420" s="243"/>
      <c r="C420" s="244"/>
      <c r="D420" s="234" t="s">
        <v>151</v>
      </c>
      <c r="E420" s="245" t="s">
        <v>19</v>
      </c>
      <c r="F420" s="246" t="s">
        <v>1279</v>
      </c>
      <c r="G420" s="244"/>
      <c r="H420" s="247">
        <v>596.3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151</v>
      </c>
      <c r="AU420" s="253" t="s">
        <v>86</v>
      </c>
      <c r="AV420" s="14" t="s">
        <v>86</v>
      </c>
      <c r="AW420" s="14" t="s">
        <v>35</v>
      </c>
      <c r="AX420" s="14" t="s">
        <v>76</v>
      </c>
      <c r="AY420" s="253" t="s">
        <v>140</v>
      </c>
    </row>
    <row r="421" spans="1:51" s="15" customFormat="1" ht="12">
      <c r="A421" s="15"/>
      <c r="B421" s="254"/>
      <c r="C421" s="255"/>
      <c r="D421" s="234" t="s">
        <v>151</v>
      </c>
      <c r="E421" s="256" t="s">
        <v>19</v>
      </c>
      <c r="F421" s="257" t="s">
        <v>154</v>
      </c>
      <c r="G421" s="255"/>
      <c r="H421" s="258">
        <v>596.3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4" t="s">
        <v>151</v>
      </c>
      <c r="AU421" s="264" t="s">
        <v>86</v>
      </c>
      <c r="AV421" s="15" t="s">
        <v>147</v>
      </c>
      <c r="AW421" s="15" t="s">
        <v>35</v>
      </c>
      <c r="AX421" s="15" t="s">
        <v>84</v>
      </c>
      <c r="AY421" s="264" t="s">
        <v>140</v>
      </c>
    </row>
    <row r="422" spans="1:65" s="2" customFormat="1" ht="24.15" customHeight="1">
      <c r="A422" s="40"/>
      <c r="B422" s="41"/>
      <c r="C422" s="214" t="s">
        <v>613</v>
      </c>
      <c r="D422" s="214" t="s">
        <v>142</v>
      </c>
      <c r="E422" s="215" t="s">
        <v>1382</v>
      </c>
      <c r="F422" s="216" t="s">
        <v>1383</v>
      </c>
      <c r="G422" s="217" t="s">
        <v>145</v>
      </c>
      <c r="H422" s="218">
        <v>596.3</v>
      </c>
      <c r="I422" s="219"/>
      <c r="J422" s="220">
        <f>ROUND(I422*H422,2)</f>
        <v>0</v>
      </c>
      <c r="K422" s="216" t="s">
        <v>146</v>
      </c>
      <c r="L422" s="46"/>
      <c r="M422" s="221" t="s">
        <v>19</v>
      </c>
      <c r="N422" s="222" t="s">
        <v>47</v>
      </c>
      <c r="O422" s="86"/>
      <c r="P422" s="223">
        <f>O422*H422</f>
        <v>0</v>
      </c>
      <c r="Q422" s="223">
        <v>0</v>
      </c>
      <c r="R422" s="223">
        <f>Q422*H422</f>
        <v>0</v>
      </c>
      <c r="S422" s="223">
        <v>0</v>
      </c>
      <c r="T422" s="224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5" t="s">
        <v>147</v>
      </c>
      <c r="AT422" s="225" t="s">
        <v>142</v>
      </c>
      <c r="AU422" s="225" t="s">
        <v>86</v>
      </c>
      <c r="AY422" s="19" t="s">
        <v>140</v>
      </c>
      <c r="BE422" s="226">
        <f>IF(N422="základní",J422,0)</f>
        <v>0</v>
      </c>
      <c r="BF422" s="226">
        <f>IF(N422="snížená",J422,0)</f>
        <v>0</v>
      </c>
      <c r="BG422" s="226">
        <f>IF(N422="zákl. přenesená",J422,0)</f>
        <v>0</v>
      </c>
      <c r="BH422" s="226">
        <f>IF(N422="sníž. přenesená",J422,0)</f>
        <v>0</v>
      </c>
      <c r="BI422" s="226">
        <f>IF(N422="nulová",J422,0)</f>
        <v>0</v>
      </c>
      <c r="BJ422" s="19" t="s">
        <v>84</v>
      </c>
      <c r="BK422" s="226">
        <f>ROUND(I422*H422,2)</f>
        <v>0</v>
      </c>
      <c r="BL422" s="19" t="s">
        <v>147</v>
      </c>
      <c r="BM422" s="225" t="s">
        <v>1384</v>
      </c>
    </row>
    <row r="423" spans="1:47" s="2" customFormat="1" ht="12">
      <c r="A423" s="40"/>
      <c r="B423" s="41"/>
      <c r="C423" s="42"/>
      <c r="D423" s="227" t="s">
        <v>149</v>
      </c>
      <c r="E423" s="42"/>
      <c r="F423" s="228" t="s">
        <v>1385</v>
      </c>
      <c r="G423" s="42"/>
      <c r="H423" s="42"/>
      <c r="I423" s="229"/>
      <c r="J423" s="42"/>
      <c r="K423" s="42"/>
      <c r="L423" s="46"/>
      <c r="M423" s="230"/>
      <c r="N423" s="231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149</v>
      </c>
      <c r="AU423" s="19" t="s">
        <v>86</v>
      </c>
    </row>
    <row r="424" spans="1:51" s="13" customFormat="1" ht="12">
      <c r="A424" s="13"/>
      <c r="B424" s="232"/>
      <c r="C424" s="233"/>
      <c r="D424" s="234" t="s">
        <v>151</v>
      </c>
      <c r="E424" s="235" t="s">
        <v>19</v>
      </c>
      <c r="F424" s="236" t="s">
        <v>1208</v>
      </c>
      <c r="G424" s="233"/>
      <c r="H424" s="235" t="s">
        <v>19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151</v>
      </c>
      <c r="AU424" s="242" t="s">
        <v>86</v>
      </c>
      <c r="AV424" s="13" t="s">
        <v>84</v>
      </c>
      <c r="AW424" s="13" t="s">
        <v>35</v>
      </c>
      <c r="AX424" s="13" t="s">
        <v>76</v>
      </c>
      <c r="AY424" s="242" t="s">
        <v>140</v>
      </c>
    </row>
    <row r="425" spans="1:51" s="14" customFormat="1" ht="12">
      <c r="A425" s="14"/>
      <c r="B425" s="243"/>
      <c r="C425" s="244"/>
      <c r="D425" s="234" t="s">
        <v>151</v>
      </c>
      <c r="E425" s="245" t="s">
        <v>19</v>
      </c>
      <c r="F425" s="246" t="s">
        <v>1279</v>
      </c>
      <c r="G425" s="244"/>
      <c r="H425" s="247">
        <v>596.3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151</v>
      </c>
      <c r="AU425" s="253" t="s">
        <v>86</v>
      </c>
      <c r="AV425" s="14" t="s">
        <v>86</v>
      </c>
      <c r="AW425" s="14" t="s">
        <v>35</v>
      </c>
      <c r="AX425" s="14" t="s">
        <v>76</v>
      </c>
      <c r="AY425" s="253" t="s">
        <v>140</v>
      </c>
    </row>
    <row r="426" spans="1:51" s="15" customFormat="1" ht="12">
      <c r="A426" s="15"/>
      <c r="B426" s="254"/>
      <c r="C426" s="255"/>
      <c r="D426" s="234" t="s">
        <v>151</v>
      </c>
      <c r="E426" s="256" t="s">
        <v>19</v>
      </c>
      <c r="F426" s="257" t="s">
        <v>154</v>
      </c>
      <c r="G426" s="255"/>
      <c r="H426" s="258">
        <v>596.3</v>
      </c>
      <c r="I426" s="259"/>
      <c r="J426" s="255"/>
      <c r="K426" s="255"/>
      <c r="L426" s="260"/>
      <c r="M426" s="261"/>
      <c r="N426" s="262"/>
      <c r="O426" s="262"/>
      <c r="P426" s="262"/>
      <c r="Q426" s="262"/>
      <c r="R426" s="262"/>
      <c r="S426" s="262"/>
      <c r="T426" s="263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4" t="s">
        <v>151</v>
      </c>
      <c r="AU426" s="264" t="s">
        <v>86</v>
      </c>
      <c r="AV426" s="15" t="s">
        <v>147</v>
      </c>
      <c r="AW426" s="15" t="s">
        <v>35</v>
      </c>
      <c r="AX426" s="15" t="s">
        <v>84</v>
      </c>
      <c r="AY426" s="264" t="s">
        <v>140</v>
      </c>
    </row>
    <row r="427" spans="1:65" s="2" customFormat="1" ht="24.15" customHeight="1">
      <c r="A427" s="40"/>
      <c r="B427" s="41"/>
      <c r="C427" s="214" t="s">
        <v>625</v>
      </c>
      <c r="D427" s="214" t="s">
        <v>142</v>
      </c>
      <c r="E427" s="215" t="s">
        <v>1386</v>
      </c>
      <c r="F427" s="216" t="s">
        <v>1387</v>
      </c>
      <c r="G427" s="217" t="s">
        <v>145</v>
      </c>
      <c r="H427" s="218">
        <v>541.21</v>
      </c>
      <c r="I427" s="219"/>
      <c r="J427" s="220">
        <f>ROUND(I427*H427,2)</f>
        <v>0</v>
      </c>
      <c r="K427" s="216" t="s">
        <v>146</v>
      </c>
      <c r="L427" s="46"/>
      <c r="M427" s="221" t="s">
        <v>19</v>
      </c>
      <c r="N427" s="222" t="s">
        <v>47</v>
      </c>
      <c r="O427" s="86"/>
      <c r="P427" s="223">
        <f>O427*H427</f>
        <v>0</v>
      </c>
      <c r="Q427" s="223">
        <v>0</v>
      </c>
      <c r="R427" s="223">
        <f>Q427*H427</f>
        <v>0</v>
      </c>
      <c r="S427" s="223">
        <v>0</v>
      </c>
      <c r="T427" s="224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5" t="s">
        <v>147</v>
      </c>
      <c r="AT427" s="225" t="s">
        <v>142</v>
      </c>
      <c r="AU427" s="225" t="s">
        <v>86</v>
      </c>
      <c r="AY427" s="19" t="s">
        <v>140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9" t="s">
        <v>84</v>
      </c>
      <c r="BK427" s="226">
        <f>ROUND(I427*H427,2)</f>
        <v>0</v>
      </c>
      <c r="BL427" s="19" t="s">
        <v>147</v>
      </c>
      <c r="BM427" s="225" t="s">
        <v>1388</v>
      </c>
    </row>
    <row r="428" spans="1:47" s="2" customFormat="1" ht="12">
      <c r="A428" s="40"/>
      <c r="B428" s="41"/>
      <c r="C428" s="42"/>
      <c r="D428" s="227" t="s">
        <v>149</v>
      </c>
      <c r="E428" s="42"/>
      <c r="F428" s="228" t="s">
        <v>1389</v>
      </c>
      <c r="G428" s="42"/>
      <c r="H428" s="42"/>
      <c r="I428" s="229"/>
      <c r="J428" s="42"/>
      <c r="K428" s="42"/>
      <c r="L428" s="46"/>
      <c r="M428" s="230"/>
      <c r="N428" s="231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149</v>
      </c>
      <c r="AU428" s="19" t="s">
        <v>86</v>
      </c>
    </row>
    <row r="429" spans="1:51" s="13" customFormat="1" ht="12">
      <c r="A429" s="13"/>
      <c r="B429" s="232"/>
      <c r="C429" s="233"/>
      <c r="D429" s="234" t="s">
        <v>151</v>
      </c>
      <c r="E429" s="235" t="s">
        <v>19</v>
      </c>
      <c r="F429" s="236" t="s">
        <v>1210</v>
      </c>
      <c r="G429" s="233"/>
      <c r="H429" s="235" t="s">
        <v>19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151</v>
      </c>
      <c r="AU429" s="242" t="s">
        <v>86</v>
      </c>
      <c r="AV429" s="13" t="s">
        <v>84</v>
      </c>
      <c r="AW429" s="13" t="s">
        <v>35</v>
      </c>
      <c r="AX429" s="13" t="s">
        <v>76</v>
      </c>
      <c r="AY429" s="242" t="s">
        <v>140</v>
      </c>
    </row>
    <row r="430" spans="1:51" s="14" customFormat="1" ht="12">
      <c r="A430" s="14"/>
      <c r="B430" s="243"/>
      <c r="C430" s="244"/>
      <c r="D430" s="234" t="s">
        <v>151</v>
      </c>
      <c r="E430" s="245" t="s">
        <v>19</v>
      </c>
      <c r="F430" s="246" t="s">
        <v>1280</v>
      </c>
      <c r="G430" s="244"/>
      <c r="H430" s="247">
        <v>541.21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151</v>
      </c>
      <c r="AU430" s="253" t="s">
        <v>86</v>
      </c>
      <c r="AV430" s="14" t="s">
        <v>86</v>
      </c>
      <c r="AW430" s="14" t="s">
        <v>35</v>
      </c>
      <c r="AX430" s="14" t="s">
        <v>76</v>
      </c>
      <c r="AY430" s="253" t="s">
        <v>140</v>
      </c>
    </row>
    <row r="431" spans="1:51" s="15" customFormat="1" ht="12">
      <c r="A431" s="15"/>
      <c r="B431" s="254"/>
      <c r="C431" s="255"/>
      <c r="D431" s="234" t="s">
        <v>151</v>
      </c>
      <c r="E431" s="256" t="s">
        <v>19</v>
      </c>
      <c r="F431" s="257" t="s">
        <v>154</v>
      </c>
      <c r="G431" s="255"/>
      <c r="H431" s="258">
        <v>541.21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4" t="s">
        <v>151</v>
      </c>
      <c r="AU431" s="264" t="s">
        <v>86</v>
      </c>
      <c r="AV431" s="15" t="s">
        <v>147</v>
      </c>
      <c r="AW431" s="15" t="s">
        <v>35</v>
      </c>
      <c r="AX431" s="15" t="s">
        <v>84</v>
      </c>
      <c r="AY431" s="264" t="s">
        <v>140</v>
      </c>
    </row>
    <row r="432" spans="1:65" s="2" customFormat="1" ht="24.15" customHeight="1">
      <c r="A432" s="40"/>
      <c r="B432" s="41"/>
      <c r="C432" s="214" t="s">
        <v>636</v>
      </c>
      <c r="D432" s="214" t="s">
        <v>142</v>
      </c>
      <c r="E432" s="215" t="s">
        <v>1390</v>
      </c>
      <c r="F432" s="216" t="s">
        <v>1391</v>
      </c>
      <c r="G432" s="217" t="s">
        <v>145</v>
      </c>
      <c r="H432" s="218">
        <v>596.3</v>
      </c>
      <c r="I432" s="219"/>
      <c r="J432" s="220">
        <f>ROUND(I432*H432,2)</f>
        <v>0</v>
      </c>
      <c r="K432" s="216" t="s">
        <v>146</v>
      </c>
      <c r="L432" s="46"/>
      <c r="M432" s="221" t="s">
        <v>19</v>
      </c>
      <c r="N432" s="222" t="s">
        <v>47</v>
      </c>
      <c r="O432" s="86"/>
      <c r="P432" s="223">
        <f>O432*H432</f>
        <v>0</v>
      </c>
      <c r="Q432" s="223">
        <v>0</v>
      </c>
      <c r="R432" s="223">
        <f>Q432*H432</f>
        <v>0</v>
      </c>
      <c r="S432" s="223">
        <v>0</v>
      </c>
      <c r="T432" s="224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5" t="s">
        <v>147</v>
      </c>
      <c r="AT432" s="225" t="s">
        <v>142</v>
      </c>
      <c r="AU432" s="225" t="s">
        <v>86</v>
      </c>
      <c r="AY432" s="19" t="s">
        <v>140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9" t="s">
        <v>84</v>
      </c>
      <c r="BK432" s="226">
        <f>ROUND(I432*H432,2)</f>
        <v>0</v>
      </c>
      <c r="BL432" s="19" t="s">
        <v>147</v>
      </c>
      <c r="BM432" s="225" t="s">
        <v>1392</v>
      </c>
    </row>
    <row r="433" spans="1:47" s="2" customFormat="1" ht="12">
      <c r="A433" s="40"/>
      <c r="B433" s="41"/>
      <c r="C433" s="42"/>
      <c r="D433" s="227" t="s">
        <v>149</v>
      </c>
      <c r="E433" s="42"/>
      <c r="F433" s="228" t="s">
        <v>1393</v>
      </c>
      <c r="G433" s="42"/>
      <c r="H433" s="42"/>
      <c r="I433" s="229"/>
      <c r="J433" s="42"/>
      <c r="K433" s="42"/>
      <c r="L433" s="46"/>
      <c r="M433" s="230"/>
      <c r="N433" s="231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149</v>
      </c>
      <c r="AU433" s="19" t="s">
        <v>86</v>
      </c>
    </row>
    <row r="434" spans="1:51" s="13" customFormat="1" ht="12">
      <c r="A434" s="13"/>
      <c r="B434" s="232"/>
      <c r="C434" s="233"/>
      <c r="D434" s="234" t="s">
        <v>151</v>
      </c>
      <c r="E434" s="235" t="s">
        <v>19</v>
      </c>
      <c r="F434" s="236" t="s">
        <v>1208</v>
      </c>
      <c r="G434" s="233"/>
      <c r="H434" s="235" t="s">
        <v>19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151</v>
      </c>
      <c r="AU434" s="242" t="s">
        <v>86</v>
      </c>
      <c r="AV434" s="13" t="s">
        <v>84</v>
      </c>
      <c r="AW434" s="13" t="s">
        <v>35</v>
      </c>
      <c r="AX434" s="13" t="s">
        <v>76</v>
      </c>
      <c r="AY434" s="242" t="s">
        <v>140</v>
      </c>
    </row>
    <row r="435" spans="1:51" s="14" customFormat="1" ht="12">
      <c r="A435" s="14"/>
      <c r="B435" s="243"/>
      <c r="C435" s="244"/>
      <c r="D435" s="234" t="s">
        <v>151</v>
      </c>
      <c r="E435" s="245" t="s">
        <v>19</v>
      </c>
      <c r="F435" s="246" t="s">
        <v>1279</v>
      </c>
      <c r="G435" s="244"/>
      <c r="H435" s="247">
        <v>596.3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3" t="s">
        <v>151</v>
      </c>
      <c r="AU435" s="253" t="s">
        <v>86</v>
      </c>
      <c r="AV435" s="14" t="s">
        <v>86</v>
      </c>
      <c r="AW435" s="14" t="s">
        <v>35</v>
      </c>
      <c r="AX435" s="14" t="s">
        <v>76</v>
      </c>
      <c r="AY435" s="253" t="s">
        <v>140</v>
      </c>
    </row>
    <row r="436" spans="1:51" s="15" customFormat="1" ht="12">
      <c r="A436" s="15"/>
      <c r="B436" s="254"/>
      <c r="C436" s="255"/>
      <c r="D436" s="234" t="s">
        <v>151</v>
      </c>
      <c r="E436" s="256" t="s">
        <v>19</v>
      </c>
      <c r="F436" s="257" t="s">
        <v>154</v>
      </c>
      <c r="G436" s="255"/>
      <c r="H436" s="258">
        <v>596.3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4" t="s">
        <v>151</v>
      </c>
      <c r="AU436" s="264" t="s">
        <v>86</v>
      </c>
      <c r="AV436" s="15" t="s">
        <v>147</v>
      </c>
      <c r="AW436" s="15" t="s">
        <v>35</v>
      </c>
      <c r="AX436" s="15" t="s">
        <v>84</v>
      </c>
      <c r="AY436" s="264" t="s">
        <v>140</v>
      </c>
    </row>
    <row r="437" spans="1:65" s="2" customFormat="1" ht="24.15" customHeight="1">
      <c r="A437" s="40"/>
      <c r="B437" s="41"/>
      <c r="C437" s="214" t="s">
        <v>643</v>
      </c>
      <c r="D437" s="214" t="s">
        <v>142</v>
      </c>
      <c r="E437" s="215" t="s">
        <v>1394</v>
      </c>
      <c r="F437" s="216" t="s">
        <v>1395</v>
      </c>
      <c r="G437" s="217" t="s">
        <v>145</v>
      </c>
      <c r="H437" s="218">
        <v>596.3</v>
      </c>
      <c r="I437" s="219"/>
      <c r="J437" s="220">
        <f>ROUND(I437*H437,2)</f>
        <v>0</v>
      </c>
      <c r="K437" s="216" t="s">
        <v>146</v>
      </c>
      <c r="L437" s="46"/>
      <c r="M437" s="221" t="s">
        <v>19</v>
      </c>
      <c r="N437" s="222" t="s">
        <v>47</v>
      </c>
      <c r="O437" s="86"/>
      <c r="P437" s="223">
        <f>O437*H437</f>
        <v>0</v>
      </c>
      <c r="Q437" s="223">
        <v>0</v>
      </c>
      <c r="R437" s="223">
        <f>Q437*H437</f>
        <v>0</v>
      </c>
      <c r="S437" s="223">
        <v>0</v>
      </c>
      <c r="T437" s="224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5" t="s">
        <v>147</v>
      </c>
      <c r="AT437" s="225" t="s">
        <v>142</v>
      </c>
      <c r="AU437" s="225" t="s">
        <v>86</v>
      </c>
      <c r="AY437" s="19" t="s">
        <v>140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9" t="s">
        <v>84</v>
      </c>
      <c r="BK437" s="226">
        <f>ROUND(I437*H437,2)</f>
        <v>0</v>
      </c>
      <c r="BL437" s="19" t="s">
        <v>147</v>
      </c>
      <c r="BM437" s="225" t="s">
        <v>1396</v>
      </c>
    </row>
    <row r="438" spans="1:47" s="2" customFormat="1" ht="12">
      <c r="A438" s="40"/>
      <c r="B438" s="41"/>
      <c r="C438" s="42"/>
      <c r="D438" s="227" t="s">
        <v>149</v>
      </c>
      <c r="E438" s="42"/>
      <c r="F438" s="228" t="s">
        <v>1397</v>
      </c>
      <c r="G438" s="42"/>
      <c r="H438" s="42"/>
      <c r="I438" s="229"/>
      <c r="J438" s="42"/>
      <c r="K438" s="42"/>
      <c r="L438" s="46"/>
      <c r="M438" s="230"/>
      <c r="N438" s="231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149</v>
      </c>
      <c r="AU438" s="19" t="s">
        <v>86</v>
      </c>
    </row>
    <row r="439" spans="1:51" s="13" customFormat="1" ht="12">
      <c r="A439" s="13"/>
      <c r="B439" s="232"/>
      <c r="C439" s="233"/>
      <c r="D439" s="234" t="s">
        <v>151</v>
      </c>
      <c r="E439" s="235" t="s">
        <v>19</v>
      </c>
      <c r="F439" s="236" t="s">
        <v>1208</v>
      </c>
      <c r="G439" s="233"/>
      <c r="H439" s="235" t="s">
        <v>19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151</v>
      </c>
      <c r="AU439" s="242" t="s">
        <v>86</v>
      </c>
      <c r="AV439" s="13" t="s">
        <v>84</v>
      </c>
      <c r="AW439" s="13" t="s">
        <v>35</v>
      </c>
      <c r="AX439" s="13" t="s">
        <v>76</v>
      </c>
      <c r="AY439" s="242" t="s">
        <v>140</v>
      </c>
    </row>
    <row r="440" spans="1:51" s="14" customFormat="1" ht="12">
      <c r="A440" s="14"/>
      <c r="B440" s="243"/>
      <c r="C440" s="244"/>
      <c r="D440" s="234" t="s">
        <v>151</v>
      </c>
      <c r="E440" s="245" t="s">
        <v>19</v>
      </c>
      <c r="F440" s="246" t="s">
        <v>1279</v>
      </c>
      <c r="G440" s="244"/>
      <c r="H440" s="247">
        <v>596.3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151</v>
      </c>
      <c r="AU440" s="253" t="s">
        <v>86</v>
      </c>
      <c r="AV440" s="14" t="s">
        <v>86</v>
      </c>
      <c r="AW440" s="14" t="s">
        <v>35</v>
      </c>
      <c r="AX440" s="14" t="s">
        <v>76</v>
      </c>
      <c r="AY440" s="253" t="s">
        <v>140</v>
      </c>
    </row>
    <row r="441" spans="1:51" s="15" customFormat="1" ht="12">
      <c r="A441" s="15"/>
      <c r="B441" s="254"/>
      <c r="C441" s="255"/>
      <c r="D441" s="234" t="s">
        <v>151</v>
      </c>
      <c r="E441" s="256" t="s">
        <v>19</v>
      </c>
      <c r="F441" s="257" t="s">
        <v>154</v>
      </c>
      <c r="G441" s="255"/>
      <c r="H441" s="258">
        <v>596.3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4" t="s">
        <v>151</v>
      </c>
      <c r="AU441" s="264" t="s">
        <v>86</v>
      </c>
      <c r="AV441" s="15" t="s">
        <v>147</v>
      </c>
      <c r="AW441" s="15" t="s">
        <v>35</v>
      </c>
      <c r="AX441" s="15" t="s">
        <v>84</v>
      </c>
      <c r="AY441" s="264" t="s">
        <v>140</v>
      </c>
    </row>
    <row r="442" spans="1:65" s="2" customFormat="1" ht="24.15" customHeight="1">
      <c r="A442" s="40"/>
      <c r="B442" s="41"/>
      <c r="C442" s="214" t="s">
        <v>648</v>
      </c>
      <c r="D442" s="214" t="s">
        <v>142</v>
      </c>
      <c r="E442" s="215" t="s">
        <v>1398</v>
      </c>
      <c r="F442" s="216" t="s">
        <v>1399</v>
      </c>
      <c r="G442" s="217" t="s">
        <v>145</v>
      </c>
      <c r="H442" s="218">
        <v>144</v>
      </c>
      <c r="I442" s="219"/>
      <c r="J442" s="220">
        <f>ROUND(I442*H442,2)</f>
        <v>0</v>
      </c>
      <c r="K442" s="216" t="s">
        <v>146</v>
      </c>
      <c r="L442" s="46"/>
      <c r="M442" s="221" t="s">
        <v>19</v>
      </c>
      <c r="N442" s="222" t="s">
        <v>47</v>
      </c>
      <c r="O442" s="86"/>
      <c r="P442" s="223">
        <f>O442*H442</f>
        <v>0</v>
      </c>
      <c r="Q442" s="223">
        <v>0.0835</v>
      </c>
      <c r="R442" s="223">
        <f>Q442*H442</f>
        <v>12.024000000000001</v>
      </c>
      <c r="S442" s="223">
        <v>0</v>
      </c>
      <c r="T442" s="224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5" t="s">
        <v>147</v>
      </c>
      <c r="AT442" s="225" t="s">
        <v>142</v>
      </c>
      <c r="AU442" s="225" t="s">
        <v>86</v>
      </c>
      <c r="AY442" s="19" t="s">
        <v>140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9" t="s">
        <v>84</v>
      </c>
      <c r="BK442" s="226">
        <f>ROUND(I442*H442,2)</f>
        <v>0</v>
      </c>
      <c r="BL442" s="19" t="s">
        <v>147</v>
      </c>
      <c r="BM442" s="225" t="s">
        <v>1400</v>
      </c>
    </row>
    <row r="443" spans="1:47" s="2" customFormat="1" ht="12">
      <c r="A443" s="40"/>
      <c r="B443" s="41"/>
      <c r="C443" s="42"/>
      <c r="D443" s="227" t="s">
        <v>149</v>
      </c>
      <c r="E443" s="42"/>
      <c r="F443" s="228" t="s">
        <v>1401</v>
      </c>
      <c r="G443" s="42"/>
      <c r="H443" s="42"/>
      <c r="I443" s="229"/>
      <c r="J443" s="42"/>
      <c r="K443" s="42"/>
      <c r="L443" s="46"/>
      <c r="M443" s="230"/>
      <c r="N443" s="231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149</v>
      </c>
      <c r="AU443" s="19" t="s">
        <v>86</v>
      </c>
    </row>
    <row r="444" spans="1:51" s="13" customFormat="1" ht="12">
      <c r="A444" s="13"/>
      <c r="B444" s="232"/>
      <c r="C444" s="233"/>
      <c r="D444" s="234" t="s">
        <v>151</v>
      </c>
      <c r="E444" s="235" t="s">
        <v>19</v>
      </c>
      <c r="F444" s="236" t="s">
        <v>1212</v>
      </c>
      <c r="G444" s="233"/>
      <c r="H444" s="235" t="s">
        <v>19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151</v>
      </c>
      <c r="AU444" s="242" t="s">
        <v>86</v>
      </c>
      <c r="AV444" s="13" t="s">
        <v>84</v>
      </c>
      <c r="AW444" s="13" t="s">
        <v>35</v>
      </c>
      <c r="AX444" s="13" t="s">
        <v>76</v>
      </c>
      <c r="AY444" s="242" t="s">
        <v>140</v>
      </c>
    </row>
    <row r="445" spans="1:51" s="14" customFormat="1" ht="12">
      <c r="A445" s="14"/>
      <c r="B445" s="243"/>
      <c r="C445" s="244"/>
      <c r="D445" s="234" t="s">
        <v>151</v>
      </c>
      <c r="E445" s="245" t="s">
        <v>19</v>
      </c>
      <c r="F445" s="246" t="s">
        <v>1281</v>
      </c>
      <c r="G445" s="244"/>
      <c r="H445" s="247">
        <v>144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3" t="s">
        <v>151</v>
      </c>
      <c r="AU445" s="253" t="s">
        <v>86</v>
      </c>
      <c r="AV445" s="14" t="s">
        <v>86</v>
      </c>
      <c r="AW445" s="14" t="s">
        <v>35</v>
      </c>
      <c r="AX445" s="14" t="s">
        <v>76</v>
      </c>
      <c r="AY445" s="253" t="s">
        <v>140</v>
      </c>
    </row>
    <row r="446" spans="1:51" s="15" customFormat="1" ht="12">
      <c r="A446" s="15"/>
      <c r="B446" s="254"/>
      <c r="C446" s="255"/>
      <c r="D446" s="234" t="s">
        <v>151</v>
      </c>
      <c r="E446" s="256" t="s">
        <v>19</v>
      </c>
      <c r="F446" s="257" t="s">
        <v>154</v>
      </c>
      <c r="G446" s="255"/>
      <c r="H446" s="258">
        <v>144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4" t="s">
        <v>151</v>
      </c>
      <c r="AU446" s="264" t="s">
        <v>86</v>
      </c>
      <c r="AV446" s="15" t="s">
        <v>147</v>
      </c>
      <c r="AW446" s="15" t="s">
        <v>35</v>
      </c>
      <c r="AX446" s="15" t="s">
        <v>84</v>
      </c>
      <c r="AY446" s="264" t="s">
        <v>140</v>
      </c>
    </row>
    <row r="447" spans="1:65" s="2" customFormat="1" ht="37.8" customHeight="1">
      <c r="A447" s="40"/>
      <c r="B447" s="41"/>
      <c r="C447" s="214" t="s">
        <v>654</v>
      </c>
      <c r="D447" s="214" t="s">
        <v>142</v>
      </c>
      <c r="E447" s="215" t="s">
        <v>687</v>
      </c>
      <c r="F447" s="216" t="s">
        <v>688</v>
      </c>
      <c r="G447" s="217" t="s">
        <v>145</v>
      </c>
      <c r="H447" s="218">
        <v>89.64</v>
      </c>
      <c r="I447" s="219"/>
      <c r="J447" s="220">
        <f>ROUND(I447*H447,2)</f>
        <v>0</v>
      </c>
      <c r="K447" s="216" t="s">
        <v>146</v>
      </c>
      <c r="L447" s="46"/>
      <c r="M447" s="221" t="s">
        <v>19</v>
      </c>
      <c r="N447" s="222" t="s">
        <v>47</v>
      </c>
      <c r="O447" s="86"/>
      <c r="P447" s="223">
        <f>O447*H447</f>
        <v>0</v>
      </c>
      <c r="Q447" s="223">
        <v>0.08922</v>
      </c>
      <c r="R447" s="223">
        <f>Q447*H447</f>
        <v>7.9976807999999995</v>
      </c>
      <c r="S447" s="223">
        <v>0</v>
      </c>
      <c r="T447" s="22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5" t="s">
        <v>147</v>
      </c>
      <c r="AT447" s="225" t="s">
        <v>142</v>
      </c>
      <c r="AU447" s="225" t="s">
        <v>86</v>
      </c>
      <c r="AY447" s="19" t="s">
        <v>140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9" t="s">
        <v>84</v>
      </c>
      <c r="BK447" s="226">
        <f>ROUND(I447*H447,2)</f>
        <v>0</v>
      </c>
      <c r="BL447" s="19" t="s">
        <v>147</v>
      </c>
      <c r="BM447" s="225" t="s">
        <v>1402</v>
      </c>
    </row>
    <row r="448" spans="1:47" s="2" customFormat="1" ht="12">
      <c r="A448" s="40"/>
      <c r="B448" s="41"/>
      <c r="C448" s="42"/>
      <c r="D448" s="227" t="s">
        <v>149</v>
      </c>
      <c r="E448" s="42"/>
      <c r="F448" s="228" t="s">
        <v>690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149</v>
      </c>
      <c r="AU448" s="19" t="s">
        <v>86</v>
      </c>
    </row>
    <row r="449" spans="1:51" s="13" customFormat="1" ht="12">
      <c r="A449" s="13"/>
      <c r="B449" s="232"/>
      <c r="C449" s="233"/>
      <c r="D449" s="234" t="s">
        <v>151</v>
      </c>
      <c r="E449" s="235" t="s">
        <v>19</v>
      </c>
      <c r="F449" s="236" t="s">
        <v>1214</v>
      </c>
      <c r="G449" s="233"/>
      <c r="H449" s="235" t="s">
        <v>19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151</v>
      </c>
      <c r="AU449" s="242" t="s">
        <v>86</v>
      </c>
      <c r="AV449" s="13" t="s">
        <v>84</v>
      </c>
      <c r="AW449" s="13" t="s">
        <v>35</v>
      </c>
      <c r="AX449" s="13" t="s">
        <v>76</v>
      </c>
      <c r="AY449" s="242" t="s">
        <v>140</v>
      </c>
    </row>
    <row r="450" spans="1:51" s="14" customFormat="1" ht="12">
      <c r="A450" s="14"/>
      <c r="B450" s="243"/>
      <c r="C450" s="244"/>
      <c r="D450" s="234" t="s">
        <v>151</v>
      </c>
      <c r="E450" s="245" t="s">
        <v>19</v>
      </c>
      <c r="F450" s="246" t="s">
        <v>1282</v>
      </c>
      <c r="G450" s="244"/>
      <c r="H450" s="247">
        <v>89.64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151</v>
      </c>
      <c r="AU450" s="253" t="s">
        <v>86</v>
      </c>
      <c r="AV450" s="14" t="s">
        <v>86</v>
      </c>
      <c r="AW450" s="14" t="s">
        <v>35</v>
      </c>
      <c r="AX450" s="14" t="s">
        <v>76</v>
      </c>
      <c r="AY450" s="253" t="s">
        <v>140</v>
      </c>
    </row>
    <row r="451" spans="1:51" s="15" customFormat="1" ht="12">
      <c r="A451" s="15"/>
      <c r="B451" s="254"/>
      <c r="C451" s="255"/>
      <c r="D451" s="234" t="s">
        <v>151</v>
      </c>
      <c r="E451" s="256" t="s">
        <v>19</v>
      </c>
      <c r="F451" s="257" t="s">
        <v>154</v>
      </c>
      <c r="G451" s="255"/>
      <c r="H451" s="258">
        <v>89.64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4" t="s">
        <v>151</v>
      </c>
      <c r="AU451" s="264" t="s">
        <v>86</v>
      </c>
      <c r="AV451" s="15" t="s">
        <v>147</v>
      </c>
      <c r="AW451" s="15" t="s">
        <v>35</v>
      </c>
      <c r="AX451" s="15" t="s">
        <v>84</v>
      </c>
      <c r="AY451" s="264" t="s">
        <v>140</v>
      </c>
    </row>
    <row r="452" spans="1:65" s="2" customFormat="1" ht="16.5" customHeight="1">
      <c r="A452" s="40"/>
      <c r="B452" s="41"/>
      <c r="C452" s="268" t="s">
        <v>661</v>
      </c>
      <c r="D452" s="268" t="s">
        <v>323</v>
      </c>
      <c r="E452" s="269" t="s">
        <v>692</v>
      </c>
      <c r="F452" s="270" t="s">
        <v>693</v>
      </c>
      <c r="G452" s="271" t="s">
        <v>145</v>
      </c>
      <c r="H452" s="272">
        <v>89.033</v>
      </c>
      <c r="I452" s="273"/>
      <c r="J452" s="274">
        <f>ROUND(I452*H452,2)</f>
        <v>0</v>
      </c>
      <c r="K452" s="270" t="s">
        <v>146</v>
      </c>
      <c r="L452" s="275"/>
      <c r="M452" s="276" t="s">
        <v>19</v>
      </c>
      <c r="N452" s="277" t="s">
        <v>47</v>
      </c>
      <c r="O452" s="86"/>
      <c r="P452" s="223">
        <f>O452*H452</f>
        <v>0</v>
      </c>
      <c r="Q452" s="223">
        <v>0.131</v>
      </c>
      <c r="R452" s="223">
        <f>Q452*H452</f>
        <v>11.663323</v>
      </c>
      <c r="S452" s="223">
        <v>0</v>
      </c>
      <c r="T452" s="224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5" t="s">
        <v>203</v>
      </c>
      <c r="AT452" s="225" t="s">
        <v>323</v>
      </c>
      <c r="AU452" s="225" t="s">
        <v>86</v>
      </c>
      <c r="AY452" s="19" t="s">
        <v>140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9" t="s">
        <v>84</v>
      </c>
      <c r="BK452" s="226">
        <f>ROUND(I452*H452,2)</f>
        <v>0</v>
      </c>
      <c r="BL452" s="19" t="s">
        <v>147</v>
      </c>
      <c r="BM452" s="225" t="s">
        <v>1403</v>
      </c>
    </row>
    <row r="453" spans="1:51" s="13" customFormat="1" ht="12">
      <c r="A453" s="13"/>
      <c r="B453" s="232"/>
      <c r="C453" s="233"/>
      <c r="D453" s="234" t="s">
        <v>151</v>
      </c>
      <c r="E453" s="235" t="s">
        <v>19</v>
      </c>
      <c r="F453" s="236" t="s">
        <v>1214</v>
      </c>
      <c r="G453" s="233"/>
      <c r="H453" s="235" t="s">
        <v>19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2" t="s">
        <v>151</v>
      </c>
      <c r="AU453" s="242" t="s">
        <v>86</v>
      </c>
      <c r="AV453" s="13" t="s">
        <v>84</v>
      </c>
      <c r="AW453" s="13" t="s">
        <v>35</v>
      </c>
      <c r="AX453" s="13" t="s">
        <v>76</v>
      </c>
      <c r="AY453" s="242" t="s">
        <v>140</v>
      </c>
    </row>
    <row r="454" spans="1:51" s="14" customFormat="1" ht="12">
      <c r="A454" s="14"/>
      <c r="B454" s="243"/>
      <c r="C454" s="244"/>
      <c r="D454" s="234" t="s">
        <v>151</v>
      </c>
      <c r="E454" s="245" t="s">
        <v>19</v>
      </c>
      <c r="F454" s="246" t="s">
        <v>1282</v>
      </c>
      <c r="G454" s="244"/>
      <c r="H454" s="247">
        <v>89.64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151</v>
      </c>
      <c r="AU454" s="253" t="s">
        <v>86</v>
      </c>
      <c r="AV454" s="14" t="s">
        <v>86</v>
      </c>
      <c r="AW454" s="14" t="s">
        <v>35</v>
      </c>
      <c r="AX454" s="14" t="s">
        <v>76</v>
      </c>
      <c r="AY454" s="253" t="s">
        <v>140</v>
      </c>
    </row>
    <row r="455" spans="1:51" s="13" customFormat="1" ht="12">
      <c r="A455" s="13"/>
      <c r="B455" s="232"/>
      <c r="C455" s="233"/>
      <c r="D455" s="234" t="s">
        <v>151</v>
      </c>
      <c r="E455" s="235" t="s">
        <v>19</v>
      </c>
      <c r="F455" s="236" t="s">
        <v>1404</v>
      </c>
      <c r="G455" s="233"/>
      <c r="H455" s="235" t="s">
        <v>19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2" t="s">
        <v>151</v>
      </c>
      <c r="AU455" s="242" t="s">
        <v>86</v>
      </c>
      <c r="AV455" s="13" t="s">
        <v>84</v>
      </c>
      <c r="AW455" s="13" t="s">
        <v>35</v>
      </c>
      <c r="AX455" s="13" t="s">
        <v>76</v>
      </c>
      <c r="AY455" s="242" t="s">
        <v>140</v>
      </c>
    </row>
    <row r="456" spans="1:51" s="14" customFormat="1" ht="12">
      <c r="A456" s="14"/>
      <c r="B456" s="243"/>
      <c r="C456" s="244"/>
      <c r="D456" s="234" t="s">
        <v>151</v>
      </c>
      <c r="E456" s="245" t="s">
        <v>19</v>
      </c>
      <c r="F456" s="246" t="s">
        <v>1405</v>
      </c>
      <c r="G456" s="244"/>
      <c r="H456" s="247">
        <v>-3.2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3" t="s">
        <v>151</v>
      </c>
      <c r="AU456" s="253" t="s">
        <v>86</v>
      </c>
      <c r="AV456" s="14" t="s">
        <v>86</v>
      </c>
      <c r="AW456" s="14" t="s">
        <v>35</v>
      </c>
      <c r="AX456" s="14" t="s">
        <v>76</v>
      </c>
      <c r="AY456" s="253" t="s">
        <v>140</v>
      </c>
    </row>
    <row r="457" spans="1:51" s="15" customFormat="1" ht="12">
      <c r="A457" s="15"/>
      <c r="B457" s="254"/>
      <c r="C457" s="255"/>
      <c r="D457" s="234" t="s">
        <v>151</v>
      </c>
      <c r="E457" s="256" t="s">
        <v>19</v>
      </c>
      <c r="F457" s="257" t="s">
        <v>154</v>
      </c>
      <c r="G457" s="255"/>
      <c r="H457" s="258">
        <v>86.44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4" t="s">
        <v>151</v>
      </c>
      <c r="AU457" s="264" t="s">
        <v>86</v>
      </c>
      <c r="AV457" s="15" t="s">
        <v>147</v>
      </c>
      <c r="AW457" s="15" t="s">
        <v>35</v>
      </c>
      <c r="AX457" s="15" t="s">
        <v>84</v>
      </c>
      <c r="AY457" s="264" t="s">
        <v>140</v>
      </c>
    </row>
    <row r="458" spans="1:51" s="14" customFormat="1" ht="12">
      <c r="A458" s="14"/>
      <c r="B458" s="243"/>
      <c r="C458" s="244"/>
      <c r="D458" s="234" t="s">
        <v>151</v>
      </c>
      <c r="E458" s="244"/>
      <c r="F458" s="246" t="s">
        <v>1406</v>
      </c>
      <c r="G458" s="244"/>
      <c r="H458" s="247">
        <v>89.033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3" t="s">
        <v>151</v>
      </c>
      <c r="AU458" s="253" t="s">
        <v>86</v>
      </c>
      <c r="AV458" s="14" t="s">
        <v>86</v>
      </c>
      <c r="AW458" s="14" t="s">
        <v>4</v>
      </c>
      <c r="AX458" s="14" t="s">
        <v>84</v>
      </c>
      <c r="AY458" s="253" t="s">
        <v>140</v>
      </c>
    </row>
    <row r="459" spans="1:65" s="2" customFormat="1" ht="16.5" customHeight="1">
      <c r="A459" s="40"/>
      <c r="B459" s="41"/>
      <c r="C459" s="268" t="s">
        <v>668</v>
      </c>
      <c r="D459" s="268" t="s">
        <v>323</v>
      </c>
      <c r="E459" s="269" t="s">
        <v>1407</v>
      </c>
      <c r="F459" s="270" t="s">
        <v>1408</v>
      </c>
      <c r="G459" s="271" t="s">
        <v>145</v>
      </c>
      <c r="H459" s="272">
        <v>3.296</v>
      </c>
      <c r="I459" s="273"/>
      <c r="J459" s="274">
        <f>ROUND(I459*H459,2)</f>
        <v>0</v>
      </c>
      <c r="K459" s="270" t="s">
        <v>146</v>
      </c>
      <c r="L459" s="275"/>
      <c r="M459" s="276" t="s">
        <v>19</v>
      </c>
      <c r="N459" s="277" t="s">
        <v>47</v>
      </c>
      <c r="O459" s="86"/>
      <c r="P459" s="223">
        <f>O459*H459</f>
        <v>0</v>
      </c>
      <c r="Q459" s="223">
        <v>0.131</v>
      </c>
      <c r="R459" s="223">
        <f>Q459*H459</f>
        <v>0.431776</v>
      </c>
      <c r="S459" s="223">
        <v>0</v>
      </c>
      <c r="T459" s="224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5" t="s">
        <v>203</v>
      </c>
      <c r="AT459" s="225" t="s">
        <v>323</v>
      </c>
      <c r="AU459" s="225" t="s">
        <v>86</v>
      </c>
      <c r="AY459" s="19" t="s">
        <v>140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9" t="s">
        <v>84</v>
      </c>
      <c r="BK459" s="226">
        <f>ROUND(I459*H459,2)</f>
        <v>0</v>
      </c>
      <c r="BL459" s="19" t="s">
        <v>147</v>
      </c>
      <c r="BM459" s="225" t="s">
        <v>1409</v>
      </c>
    </row>
    <row r="460" spans="1:51" s="13" customFormat="1" ht="12">
      <c r="A460" s="13"/>
      <c r="B460" s="232"/>
      <c r="C460" s="233"/>
      <c r="D460" s="234" t="s">
        <v>151</v>
      </c>
      <c r="E460" s="235" t="s">
        <v>19</v>
      </c>
      <c r="F460" s="236" t="s">
        <v>1410</v>
      </c>
      <c r="G460" s="233"/>
      <c r="H460" s="235" t="s">
        <v>19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151</v>
      </c>
      <c r="AU460" s="242" t="s">
        <v>86</v>
      </c>
      <c r="AV460" s="13" t="s">
        <v>84</v>
      </c>
      <c r="AW460" s="13" t="s">
        <v>35</v>
      </c>
      <c r="AX460" s="13" t="s">
        <v>76</v>
      </c>
      <c r="AY460" s="242" t="s">
        <v>140</v>
      </c>
    </row>
    <row r="461" spans="1:51" s="14" customFormat="1" ht="12">
      <c r="A461" s="14"/>
      <c r="B461" s="243"/>
      <c r="C461" s="244"/>
      <c r="D461" s="234" t="s">
        <v>151</v>
      </c>
      <c r="E461" s="245" t="s">
        <v>19</v>
      </c>
      <c r="F461" s="246" t="s">
        <v>1411</v>
      </c>
      <c r="G461" s="244"/>
      <c r="H461" s="247">
        <v>3.2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3" t="s">
        <v>151</v>
      </c>
      <c r="AU461" s="253" t="s">
        <v>86</v>
      </c>
      <c r="AV461" s="14" t="s">
        <v>86</v>
      </c>
      <c r="AW461" s="14" t="s">
        <v>35</v>
      </c>
      <c r="AX461" s="14" t="s">
        <v>76</v>
      </c>
      <c r="AY461" s="253" t="s">
        <v>140</v>
      </c>
    </row>
    <row r="462" spans="1:51" s="15" customFormat="1" ht="12">
      <c r="A462" s="15"/>
      <c r="B462" s="254"/>
      <c r="C462" s="255"/>
      <c r="D462" s="234" t="s">
        <v>151</v>
      </c>
      <c r="E462" s="256" t="s">
        <v>19</v>
      </c>
      <c r="F462" s="257" t="s">
        <v>154</v>
      </c>
      <c r="G462" s="255"/>
      <c r="H462" s="258">
        <v>3.2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4" t="s">
        <v>151</v>
      </c>
      <c r="AU462" s="264" t="s">
        <v>86</v>
      </c>
      <c r="AV462" s="15" t="s">
        <v>147</v>
      </c>
      <c r="AW462" s="15" t="s">
        <v>35</v>
      </c>
      <c r="AX462" s="15" t="s">
        <v>84</v>
      </c>
      <c r="AY462" s="264" t="s">
        <v>140</v>
      </c>
    </row>
    <row r="463" spans="1:51" s="14" customFormat="1" ht="12">
      <c r="A463" s="14"/>
      <c r="B463" s="243"/>
      <c r="C463" s="244"/>
      <c r="D463" s="234" t="s">
        <v>151</v>
      </c>
      <c r="E463" s="244"/>
      <c r="F463" s="246" t="s">
        <v>1412</v>
      </c>
      <c r="G463" s="244"/>
      <c r="H463" s="247">
        <v>3.296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151</v>
      </c>
      <c r="AU463" s="253" t="s">
        <v>86</v>
      </c>
      <c r="AV463" s="14" t="s">
        <v>86</v>
      </c>
      <c r="AW463" s="14" t="s">
        <v>4</v>
      </c>
      <c r="AX463" s="14" t="s">
        <v>84</v>
      </c>
      <c r="AY463" s="253" t="s">
        <v>140</v>
      </c>
    </row>
    <row r="464" spans="1:65" s="2" customFormat="1" ht="37.8" customHeight="1">
      <c r="A464" s="40"/>
      <c r="B464" s="41"/>
      <c r="C464" s="214" t="s">
        <v>679</v>
      </c>
      <c r="D464" s="214" t="s">
        <v>142</v>
      </c>
      <c r="E464" s="215" t="s">
        <v>1413</v>
      </c>
      <c r="F464" s="216" t="s">
        <v>1414</v>
      </c>
      <c r="G464" s="217" t="s">
        <v>145</v>
      </c>
      <c r="H464" s="218">
        <v>541.21</v>
      </c>
      <c r="I464" s="219"/>
      <c r="J464" s="220">
        <f>ROUND(I464*H464,2)</f>
        <v>0</v>
      </c>
      <c r="K464" s="216" t="s">
        <v>146</v>
      </c>
      <c r="L464" s="46"/>
      <c r="M464" s="221" t="s">
        <v>19</v>
      </c>
      <c r="N464" s="222" t="s">
        <v>47</v>
      </c>
      <c r="O464" s="86"/>
      <c r="P464" s="223">
        <f>O464*H464</f>
        <v>0</v>
      </c>
      <c r="Q464" s="223">
        <v>0.098</v>
      </c>
      <c r="R464" s="223">
        <f>Q464*H464</f>
        <v>53.03858</v>
      </c>
      <c r="S464" s="223">
        <v>0</v>
      </c>
      <c r="T464" s="224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5" t="s">
        <v>147</v>
      </c>
      <c r="AT464" s="225" t="s">
        <v>142</v>
      </c>
      <c r="AU464" s="225" t="s">
        <v>86</v>
      </c>
      <c r="AY464" s="19" t="s">
        <v>140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9" t="s">
        <v>84</v>
      </c>
      <c r="BK464" s="226">
        <f>ROUND(I464*H464,2)</f>
        <v>0</v>
      </c>
      <c r="BL464" s="19" t="s">
        <v>147</v>
      </c>
      <c r="BM464" s="225" t="s">
        <v>1415</v>
      </c>
    </row>
    <row r="465" spans="1:47" s="2" customFormat="1" ht="12">
      <c r="A465" s="40"/>
      <c r="B465" s="41"/>
      <c r="C465" s="42"/>
      <c r="D465" s="227" t="s">
        <v>149</v>
      </c>
      <c r="E465" s="42"/>
      <c r="F465" s="228" t="s">
        <v>1416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149</v>
      </c>
      <c r="AU465" s="19" t="s">
        <v>86</v>
      </c>
    </row>
    <row r="466" spans="1:51" s="13" customFormat="1" ht="12">
      <c r="A466" s="13"/>
      <c r="B466" s="232"/>
      <c r="C466" s="233"/>
      <c r="D466" s="234" t="s">
        <v>151</v>
      </c>
      <c r="E466" s="235" t="s">
        <v>19</v>
      </c>
      <c r="F466" s="236" t="s">
        <v>1210</v>
      </c>
      <c r="G466" s="233"/>
      <c r="H466" s="235" t="s">
        <v>19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151</v>
      </c>
      <c r="AU466" s="242" t="s">
        <v>86</v>
      </c>
      <c r="AV466" s="13" t="s">
        <v>84</v>
      </c>
      <c r="AW466" s="13" t="s">
        <v>35</v>
      </c>
      <c r="AX466" s="13" t="s">
        <v>76</v>
      </c>
      <c r="AY466" s="242" t="s">
        <v>140</v>
      </c>
    </row>
    <row r="467" spans="1:51" s="14" customFormat="1" ht="12">
      <c r="A467" s="14"/>
      <c r="B467" s="243"/>
      <c r="C467" s="244"/>
      <c r="D467" s="234" t="s">
        <v>151</v>
      </c>
      <c r="E467" s="245" t="s">
        <v>19</v>
      </c>
      <c r="F467" s="246" t="s">
        <v>1280</v>
      </c>
      <c r="G467" s="244"/>
      <c r="H467" s="247">
        <v>541.21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151</v>
      </c>
      <c r="AU467" s="253" t="s">
        <v>86</v>
      </c>
      <c r="AV467" s="14" t="s">
        <v>86</v>
      </c>
      <c r="AW467" s="14" t="s">
        <v>35</v>
      </c>
      <c r="AX467" s="14" t="s">
        <v>76</v>
      </c>
      <c r="AY467" s="253" t="s">
        <v>140</v>
      </c>
    </row>
    <row r="468" spans="1:51" s="15" customFormat="1" ht="12">
      <c r="A468" s="15"/>
      <c r="B468" s="254"/>
      <c r="C468" s="255"/>
      <c r="D468" s="234" t="s">
        <v>151</v>
      </c>
      <c r="E468" s="256" t="s">
        <v>19</v>
      </c>
      <c r="F468" s="257" t="s">
        <v>154</v>
      </c>
      <c r="G468" s="255"/>
      <c r="H468" s="258">
        <v>541.21</v>
      </c>
      <c r="I468" s="259"/>
      <c r="J468" s="255"/>
      <c r="K468" s="255"/>
      <c r="L468" s="260"/>
      <c r="M468" s="261"/>
      <c r="N468" s="262"/>
      <c r="O468" s="262"/>
      <c r="P468" s="262"/>
      <c r="Q468" s="262"/>
      <c r="R468" s="262"/>
      <c r="S468" s="262"/>
      <c r="T468" s="263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4" t="s">
        <v>151</v>
      </c>
      <c r="AU468" s="264" t="s">
        <v>86</v>
      </c>
      <c r="AV468" s="15" t="s">
        <v>147</v>
      </c>
      <c r="AW468" s="15" t="s">
        <v>35</v>
      </c>
      <c r="AX468" s="15" t="s">
        <v>84</v>
      </c>
      <c r="AY468" s="264" t="s">
        <v>140</v>
      </c>
    </row>
    <row r="469" spans="1:65" s="2" customFormat="1" ht="16.5" customHeight="1">
      <c r="A469" s="40"/>
      <c r="B469" s="41"/>
      <c r="C469" s="268" t="s">
        <v>686</v>
      </c>
      <c r="D469" s="268" t="s">
        <v>323</v>
      </c>
      <c r="E469" s="269" t="s">
        <v>1417</v>
      </c>
      <c r="F469" s="270" t="s">
        <v>1418</v>
      </c>
      <c r="G469" s="271" t="s">
        <v>145</v>
      </c>
      <c r="H469" s="272">
        <v>546.622</v>
      </c>
      <c r="I469" s="273"/>
      <c r="J469" s="274">
        <f>ROUND(I469*H469,2)</f>
        <v>0</v>
      </c>
      <c r="K469" s="270" t="s">
        <v>146</v>
      </c>
      <c r="L469" s="275"/>
      <c r="M469" s="276" t="s">
        <v>19</v>
      </c>
      <c r="N469" s="277" t="s">
        <v>47</v>
      </c>
      <c r="O469" s="86"/>
      <c r="P469" s="223">
        <f>O469*H469</f>
        <v>0</v>
      </c>
      <c r="Q469" s="223">
        <v>0.108</v>
      </c>
      <c r="R469" s="223">
        <f>Q469*H469</f>
        <v>59.03517599999999</v>
      </c>
      <c r="S469" s="223">
        <v>0</v>
      </c>
      <c r="T469" s="224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5" t="s">
        <v>203</v>
      </c>
      <c r="AT469" s="225" t="s">
        <v>323</v>
      </c>
      <c r="AU469" s="225" t="s">
        <v>86</v>
      </c>
      <c r="AY469" s="19" t="s">
        <v>140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9" t="s">
        <v>84</v>
      </c>
      <c r="BK469" s="226">
        <f>ROUND(I469*H469,2)</f>
        <v>0</v>
      </c>
      <c r="BL469" s="19" t="s">
        <v>147</v>
      </c>
      <c r="BM469" s="225" t="s">
        <v>1419</v>
      </c>
    </row>
    <row r="470" spans="1:51" s="13" customFormat="1" ht="12">
      <c r="A470" s="13"/>
      <c r="B470" s="232"/>
      <c r="C470" s="233"/>
      <c r="D470" s="234" t="s">
        <v>151</v>
      </c>
      <c r="E470" s="235" t="s">
        <v>19</v>
      </c>
      <c r="F470" s="236" t="s">
        <v>1210</v>
      </c>
      <c r="G470" s="233"/>
      <c r="H470" s="235" t="s">
        <v>19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2" t="s">
        <v>151</v>
      </c>
      <c r="AU470" s="242" t="s">
        <v>86</v>
      </c>
      <c r="AV470" s="13" t="s">
        <v>84</v>
      </c>
      <c r="AW470" s="13" t="s">
        <v>35</v>
      </c>
      <c r="AX470" s="13" t="s">
        <v>76</v>
      </c>
      <c r="AY470" s="242" t="s">
        <v>140</v>
      </c>
    </row>
    <row r="471" spans="1:51" s="14" customFormat="1" ht="12">
      <c r="A471" s="14"/>
      <c r="B471" s="243"/>
      <c r="C471" s="244"/>
      <c r="D471" s="234" t="s">
        <v>151</v>
      </c>
      <c r="E471" s="245" t="s">
        <v>19</v>
      </c>
      <c r="F471" s="246" t="s">
        <v>1280</v>
      </c>
      <c r="G471" s="244"/>
      <c r="H471" s="247">
        <v>541.21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3" t="s">
        <v>151</v>
      </c>
      <c r="AU471" s="253" t="s">
        <v>86</v>
      </c>
      <c r="AV471" s="14" t="s">
        <v>86</v>
      </c>
      <c r="AW471" s="14" t="s">
        <v>35</v>
      </c>
      <c r="AX471" s="14" t="s">
        <v>76</v>
      </c>
      <c r="AY471" s="253" t="s">
        <v>140</v>
      </c>
    </row>
    <row r="472" spans="1:51" s="15" customFormat="1" ht="12">
      <c r="A472" s="15"/>
      <c r="B472" s="254"/>
      <c r="C472" s="255"/>
      <c r="D472" s="234" t="s">
        <v>151</v>
      </c>
      <c r="E472" s="256" t="s">
        <v>19</v>
      </c>
      <c r="F472" s="257" t="s">
        <v>154</v>
      </c>
      <c r="G472" s="255"/>
      <c r="H472" s="258">
        <v>541.21</v>
      </c>
      <c r="I472" s="259"/>
      <c r="J472" s="255"/>
      <c r="K472" s="255"/>
      <c r="L472" s="260"/>
      <c r="M472" s="261"/>
      <c r="N472" s="262"/>
      <c r="O472" s="262"/>
      <c r="P472" s="262"/>
      <c r="Q472" s="262"/>
      <c r="R472" s="262"/>
      <c r="S472" s="262"/>
      <c r="T472" s="263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4" t="s">
        <v>151</v>
      </c>
      <c r="AU472" s="264" t="s">
        <v>86</v>
      </c>
      <c r="AV472" s="15" t="s">
        <v>147</v>
      </c>
      <c r="AW472" s="15" t="s">
        <v>35</v>
      </c>
      <c r="AX472" s="15" t="s">
        <v>84</v>
      </c>
      <c r="AY472" s="264" t="s">
        <v>140</v>
      </c>
    </row>
    <row r="473" spans="1:51" s="14" customFormat="1" ht="12">
      <c r="A473" s="14"/>
      <c r="B473" s="243"/>
      <c r="C473" s="244"/>
      <c r="D473" s="234" t="s">
        <v>151</v>
      </c>
      <c r="E473" s="244"/>
      <c r="F473" s="246" t="s">
        <v>1420</v>
      </c>
      <c r="G473" s="244"/>
      <c r="H473" s="247">
        <v>546.622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151</v>
      </c>
      <c r="AU473" s="253" t="s">
        <v>86</v>
      </c>
      <c r="AV473" s="14" t="s">
        <v>86</v>
      </c>
      <c r="AW473" s="14" t="s">
        <v>4</v>
      </c>
      <c r="AX473" s="14" t="s">
        <v>84</v>
      </c>
      <c r="AY473" s="253" t="s">
        <v>140</v>
      </c>
    </row>
    <row r="474" spans="1:63" s="12" customFormat="1" ht="22.8" customHeight="1">
      <c r="A474" s="12"/>
      <c r="B474" s="198"/>
      <c r="C474" s="199"/>
      <c r="D474" s="200" t="s">
        <v>75</v>
      </c>
      <c r="E474" s="212" t="s">
        <v>203</v>
      </c>
      <c r="F474" s="212" t="s">
        <v>247</v>
      </c>
      <c r="G474" s="199"/>
      <c r="H474" s="199"/>
      <c r="I474" s="202"/>
      <c r="J474" s="213">
        <f>BK474</f>
        <v>0</v>
      </c>
      <c r="K474" s="199"/>
      <c r="L474" s="204"/>
      <c r="M474" s="205"/>
      <c r="N474" s="206"/>
      <c r="O474" s="206"/>
      <c r="P474" s="207">
        <f>SUM(P475:P531)</f>
        <v>0</v>
      </c>
      <c r="Q474" s="206"/>
      <c r="R474" s="207">
        <f>SUM(R475:R531)</f>
        <v>1.7764388800000002</v>
      </c>
      <c r="S474" s="206"/>
      <c r="T474" s="208">
        <f>SUM(T475:T531)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9" t="s">
        <v>84</v>
      </c>
      <c r="AT474" s="210" t="s">
        <v>75</v>
      </c>
      <c r="AU474" s="210" t="s">
        <v>84</v>
      </c>
      <c r="AY474" s="209" t="s">
        <v>140</v>
      </c>
      <c r="BK474" s="211">
        <f>SUM(BK475:BK531)</f>
        <v>0</v>
      </c>
    </row>
    <row r="475" spans="1:65" s="2" customFormat="1" ht="24.15" customHeight="1">
      <c r="A475" s="40"/>
      <c r="B475" s="41"/>
      <c r="C475" s="214" t="s">
        <v>691</v>
      </c>
      <c r="D475" s="214" t="s">
        <v>142</v>
      </c>
      <c r="E475" s="215" t="s">
        <v>1421</v>
      </c>
      <c r="F475" s="216" t="s">
        <v>1422</v>
      </c>
      <c r="G475" s="217" t="s">
        <v>457</v>
      </c>
      <c r="H475" s="218">
        <v>60</v>
      </c>
      <c r="I475" s="219"/>
      <c r="J475" s="220">
        <f>ROUND(I475*H475,2)</f>
        <v>0</v>
      </c>
      <c r="K475" s="216" t="s">
        <v>19</v>
      </c>
      <c r="L475" s="46"/>
      <c r="M475" s="221" t="s">
        <v>19</v>
      </c>
      <c r="N475" s="222" t="s">
        <v>47</v>
      </c>
      <c r="O475" s="86"/>
      <c r="P475" s="223">
        <f>O475*H475</f>
        <v>0</v>
      </c>
      <c r="Q475" s="223">
        <v>0.0015</v>
      </c>
      <c r="R475" s="223">
        <f>Q475*H475</f>
        <v>0.09</v>
      </c>
      <c r="S475" s="223">
        <v>0</v>
      </c>
      <c r="T475" s="224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5" t="s">
        <v>147</v>
      </c>
      <c r="AT475" s="225" t="s">
        <v>142</v>
      </c>
      <c r="AU475" s="225" t="s">
        <v>86</v>
      </c>
      <c r="AY475" s="19" t="s">
        <v>140</v>
      </c>
      <c r="BE475" s="226">
        <f>IF(N475="základní",J475,0)</f>
        <v>0</v>
      </c>
      <c r="BF475" s="226">
        <f>IF(N475="snížená",J475,0)</f>
        <v>0</v>
      </c>
      <c r="BG475" s="226">
        <f>IF(N475="zákl. přenesená",J475,0)</f>
        <v>0</v>
      </c>
      <c r="BH475" s="226">
        <f>IF(N475="sníž. přenesená",J475,0)</f>
        <v>0</v>
      </c>
      <c r="BI475" s="226">
        <f>IF(N475="nulová",J475,0)</f>
        <v>0</v>
      </c>
      <c r="BJ475" s="19" t="s">
        <v>84</v>
      </c>
      <c r="BK475" s="226">
        <f>ROUND(I475*H475,2)</f>
        <v>0</v>
      </c>
      <c r="BL475" s="19" t="s">
        <v>147</v>
      </c>
      <c r="BM475" s="225" t="s">
        <v>1423</v>
      </c>
    </row>
    <row r="476" spans="1:51" s="13" customFormat="1" ht="12">
      <c r="A476" s="13"/>
      <c r="B476" s="232"/>
      <c r="C476" s="233"/>
      <c r="D476" s="234" t="s">
        <v>151</v>
      </c>
      <c r="E476" s="235" t="s">
        <v>19</v>
      </c>
      <c r="F476" s="236" t="s">
        <v>1232</v>
      </c>
      <c r="G476" s="233"/>
      <c r="H476" s="235" t="s">
        <v>19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151</v>
      </c>
      <c r="AU476" s="242" t="s">
        <v>86</v>
      </c>
      <c r="AV476" s="13" t="s">
        <v>84</v>
      </c>
      <c r="AW476" s="13" t="s">
        <v>35</v>
      </c>
      <c r="AX476" s="13" t="s">
        <v>76</v>
      </c>
      <c r="AY476" s="242" t="s">
        <v>140</v>
      </c>
    </row>
    <row r="477" spans="1:51" s="14" customFormat="1" ht="12">
      <c r="A477" s="14"/>
      <c r="B477" s="243"/>
      <c r="C477" s="244"/>
      <c r="D477" s="234" t="s">
        <v>151</v>
      </c>
      <c r="E477" s="245" t="s">
        <v>19</v>
      </c>
      <c r="F477" s="246" t="s">
        <v>1424</v>
      </c>
      <c r="G477" s="244"/>
      <c r="H477" s="247">
        <v>60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151</v>
      </c>
      <c r="AU477" s="253" t="s">
        <v>86</v>
      </c>
      <c r="AV477" s="14" t="s">
        <v>86</v>
      </c>
      <c r="AW477" s="14" t="s">
        <v>35</v>
      </c>
      <c r="AX477" s="14" t="s">
        <v>76</v>
      </c>
      <c r="AY477" s="253" t="s">
        <v>140</v>
      </c>
    </row>
    <row r="478" spans="1:51" s="15" customFormat="1" ht="12">
      <c r="A478" s="15"/>
      <c r="B478" s="254"/>
      <c r="C478" s="255"/>
      <c r="D478" s="234" t="s">
        <v>151</v>
      </c>
      <c r="E478" s="256" t="s">
        <v>19</v>
      </c>
      <c r="F478" s="257" t="s">
        <v>154</v>
      </c>
      <c r="G478" s="255"/>
      <c r="H478" s="258">
        <v>60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4" t="s">
        <v>151</v>
      </c>
      <c r="AU478" s="264" t="s">
        <v>86</v>
      </c>
      <c r="AV478" s="15" t="s">
        <v>147</v>
      </c>
      <c r="AW478" s="15" t="s">
        <v>35</v>
      </c>
      <c r="AX478" s="15" t="s">
        <v>84</v>
      </c>
      <c r="AY478" s="264" t="s">
        <v>140</v>
      </c>
    </row>
    <row r="479" spans="1:65" s="2" customFormat="1" ht="24.15" customHeight="1">
      <c r="A479" s="40"/>
      <c r="B479" s="41"/>
      <c r="C479" s="214" t="s">
        <v>696</v>
      </c>
      <c r="D479" s="214" t="s">
        <v>142</v>
      </c>
      <c r="E479" s="215" t="s">
        <v>1425</v>
      </c>
      <c r="F479" s="216" t="s">
        <v>1426</v>
      </c>
      <c r="G479" s="217" t="s">
        <v>457</v>
      </c>
      <c r="H479" s="218">
        <v>42</v>
      </c>
      <c r="I479" s="219"/>
      <c r="J479" s="220">
        <f>ROUND(I479*H479,2)</f>
        <v>0</v>
      </c>
      <c r="K479" s="216" t="s">
        <v>146</v>
      </c>
      <c r="L479" s="46"/>
      <c r="M479" s="221" t="s">
        <v>19</v>
      </c>
      <c r="N479" s="222" t="s">
        <v>47</v>
      </c>
      <c r="O479" s="86"/>
      <c r="P479" s="223">
        <f>O479*H479</f>
        <v>0</v>
      </c>
      <c r="Q479" s="223">
        <v>0.00279</v>
      </c>
      <c r="R479" s="223">
        <f>Q479*H479</f>
        <v>0.11717999999999999</v>
      </c>
      <c r="S479" s="223">
        <v>0</v>
      </c>
      <c r="T479" s="224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5" t="s">
        <v>147</v>
      </c>
      <c r="AT479" s="225" t="s">
        <v>142</v>
      </c>
      <c r="AU479" s="225" t="s">
        <v>86</v>
      </c>
      <c r="AY479" s="19" t="s">
        <v>140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9" t="s">
        <v>84</v>
      </c>
      <c r="BK479" s="226">
        <f>ROUND(I479*H479,2)</f>
        <v>0</v>
      </c>
      <c r="BL479" s="19" t="s">
        <v>147</v>
      </c>
      <c r="BM479" s="225" t="s">
        <v>1427</v>
      </c>
    </row>
    <row r="480" spans="1:47" s="2" customFormat="1" ht="12">
      <c r="A480" s="40"/>
      <c r="B480" s="41"/>
      <c r="C480" s="42"/>
      <c r="D480" s="227" t="s">
        <v>149</v>
      </c>
      <c r="E480" s="42"/>
      <c r="F480" s="228" t="s">
        <v>1428</v>
      </c>
      <c r="G480" s="42"/>
      <c r="H480" s="42"/>
      <c r="I480" s="229"/>
      <c r="J480" s="42"/>
      <c r="K480" s="42"/>
      <c r="L480" s="46"/>
      <c r="M480" s="230"/>
      <c r="N480" s="231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149</v>
      </c>
      <c r="AU480" s="19" t="s">
        <v>86</v>
      </c>
    </row>
    <row r="481" spans="1:51" s="13" customFormat="1" ht="12">
      <c r="A481" s="13"/>
      <c r="B481" s="232"/>
      <c r="C481" s="233"/>
      <c r="D481" s="234" t="s">
        <v>151</v>
      </c>
      <c r="E481" s="235" t="s">
        <v>19</v>
      </c>
      <c r="F481" s="236" t="s">
        <v>1232</v>
      </c>
      <c r="G481" s="233"/>
      <c r="H481" s="235" t="s">
        <v>19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2" t="s">
        <v>151</v>
      </c>
      <c r="AU481" s="242" t="s">
        <v>86</v>
      </c>
      <c r="AV481" s="13" t="s">
        <v>84</v>
      </c>
      <c r="AW481" s="13" t="s">
        <v>35</v>
      </c>
      <c r="AX481" s="13" t="s">
        <v>76</v>
      </c>
      <c r="AY481" s="242" t="s">
        <v>140</v>
      </c>
    </row>
    <row r="482" spans="1:51" s="14" customFormat="1" ht="12">
      <c r="A482" s="14"/>
      <c r="B482" s="243"/>
      <c r="C482" s="244"/>
      <c r="D482" s="234" t="s">
        <v>151</v>
      </c>
      <c r="E482" s="245" t="s">
        <v>19</v>
      </c>
      <c r="F482" s="246" t="s">
        <v>1429</v>
      </c>
      <c r="G482" s="244"/>
      <c r="H482" s="247">
        <v>42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3" t="s">
        <v>151</v>
      </c>
      <c r="AU482" s="253" t="s">
        <v>86</v>
      </c>
      <c r="AV482" s="14" t="s">
        <v>86</v>
      </c>
      <c r="AW482" s="14" t="s">
        <v>35</v>
      </c>
      <c r="AX482" s="14" t="s">
        <v>76</v>
      </c>
      <c r="AY482" s="253" t="s">
        <v>140</v>
      </c>
    </row>
    <row r="483" spans="1:51" s="15" customFormat="1" ht="12">
      <c r="A483" s="15"/>
      <c r="B483" s="254"/>
      <c r="C483" s="255"/>
      <c r="D483" s="234" t="s">
        <v>151</v>
      </c>
      <c r="E483" s="256" t="s">
        <v>19</v>
      </c>
      <c r="F483" s="257" t="s">
        <v>154</v>
      </c>
      <c r="G483" s="255"/>
      <c r="H483" s="258">
        <v>42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4" t="s">
        <v>151</v>
      </c>
      <c r="AU483" s="264" t="s">
        <v>86</v>
      </c>
      <c r="AV483" s="15" t="s">
        <v>147</v>
      </c>
      <c r="AW483" s="15" t="s">
        <v>35</v>
      </c>
      <c r="AX483" s="15" t="s">
        <v>84</v>
      </c>
      <c r="AY483" s="264" t="s">
        <v>140</v>
      </c>
    </row>
    <row r="484" spans="1:65" s="2" customFormat="1" ht="24.15" customHeight="1">
      <c r="A484" s="40"/>
      <c r="B484" s="41"/>
      <c r="C484" s="214" t="s">
        <v>701</v>
      </c>
      <c r="D484" s="214" t="s">
        <v>142</v>
      </c>
      <c r="E484" s="215" t="s">
        <v>1430</v>
      </c>
      <c r="F484" s="216" t="s">
        <v>1431</v>
      </c>
      <c r="G484" s="217" t="s">
        <v>259</v>
      </c>
      <c r="H484" s="218">
        <v>6</v>
      </c>
      <c r="I484" s="219"/>
      <c r="J484" s="220">
        <f>ROUND(I484*H484,2)</f>
        <v>0</v>
      </c>
      <c r="K484" s="216" t="s">
        <v>146</v>
      </c>
      <c r="L484" s="46"/>
      <c r="M484" s="221" t="s">
        <v>19</v>
      </c>
      <c r="N484" s="222" t="s">
        <v>47</v>
      </c>
      <c r="O484" s="86"/>
      <c r="P484" s="223">
        <f>O484*H484</f>
        <v>0</v>
      </c>
      <c r="Q484" s="223">
        <v>0</v>
      </c>
      <c r="R484" s="223">
        <f>Q484*H484</f>
        <v>0</v>
      </c>
      <c r="S484" s="223">
        <v>0</v>
      </c>
      <c r="T484" s="22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147</v>
      </c>
      <c r="AT484" s="225" t="s">
        <v>142</v>
      </c>
      <c r="AU484" s="225" t="s">
        <v>86</v>
      </c>
      <c r="AY484" s="19" t="s">
        <v>140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84</v>
      </c>
      <c r="BK484" s="226">
        <f>ROUND(I484*H484,2)</f>
        <v>0</v>
      </c>
      <c r="BL484" s="19" t="s">
        <v>147</v>
      </c>
      <c r="BM484" s="225" t="s">
        <v>1432</v>
      </c>
    </row>
    <row r="485" spans="1:47" s="2" customFormat="1" ht="12">
      <c r="A485" s="40"/>
      <c r="B485" s="41"/>
      <c r="C485" s="42"/>
      <c r="D485" s="227" t="s">
        <v>149</v>
      </c>
      <c r="E485" s="42"/>
      <c r="F485" s="228" t="s">
        <v>1433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149</v>
      </c>
      <c r="AU485" s="19" t="s">
        <v>86</v>
      </c>
    </row>
    <row r="486" spans="1:51" s="13" customFormat="1" ht="12">
      <c r="A486" s="13"/>
      <c r="B486" s="232"/>
      <c r="C486" s="233"/>
      <c r="D486" s="234" t="s">
        <v>151</v>
      </c>
      <c r="E486" s="235" t="s">
        <v>19</v>
      </c>
      <c r="F486" s="236" t="s">
        <v>1232</v>
      </c>
      <c r="G486" s="233"/>
      <c r="H486" s="235" t="s">
        <v>19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151</v>
      </c>
      <c r="AU486" s="242" t="s">
        <v>86</v>
      </c>
      <c r="AV486" s="13" t="s">
        <v>84</v>
      </c>
      <c r="AW486" s="13" t="s">
        <v>35</v>
      </c>
      <c r="AX486" s="13" t="s">
        <v>76</v>
      </c>
      <c r="AY486" s="242" t="s">
        <v>140</v>
      </c>
    </row>
    <row r="487" spans="1:51" s="14" customFormat="1" ht="12">
      <c r="A487" s="14"/>
      <c r="B487" s="243"/>
      <c r="C487" s="244"/>
      <c r="D487" s="234" t="s">
        <v>151</v>
      </c>
      <c r="E487" s="245" t="s">
        <v>19</v>
      </c>
      <c r="F487" s="246" t="s">
        <v>185</v>
      </c>
      <c r="G487" s="244"/>
      <c r="H487" s="247">
        <v>6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151</v>
      </c>
      <c r="AU487" s="253" t="s">
        <v>86</v>
      </c>
      <c r="AV487" s="14" t="s">
        <v>86</v>
      </c>
      <c r="AW487" s="14" t="s">
        <v>35</v>
      </c>
      <c r="AX487" s="14" t="s">
        <v>76</v>
      </c>
      <c r="AY487" s="253" t="s">
        <v>140</v>
      </c>
    </row>
    <row r="488" spans="1:51" s="15" customFormat="1" ht="12">
      <c r="A488" s="15"/>
      <c r="B488" s="254"/>
      <c r="C488" s="255"/>
      <c r="D488" s="234" t="s">
        <v>151</v>
      </c>
      <c r="E488" s="256" t="s">
        <v>19</v>
      </c>
      <c r="F488" s="257" t="s">
        <v>154</v>
      </c>
      <c r="G488" s="255"/>
      <c r="H488" s="258">
        <v>6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4" t="s">
        <v>151</v>
      </c>
      <c r="AU488" s="264" t="s">
        <v>86</v>
      </c>
      <c r="AV488" s="15" t="s">
        <v>147</v>
      </c>
      <c r="AW488" s="15" t="s">
        <v>35</v>
      </c>
      <c r="AX488" s="15" t="s">
        <v>84</v>
      </c>
      <c r="AY488" s="264" t="s">
        <v>140</v>
      </c>
    </row>
    <row r="489" spans="1:65" s="2" customFormat="1" ht="16.5" customHeight="1">
      <c r="A489" s="40"/>
      <c r="B489" s="41"/>
      <c r="C489" s="268" t="s">
        <v>707</v>
      </c>
      <c r="D489" s="268" t="s">
        <v>323</v>
      </c>
      <c r="E489" s="269" t="s">
        <v>1434</v>
      </c>
      <c r="F489" s="270" t="s">
        <v>1435</v>
      </c>
      <c r="G489" s="271" t="s">
        <v>259</v>
      </c>
      <c r="H489" s="272">
        <v>6</v>
      </c>
      <c r="I489" s="273"/>
      <c r="J489" s="274">
        <f>ROUND(I489*H489,2)</f>
        <v>0</v>
      </c>
      <c r="K489" s="270" t="s">
        <v>452</v>
      </c>
      <c r="L489" s="275"/>
      <c r="M489" s="276" t="s">
        <v>19</v>
      </c>
      <c r="N489" s="277" t="s">
        <v>47</v>
      </c>
      <c r="O489" s="86"/>
      <c r="P489" s="223">
        <f>O489*H489</f>
        <v>0</v>
      </c>
      <c r="Q489" s="223">
        <v>0.00035</v>
      </c>
      <c r="R489" s="223">
        <f>Q489*H489</f>
        <v>0.0021</v>
      </c>
      <c r="S489" s="223">
        <v>0</v>
      </c>
      <c r="T489" s="224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5" t="s">
        <v>203</v>
      </c>
      <c r="AT489" s="225" t="s">
        <v>323</v>
      </c>
      <c r="AU489" s="225" t="s">
        <v>86</v>
      </c>
      <c r="AY489" s="19" t="s">
        <v>140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9" t="s">
        <v>84</v>
      </c>
      <c r="BK489" s="226">
        <f>ROUND(I489*H489,2)</f>
        <v>0</v>
      </c>
      <c r="BL489" s="19" t="s">
        <v>147</v>
      </c>
      <c r="BM489" s="225" t="s">
        <v>1436</v>
      </c>
    </row>
    <row r="490" spans="1:51" s="13" customFormat="1" ht="12">
      <c r="A490" s="13"/>
      <c r="B490" s="232"/>
      <c r="C490" s="233"/>
      <c r="D490" s="234" t="s">
        <v>151</v>
      </c>
      <c r="E490" s="235" t="s">
        <v>19</v>
      </c>
      <c r="F490" s="236" t="s">
        <v>1232</v>
      </c>
      <c r="G490" s="233"/>
      <c r="H490" s="235" t="s">
        <v>19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2" t="s">
        <v>151</v>
      </c>
      <c r="AU490" s="242" t="s">
        <v>86</v>
      </c>
      <c r="AV490" s="13" t="s">
        <v>84</v>
      </c>
      <c r="AW490" s="13" t="s">
        <v>35</v>
      </c>
      <c r="AX490" s="13" t="s">
        <v>76</v>
      </c>
      <c r="AY490" s="242" t="s">
        <v>140</v>
      </c>
    </row>
    <row r="491" spans="1:51" s="14" customFormat="1" ht="12">
      <c r="A491" s="14"/>
      <c r="B491" s="243"/>
      <c r="C491" s="244"/>
      <c r="D491" s="234" t="s">
        <v>151</v>
      </c>
      <c r="E491" s="245" t="s">
        <v>19</v>
      </c>
      <c r="F491" s="246" t="s">
        <v>185</v>
      </c>
      <c r="G491" s="244"/>
      <c r="H491" s="247">
        <v>6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151</v>
      </c>
      <c r="AU491" s="253" t="s">
        <v>86</v>
      </c>
      <c r="AV491" s="14" t="s">
        <v>86</v>
      </c>
      <c r="AW491" s="14" t="s">
        <v>35</v>
      </c>
      <c r="AX491" s="14" t="s">
        <v>76</v>
      </c>
      <c r="AY491" s="253" t="s">
        <v>140</v>
      </c>
    </row>
    <row r="492" spans="1:51" s="15" customFormat="1" ht="12">
      <c r="A492" s="15"/>
      <c r="B492" s="254"/>
      <c r="C492" s="255"/>
      <c r="D492" s="234" t="s">
        <v>151</v>
      </c>
      <c r="E492" s="256" t="s">
        <v>19</v>
      </c>
      <c r="F492" s="257" t="s">
        <v>154</v>
      </c>
      <c r="G492" s="255"/>
      <c r="H492" s="258">
        <v>6</v>
      </c>
      <c r="I492" s="259"/>
      <c r="J492" s="255"/>
      <c r="K492" s="255"/>
      <c r="L492" s="260"/>
      <c r="M492" s="261"/>
      <c r="N492" s="262"/>
      <c r="O492" s="262"/>
      <c r="P492" s="262"/>
      <c r="Q492" s="262"/>
      <c r="R492" s="262"/>
      <c r="S492" s="262"/>
      <c r="T492" s="263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4" t="s">
        <v>151</v>
      </c>
      <c r="AU492" s="264" t="s">
        <v>86</v>
      </c>
      <c r="AV492" s="15" t="s">
        <v>147</v>
      </c>
      <c r="AW492" s="15" t="s">
        <v>35</v>
      </c>
      <c r="AX492" s="15" t="s">
        <v>84</v>
      </c>
      <c r="AY492" s="264" t="s">
        <v>140</v>
      </c>
    </row>
    <row r="493" spans="1:65" s="2" customFormat="1" ht="24.15" customHeight="1">
      <c r="A493" s="40"/>
      <c r="B493" s="41"/>
      <c r="C493" s="214" t="s">
        <v>714</v>
      </c>
      <c r="D493" s="214" t="s">
        <v>142</v>
      </c>
      <c r="E493" s="215" t="s">
        <v>1437</v>
      </c>
      <c r="F493" s="216" t="s">
        <v>1438</v>
      </c>
      <c r="G493" s="217" t="s">
        <v>259</v>
      </c>
      <c r="H493" s="218">
        <v>6</v>
      </c>
      <c r="I493" s="219"/>
      <c r="J493" s="220">
        <f>ROUND(I493*H493,2)</f>
        <v>0</v>
      </c>
      <c r="K493" s="216" t="s">
        <v>146</v>
      </c>
      <c r="L493" s="46"/>
      <c r="M493" s="221" t="s">
        <v>19</v>
      </c>
      <c r="N493" s="222" t="s">
        <v>47</v>
      </c>
      <c r="O493" s="86"/>
      <c r="P493" s="223">
        <f>O493*H493</f>
        <v>0</v>
      </c>
      <c r="Q493" s="223">
        <v>0</v>
      </c>
      <c r="R493" s="223">
        <f>Q493*H493</f>
        <v>0</v>
      </c>
      <c r="S493" s="223">
        <v>0</v>
      </c>
      <c r="T493" s="224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5" t="s">
        <v>147</v>
      </c>
      <c r="AT493" s="225" t="s">
        <v>142</v>
      </c>
      <c r="AU493" s="225" t="s">
        <v>86</v>
      </c>
      <c r="AY493" s="19" t="s">
        <v>140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9" t="s">
        <v>84</v>
      </c>
      <c r="BK493" s="226">
        <f>ROUND(I493*H493,2)</f>
        <v>0</v>
      </c>
      <c r="BL493" s="19" t="s">
        <v>147</v>
      </c>
      <c r="BM493" s="225" t="s">
        <v>1439</v>
      </c>
    </row>
    <row r="494" spans="1:47" s="2" customFormat="1" ht="12">
      <c r="A494" s="40"/>
      <c r="B494" s="41"/>
      <c r="C494" s="42"/>
      <c r="D494" s="227" t="s">
        <v>149</v>
      </c>
      <c r="E494" s="42"/>
      <c r="F494" s="228" t="s">
        <v>1440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149</v>
      </c>
      <c r="AU494" s="19" t="s">
        <v>86</v>
      </c>
    </row>
    <row r="495" spans="1:51" s="13" customFormat="1" ht="12">
      <c r="A495" s="13"/>
      <c r="B495" s="232"/>
      <c r="C495" s="233"/>
      <c r="D495" s="234" t="s">
        <v>151</v>
      </c>
      <c r="E495" s="235" t="s">
        <v>19</v>
      </c>
      <c r="F495" s="236" t="s">
        <v>1232</v>
      </c>
      <c r="G495" s="233"/>
      <c r="H495" s="235" t="s">
        <v>19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151</v>
      </c>
      <c r="AU495" s="242" t="s">
        <v>86</v>
      </c>
      <c r="AV495" s="13" t="s">
        <v>84</v>
      </c>
      <c r="AW495" s="13" t="s">
        <v>35</v>
      </c>
      <c r="AX495" s="13" t="s">
        <v>76</v>
      </c>
      <c r="AY495" s="242" t="s">
        <v>140</v>
      </c>
    </row>
    <row r="496" spans="1:51" s="14" customFormat="1" ht="12">
      <c r="A496" s="14"/>
      <c r="B496" s="243"/>
      <c r="C496" s="244"/>
      <c r="D496" s="234" t="s">
        <v>151</v>
      </c>
      <c r="E496" s="245" t="s">
        <v>19</v>
      </c>
      <c r="F496" s="246" t="s">
        <v>185</v>
      </c>
      <c r="G496" s="244"/>
      <c r="H496" s="247">
        <v>6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151</v>
      </c>
      <c r="AU496" s="253" t="s">
        <v>86</v>
      </c>
      <c r="AV496" s="14" t="s">
        <v>86</v>
      </c>
      <c r="AW496" s="14" t="s">
        <v>35</v>
      </c>
      <c r="AX496" s="14" t="s">
        <v>76</v>
      </c>
      <c r="AY496" s="253" t="s">
        <v>140</v>
      </c>
    </row>
    <row r="497" spans="1:51" s="15" customFormat="1" ht="12">
      <c r="A497" s="15"/>
      <c r="B497" s="254"/>
      <c r="C497" s="255"/>
      <c r="D497" s="234" t="s">
        <v>151</v>
      </c>
      <c r="E497" s="256" t="s">
        <v>19</v>
      </c>
      <c r="F497" s="257" t="s">
        <v>154</v>
      </c>
      <c r="G497" s="255"/>
      <c r="H497" s="258">
        <v>6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4" t="s">
        <v>151</v>
      </c>
      <c r="AU497" s="264" t="s">
        <v>86</v>
      </c>
      <c r="AV497" s="15" t="s">
        <v>147</v>
      </c>
      <c r="AW497" s="15" t="s">
        <v>35</v>
      </c>
      <c r="AX497" s="15" t="s">
        <v>84</v>
      </c>
      <c r="AY497" s="264" t="s">
        <v>140</v>
      </c>
    </row>
    <row r="498" spans="1:65" s="2" customFormat="1" ht="16.5" customHeight="1">
      <c r="A498" s="40"/>
      <c r="B498" s="41"/>
      <c r="C498" s="268" t="s">
        <v>721</v>
      </c>
      <c r="D498" s="268" t="s">
        <v>323</v>
      </c>
      <c r="E498" s="269" t="s">
        <v>1441</v>
      </c>
      <c r="F498" s="270" t="s">
        <v>1442</v>
      </c>
      <c r="G498" s="271" t="s">
        <v>259</v>
      </c>
      <c r="H498" s="272">
        <v>6</v>
      </c>
      <c r="I498" s="273"/>
      <c r="J498" s="274">
        <f>ROUND(I498*H498,2)</f>
        <v>0</v>
      </c>
      <c r="K498" s="270" t="s">
        <v>452</v>
      </c>
      <c r="L498" s="275"/>
      <c r="M498" s="276" t="s">
        <v>19</v>
      </c>
      <c r="N498" s="277" t="s">
        <v>47</v>
      </c>
      <c r="O498" s="86"/>
      <c r="P498" s="223">
        <f>O498*H498</f>
        <v>0</v>
      </c>
      <c r="Q498" s="223">
        <v>0.00026</v>
      </c>
      <c r="R498" s="223">
        <f>Q498*H498</f>
        <v>0.0015599999999999998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203</v>
      </c>
      <c r="AT498" s="225" t="s">
        <v>323</v>
      </c>
      <c r="AU498" s="225" t="s">
        <v>86</v>
      </c>
      <c r="AY498" s="19" t="s">
        <v>140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84</v>
      </c>
      <c r="BK498" s="226">
        <f>ROUND(I498*H498,2)</f>
        <v>0</v>
      </c>
      <c r="BL498" s="19" t="s">
        <v>147</v>
      </c>
      <c r="BM498" s="225" t="s">
        <v>1443</v>
      </c>
    </row>
    <row r="499" spans="1:51" s="13" customFormat="1" ht="12">
      <c r="A499" s="13"/>
      <c r="B499" s="232"/>
      <c r="C499" s="233"/>
      <c r="D499" s="234" t="s">
        <v>151</v>
      </c>
      <c r="E499" s="235" t="s">
        <v>19</v>
      </c>
      <c r="F499" s="236" t="s">
        <v>1232</v>
      </c>
      <c r="G499" s="233"/>
      <c r="H499" s="235" t="s">
        <v>19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151</v>
      </c>
      <c r="AU499" s="242" t="s">
        <v>86</v>
      </c>
      <c r="AV499" s="13" t="s">
        <v>84</v>
      </c>
      <c r="AW499" s="13" t="s">
        <v>35</v>
      </c>
      <c r="AX499" s="13" t="s">
        <v>76</v>
      </c>
      <c r="AY499" s="242" t="s">
        <v>140</v>
      </c>
    </row>
    <row r="500" spans="1:51" s="14" customFormat="1" ht="12">
      <c r="A500" s="14"/>
      <c r="B500" s="243"/>
      <c r="C500" s="244"/>
      <c r="D500" s="234" t="s">
        <v>151</v>
      </c>
      <c r="E500" s="245" t="s">
        <v>19</v>
      </c>
      <c r="F500" s="246" t="s">
        <v>185</v>
      </c>
      <c r="G500" s="244"/>
      <c r="H500" s="247">
        <v>6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151</v>
      </c>
      <c r="AU500" s="253" t="s">
        <v>86</v>
      </c>
      <c r="AV500" s="14" t="s">
        <v>86</v>
      </c>
      <c r="AW500" s="14" t="s">
        <v>35</v>
      </c>
      <c r="AX500" s="14" t="s">
        <v>76</v>
      </c>
      <c r="AY500" s="253" t="s">
        <v>140</v>
      </c>
    </row>
    <row r="501" spans="1:51" s="15" customFormat="1" ht="12">
      <c r="A501" s="15"/>
      <c r="B501" s="254"/>
      <c r="C501" s="255"/>
      <c r="D501" s="234" t="s">
        <v>151</v>
      </c>
      <c r="E501" s="256" t="s">
        <v>19</v>
      </c>
      <c r="F501" s="257" t="s">
        <v>154</v>
      </c>
      <c r="G501" s="255"/>
      <c r="H501" s="258">
        <v>6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4" t="s">
        <v>151</v>
      </c>
      <c r="AU501" s="264" t="s">
        <v>86</v>
      </c>
      <c r="AV501" s="15" t="s">
        <v>147</v>
      </c>
      <c r="AW501" s="15" t="s">
        <v>35</v>
      </c>
      <c r="AX501" s="15" t="s">
        <v>84</v>
      </c>
      <c r="AY501" s="264" t="s">
        <v>140</v>
      </c>
    </row>
    <row r="502" spans="1:65" s="2" customFormat="1" ht="24.15" customHeight="1">
      <c r="A502" s="40"/>
      <c r="B502" s="41"/>
      <c r="C502" s="214" t="s">
        <v>726</v>
      </c>
      <c r="D502" s="214" t="s">
        <v>142</v>
      </c>
      <c r="E502" s="215" t="s">
        <v>1444</v>
      </c>
      <c r="F502" s="216" t="s">
        <v>1445</v>
      </c>
      <c r="G502" s="217" t="s">
        <v>259</v>
      </c>
      <c r="H502" s="218">
        <v>4</v>
      </c>
      <c r="I502" s="219"/>
      <c r="J502" s="220">
        <f>ROUND(I502*H502,2)</f>
        <v>0</v>
      </c>
      <c r="K502" s="216" t="s">
        <v>146</v>
      </c>
      <c r="L502" s="46"/>
      <c r="M502" s="221" t="s">
        <v>19</v>
      </c>
      <c r="N502" s="222" t="s">
        <v>47</v>
      </c>
      <c r="O502" s="86"/>
      <c r="P502" s="223">
        <f>O502*H502</f>
        <v>0</v>
      </c>
      <c r="Q502" s="223">
        <v>0</v>
      </c>
      <c r="R502" s="223">
        <f>Q502*H502</f>
        <v>0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147</v>
      </c>
      <c r="AT502" s="225" t="s">
        <v>142</v>
      </c>
      <c r="AU502" s="225" t="s">
        <v>86</v>
      </c>
      <c r="AY502" s="19" t="s">
        <v>140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84</v>
      </c>
      <c r="BK502" s="226">
        <f>ROUND(I502*H502,2)</f>
        <v>0</v>
      </c>
      <c r="BL502" s="19" t="s">
        <v>147</v>
      </c>
      <c r="BM502" s="225" t="s">
        <v>1446</v>
      </c>
    </row>
    <row r="503" spans="1:47" s="2" customFormat="1" ht="12">
      <c r="A503" s="40"/>
      <c r="B503" s="41"/>
      <c r="C503" s="42"/>
      <c r="D503" s="227" t="s">
        <v>149</v>
      </c>
      <c r="E503" s="42"/>
      <c r="F503" s="228" t="s">
        <v>1447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149</v>
      </c>
      <c r="AU503" s="19" t="s">
        <v>86</v>
      </c>
    </row>
    <row r="504" spans="1:51" s="13" customFormat="1" ht="12">
      <c r="A504" s="13"/>
      <c r="B504" s="232"/>
      <c r="C504" s="233"/>
      <c r="D504" s="234" t="s">
        <v>151</v>
      </c>
      <c r="E504" s="235" t="s">
        <v>19</v>
      </c>
      <c r="F504" s="236" t="s">
        <v>1232</v>
      </c>
      <c r="G504" s="233"/>
      <c r="H504" s="235" t="s">
        <v>19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151</v>
      </c>
      <c r="AU504" s="242" t="s">
        <v>86</v>
      </c>
      <c r="AV504" s="13" t="s">
        <v>84</v>
      </c>
      <c r="AW504" s="13" t="s">
        <v>35</v>
      </c>
      <c r="AX504" s="13" t="s">
        <v>76</v>
      </c>
      <c r="AY504" s="242" t="s">
        <v>140</v>
      </c>
    </row>
    <row r="505" spans="1:51" s="14" customFormat="1" ht="12">
      <c r="A505" s="14"/>
      <c r="B505" s="243"/>
      <c r="C505" s="244"/>
      <c r="D505" s="234" t="s">
        <v>151</v>
      </c>
      <c r="E505" s="245" t="s">
        <v>19</v>
      </c>
      <c r="F505" s="246" t="s">
        <v>147</v>
      </c>
      <c r="G505" s="244"/>
      <c r="H505" s="247">
        <v>4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151</v>
      </c>
      <c r="AU505" s="253" t="s">
        <v>86</v>
      </c>
      <c r="AV505" s="14" t="s">
        <v>86</v>
      </c>
      <c r="AW505" s="14" t="s">
        <v>35</v>
      </c>
      <c r="AX505" s="14" t="s">
        <v>76</v>
      </c>
      <c r="AY505" s="253" t="s">
        <v>140</v>
      </c>
    </row>
    <row r="506" spans="1:51" s="15" customFormat="1" ht="12">
      <c r="A506" s="15"/>
      <c r="B506" s="254"/>
      <c r="C506" s="255"/>
      <c r="D506" s="234" t="s">
        <v>151</v>
      </c>
      <c r="E506" s="256" t="s">
        <v>19</v>
      </c>
      <c r="F506" s="257" t="s">
        <v>154</v>
      </c>
      <c r="G506" s="255"/>
      <c r="H506" s="258">
        <v>4</v>
      </c>
      <c r="I506" s="259"/>
      <c r="J506" s="255"/>
      <c r="K506" s="255"/>
      <c r="L506" s="260"/>
      <c r="M506" s="261"/>
      <c r="N506" s="262"/>
      <c r="O506" s="262"/>
      <c r="P506" s="262"/>
      <c r="Q506" s="262"/>
      <c r="R506" s="262"/>
      <c r="S506" s="262"/>
      <c r="T506" s="263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4" t="s">
        <v>151</v>
      </c>
      <c r="AU506" s="264" t="s">
        <v>86</v>
      </c>
      <c r="AV506" s="15" t="s">
        <v>147</v>
      </c>
      <c r="AW506" s="15" t="s">
        <v>35</v>
      </c>
      <c r="AX506" s="15" t="s">
        <v>84</v>
      </c>
      <c r="AY506" s="264" t="s">
        <v>140</v>
      </c>
    </row>
    <row r="507" spans="1:65" s="2" customFormat="1" ht="16.5" customHeight="1">
      <c r="A507" s="40"/>
      <c r="B507" s="41"/>
      <c r="C507" s="268" t="s">
        <v>735</v>
      </c>
      <c r="D507" s="268" t="s">
        <v>323</v>
      </c>
      <c r="E507" s="269" t="s">
        <v>1448</v>
      </c>
      <c r="F507" s="270" t="s">
        <v>1449</v>
      </c>
      <c r="G507" s="271" t="s">
        <v>259</v>
      </c>
      <c r="H507" s="272">
        <v>4</v>
      </c>
      <c r="I507" s="273"/>
      <c r="J507" s="274">
        <f>ROUND(I507*H507,2)</f>
        <v>0</v>
      </c>
      <c r="K507" s="270" t="s">
        <v>452</v>
      </c>
      <c r="L507" s="275"/>
      <c r="M507" s="276" t="s">
        <v>19</v>
      </c>
      <c r="N507" s="277" t="s">
        <v>47</v>
      </c>
      <c r="O507" s="86"/>
      <c r="P507" s="223">
        <f>O507*H507</f>
        <v>0</v>
      </c>
      <c r="Q507" s="223">
        <v>0.00065</v>
      </c>
      <c r="R507" s="223">
        <f>Q507*H507</f>
        <v>0.0026</v>
      </c>
      <c r="S507" s="223">
        <v>0</v>
      </c>
      <c r="T507" s="224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5" t="s">
        <v>203</v>
      </c>
      <c r="AT507" s="225" t="s">
        <v>323</v>
      </c>
      <c r="AU507" s="225" t="s">
        <v>86</v>
      </c>
      <c r="AY507" s="19" t="s">
        <v>140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9" t="s">
        <v>84</v>
      </c>
      <c r="BK507" s="226">
        <f>ROUND(I507*H507,2)</f>
        <v>0</v>
      </c>
      <c r="BL507" s="19" t="s">
        <v>147</v>
      </c>
      <c r="BM507" s="225" t="s">
        <v>1450</v>
      </c>
    </row>
    <row r="508" spans="1:51" s="13" customFormat="1" ht="12">
      <c r="A508" s="13"/>
      <c r="B508" s="232"/>
      <c r="C508" s="233"/>
      <c r="D508" s="234" t="s">
        <v>151</v>
      </c>
      <c r="E508" s="235" t="s">
        <v>19</v>
      </c>
      <c r="F508" s="236" t="s">
        <v>1232</v>
      </c>
      <c r="G508" s="233"/>
      <c r="H508" s="235" t="s">
        <v>19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151</v>
      </c>
      <c r="AU508" s="242" t="s">
        <v>86</v>
      </c>
      <c r="AV508" s="13" t="s">
        <v>84</v>
      </c>
      <c r="AW508" s="13" t="s">
        <v>35</v>
      </c>
      <c r="AX508" s="13" t="s">
        <v>76</v>
      </c>
      <c r="AY508" s="242" t="s">
        <v>140</v>
      </c>
    </row>
    <row r="509" spans="1:51" s="14" customFormat="1" ht="12">
      <c r="A509" s="14"/>
      <c r="B509" s="243"/>
      <c r="C509" s="244"/>
      <c r="D509" s="234" t="s">
        <v>151</v>
      </c>
      <c r="E509" s="245" t="s">
        <v>19</v>
      </c>
      <c r="F509" s="246" t="s">
        <v>147</v>
      </c>
      <c r="G509" s="244"/>
      <c r="H509" s="247">
        <v>4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151</v>
      </c>
      <c r="AU509" s="253" t="s">
        <v>86</v>
      </c>
      <c r="AV509" s="14" t="s">
        <v>86</v>
      </c>
      <c r="AW509" s="14" t="s">
        <v>35</v>
      </c>
      <c r="AX509" s="14" t="s">
        <v>76</v>
      </c>
      <c r="AY509" s="253" t="s">
        <v>140</v>
      </c>
    </row>
    <row r="510" spans="1:51" s="15" customFormat="1" ht="12">
      <c r="A510" s="15"/>
      <c r="B510" s="254"/>
      <c r="C510" s="255"/>
      <c r="D510" s="234" t="s">
        <v>151</v>
      </c>
      <c r="E510" s="256" t="s">
        <v>19</v>
      </c>
      <c r="F510" s="257" t="s">
        <v>154</v>
      </c>
      <c r="G510" s="255"/>
      <c r="H510" s="258">
        <v>4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4" t="s">
        <v>151</v>
      </c>
      <c r="AU510" s="264" t="s">
        <v>86</v>
      </c>
      <c r="AV510" s="15" t="s">
        <v>147</v>
      </c>
      <c r="AW510" s="15" t="s">
        <v>35</v>
      </c>
      <c r="AX510" s="15" t="s">
        <v>84</v>
      </c>
      <c r="AY510" s="264" t="s">
        <v>140</v>
      </c>
    </row>
    <row r="511" spans="1:65" s="2" customFormat="1" ht="24.15" customHeight="1">
      <c r="A511" s="40"/>
      <c r="B511" s="41"/>
      <c r="C511" s="214" t="s">
        <v>740</v>
      </c>
      <c r="D511" s="214" t="s">
        <v>142</v>
      </c>
      <c r="E511" s="215" t="s">
        <v>1451</v>
      </c>
      <c r="F511" s="216" t="s">
        <v>1452</v>
      </c>
      <c r="G511" s="217" t="s">
        <v>259</v>
      </c>
      <c r="H511" s="218">
        <v>6</v>
      </c>
      <c r="I511" s="219"/>
      <c r="J511" s="220">
        <f>ROUND(I511*H511,2)</f>
        <v>0</v>
      </c>
      <c r="K511" s="216" t="s">
        <v>146</v>
      </c>
      <c r="L511" s="46"/>
      <c r="M511" s="221" t="s">
        <v>19</v>
      </c>
      <c r="N511" s="222" t="s">
        <v>47</v>
      </c>
      <c r="O511" s="86"/>
      <c r="P511" s="223">
        <f>O511*H511</f>
        <v>0</v>
      </c>
      <c r="Q511" s="223">
        <v>0</v>
      </c>
      <c r="R511" s="223">
        <f>Q511*H511</f>
        <v>0</v>
      </c>
      <c r="S511" s="223">
        <v>0</v>
      </c>
      <c r="T511" s="224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5" t="s">
        <v>147</v>
      </c>
      <c r="AT511" s="225" t="s">
        <v>142</v>
      </c>
      <c r="AU511" s="225" t="s">
        <v>86</v>
      </c>
      <c r="AY511" s="19" t="s">
        <v>140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9" t="s">
        <v>84</v>
      </c>
      <c r="BK511" s="226">
        <f>ROUND(I511*H511,2)</f>
        <v>0</v>
      </c>
      <c r="BL511" s="19" t="s">
        <v>147</v>
      </c>
      <c r="BM511" s="225" t="s">
        <v>1453</v>
      </c>
    </row>
    <row r="512" spans="1:47" s="2" customFormat="1" ht="12">
      <c r="A512" s="40"/>
      <c r="B512" s="41"/>
      <c r="C512" s="42"/>
      <c r="D512" s="227" t="s">
        <v>149</v>
      </c>
      <c r="E512" s="42"/>
      <c r="F512" s="228" t="s">
        <v>1454</v>
      </c>
      <c r="G512" s="42"/>
      <c r="H512" s="42"/>
      <c r="I512" s="229"/>
      <c r="J512" s="42"/>
      <c r="K512" s="42"/>
      <c r="L512" s="46"/>
      <c r="M512" s="230"/>
      <c r="N512" s="231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149</v>
      </c>
      <c r="AU512" s="19" t="s">
        <v>86</v>
      </c>
    </row>
    <row r="513" spans="1:51" s="13" customFormat="1" ht="12">
      <c r="A513" s="13"/>
      <c r="B513" s="232"/>
      <c r="C513" s="233"/>
      <c r="D513" s="234" t="s">
        <v>151</v>
      </c>
      <c r="E513" s="235" t="s">
        <v>19</v>
      </c>
      <c r="F513" s="236" t="s">
        <v>1232</v>
      </c>
      <c r="G513" s="233"/>
      <c r="H513" s="235" t="s">
        <v>19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151</v>
      </c>
      <c r="AU513" s="242" t="s">
        <v>86</v>
      </c>
      <c r="AV513" s="13" t="s">
        <v>84</v>
      </c>
      <c r="AW513" s="13" t="s">
        <v>35</v>
      </c>
      <c r="AX513" s="13" t="s">
        <v>76</v>
      </c>
      <c r="AY513" s="242" t="s">
        <v>140</v>
      </c>
    </row>
    <row r="514" spans="1:51" s="14" customFormat="1" ht="12">
      <c r="A514" s="14"/>
      <c r="B514" s="243"/>
      <c r="C514" s="244"/>
      <c r="D514" s="234" t="s">
        <v>151</v>
      </c>
      <c r="E514" s="245" t="s">
        <v>19</v>
      </c>
      <c r="F514" s="246" t="s">
        <v>185</v>
      </c>
      <c r="G514" s="244"/>
      <c r="H514" s="247">
        <v>6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3" t="s">
        <v>151</v>
      </c>
      <c r="AU514" s="253" t="s">
        <v>86</v>
      </c>
      <c r="AV514" s="14" t="s">
        <v>86</v>
      </c>
      <c r="AW514" s="14" t="s">
        <v>35</v>
      </c>
      <c r="AX514" s="14" t="s">
        <v>76</v>
      </c>
      <c r="AY514" s="253" t="s">
        <v>140</v>
      </c>
    </row>
    <row r="515" spans="1:51" s="15" customFormat="1" ht="12">
      <c r="A515" s="15"/>
      <c r="B515" s="254"/>
      <c r="C515" s="255"/>
      <c r="D515" s="234" t="s">
        <v>151</v>
      </c>
      <c r="E515" s="256" t="s">
        <v>19</v>
      </c>
      <c r="F515" s="257" t="s">
        <v>154</v>
      </c>
      <c r="G515" s="255"/>
      <c r="H515" s="258">
        <v>6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4" t="s">
        <v>151</v>
      </c>
      <c r="AU515" s="264" t="s">
        <v>86</v>
      </c>
      <c r="AV515" s="15" t="s">
        <v>147</v>
      </c>
      <c r="AW515" s="15" t="s">
        <v>35</v>
      </c>
      <c r="AX515" s="15" t="s">
        <v>84</v>
      </c>
      <c r="AY515" s="264" t="s">
        <v>140</v>
      </c>
    </row>
    <row r="516" spans="1:65" s="2" customFormat="1" ht="16.5" customHeight="1">
      <c r="A516" s="40"/>
      <c r="B516" s="41"/>
      <c r="C516" s="268" t="s">
        <v>745</v>
      </c>
      <c r="D516" s="268" t="s">
        <v>323</v>
      </c>
      <c r="E516" s="269" t="s">
        <v>1455</v>
      </c>
      <c r="F516" s="270" t="s">
        <v>1456</v>
      </c>
      <c r="G516" s="271" t="s">
        <v>259</v>
      </c>
      <c r="H516" s="272">
        <v>6</v>
      </c>
      <c r="I516" s="273"/>
      <c r="J516" s="274">
        <f>ROUND(I516*H516,2)</f>
        <v>0</v>
      </c>
      <c r="K516" s="270" t="s">
        <v>452</v>
      </c>
      <c r="L516" s="275"/>
      <c r="M516" s="276" t="s">
        <v>19</v>
      </c>
      <c r="N516" s="277" t="s">
        <v>47</v>
      </c>
      <c r="O516" s="86"/>
      <c r="P516" s="223">
        <f>O516*H516</f>
        <v>0</v>
      </c>
      <c r="Q516" s="223">
        <v>0.00143</v>
      </c>
      <c r="R516" s="223">
        <f>Q516*H516</f>
        <v>0.00858</v>
      </c>
      <c r="S516" s="223">
        <v>0</v>
      </c>
      <c r="T516" s="224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5" t="s">
        <v>203</v>
      </c>
      <c r="AT516" s="225" t="s">
        <v>323</v>
      </c>
      <c r="AU516" s="225" t="s">
        <v>86</v>
      </c>
      <c r="AY516" s="19" t="s">
        <v>140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9" t="s">
        <v>84</v>
      </c>
      <c r="BK516" s="226">
        <f>ROUND(I516*H516,2)</f>
        <v>0</v>
      </c>
      <c r="BL516" s="19" t="s">
        <v>147</v>
      </c>
      <c r="BM516" s="225" t="s">
        <v>1457</v>
      </c>
    </row>
    <row r="517" spans="1:51" s="13" customFormat="1" ht="12">
      <c r="A517" s="13"/>
      <c r="B517" s="232"/>
      <c r="C517" s="233"/>
      <c r="D517" s="234" t="s">
        <v>151</v>
      </c>
      <c r="E517" s="235" t="s">
        <v>19</v>
      </c>
      <c r="F517" s="236" t="s">
        <v>1232</v>
      </c>
      <c r="G517" s="233"/>
      <c r="H517" s="235" t="s">
        <v>19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151</v>
      </c>
      <c r="AU517" s="242" t="s">
        <v>86</v>
      </c>
      <c r="AV517" s="13" t="s">
        <v>84</v>
      </c>
      <c r="AW517" s="13" t="s">
        <v>35</v>
      </c>
      <c r="AX517" s="13" t="s">
        <v>76</v>
      </c>
      <c r="AY517" s="242" t="s">
        <v>140</v>
      </c>
    </row>
    <row r="518" spans="1:51" s="14" customFormat="1" ht="12">
      <c r="A518" s="14"/>
      <c r="B518" s="243"/>
      <c r="C518" s="244"/>
      <c r="D518" s="234" t="s">
        <v>151</v>
      </c>
      <c r="E518" s="245" t="s">
        <v>19</v>
      </c>
      <c r="F518" s="246" t="s">
        <v>185</v>
      </c>
      <c r="G518" s="244"/>
      <c r="H518" s="247">
        <v>6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151</v>
      </c>
      <c r="AU518" s="253" t="s">
        <v>86</v>
      </c>
      <c r="AV518" s="14" t="s">
        <v>86</v>
      </c>
      <c r="AW518" s="14" t="s">
        <v>35</v>
      </c>
      <c r="AX518" s="14" t="s">
        <v>76</v>
      </c>
      <c r="AY518" s="253" t="s">
        <v>140</v>
      </c>
    </row>
    <row r="519" spans="1:51" s="15" customFormat="1" ht="12">
      <c r="A519" s="15"/>
      <c r="B519" s="254"/>
      <c r="C519" s="255"/>
      <c r="D519" s="234" t="s">
        <v>151</v>
      </c>
      <c r="E519" s="256" t="s">
        <v>19</v>
      </c>
      <c r="F519" s="257" t="s">
        <v>154</v>
      </c>
      <c r="G519" s="255"/>
      <c r="H519" s="258">
        <v>6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4" t="s">
        <v>151</v>
      </c>
      <c r="AU519" s="264" t="s">
        <v>86</v>
      </c>
      <c r="AV519" s="15" t="s">
        <v>147</v>
      </c>
      <c r="AW519" s="15" t="s">
        <v>35</v>
      </c>
      <c r="AX519" s="15" t="s">
        <v>84</v>
      </c>
      <c r="AY519" s="264" t="s">
        <v>140</v>
      </c>
    </row>
    <row r="520" spans="1:65" s="2" customFormat="1" ht="24.15" customHeight="1">
      <c r="A520" s="40"/>
      <c r="B520" s="41"/>
      <c r="C520" s="214" t="s">
        <v>752</v>
      </c>
      <c r="D520" s="214" t="s">
        <v>142</v>
      </c>
      <c r="E520" s="215" t="s">
        <v>1458</v>
      </c>
      <c r="F520" s="216" t="s">
        <v>1459</v>
      </c>
      <c r="G520" s="217" t="s">
        <v>250</v>
      </c>
      <c r="H520" s="218">
        <v>7.904</v>
      </c>
      <c r="I520" s="219"/>
      <c r="J520" s="220">
        <f>ROUND(I520*H520,2)</f>
        <v>0</v>
      </c>
      <c r="K520" s="216" t="s">
        <v>146</v>
      </c>
      <c r="L520" s="46"/>
      <c r="M520" s="221" t="s">
        <v>19</v>
      </c>
      <c r="N520" s="222" t="s">
        <v>47</v>
      </c>
      <c r="O520" s="86"/>
      <c r="P520" s="223">
        <f>O520*H520</f>
        <v>0</v>
      </c>
      <c r="Q520" s="223">
        <v>0.05089</v>
      </c>
      <c r="R520" s="223">
        <f>Q520*H520</f>
        <v>0.40223455999999996</v>
      </c>
      <c r="S520" s="223">
        <v>0</v>
      </c>
      <c r="T520" s="224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5" t="s">
        <v>147</v>
      </c>
      <c r="AT520" s="225" t="s">
        <v>142</v>
      </c>
      <c r="AU520" s="225" t="s">
        <v>86</v>
      </c>
      <c r="AY520" s="19" t="s">
        <v>140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9" t="s">
        <v>84</v>
      </c>
      <c r="BK520" s="226">
        <f>ROUND(I520*H520,2)</f>
        <v>0</v>
      </c>
      <c r="BL520" s="19" t="s">
        <v>147</v>
      </c>
      <c r="BM520" s="225" t="s">
        <v>1460</v>
      </c>
    </row>
    <row r="521" spans="1:47" s="2" customFormat="1" ht="12">
      <c r="A521" s="40"/>
      <c r="B521" s="41"/>
      <c r="C521" s="42"/>
      <c r="D521" s="227" t="s">
        <v>149</v>
      </c>
      <c r="E521" s="42"/>
      <c r="F521" s="228" t="s">
        <v>1461</v>
      </c>
      <c r="G521" s="42"/>
      <c r="H521" s="42"/>
      <c r="I521" s="229"/>
      <c r="J521" s="42"/>
      <c r="K521" s="42"/>
      <c r="L521" s="46"/>
      <c r="M521" s="230"/>
      <c r="N521" s="231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149</v>
      </c>
      <c r="AU521" s="19" t="s">
        <v>86</v>
      </c>
    </row>
    <row r="522" spans="1:51" s="13" customFormat="1" ht="12">
      <c r="A522" s="13"/>
      <c r="B522" s="232"/>
      <c r="C522" s="233"/>
      <c r="D522" s="234" t="s">
        <v>151</v>
      </c>
      <c r="E522" s="235" t="s">
        <v>19</v>
      </c>
      <c r="F522" s="236" t="s">
        <v>1237</v>
      </c>
      <c r="G522" s="233"/>
      <c r="H522" s="235" t="s">
        <v>19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2" t="s">
        <v>151</v>
      </c>
      <c r="AU522" s="242" t="s">
        <v>86</v>
      </c>
      <c r="AV522" s="13" t="s">
        <v>84</v>
      </c>
      <c r="AW522" s="13" t="s">
        <v>35</v>
      </c>
      <c r="AX522" s="13" t="s">
        <v>76</v>
      </c>
      <c r="AY522" s="242" t="s">
        <v>140</v>
      </c>
    </row>
    <row r="523" spans="1:51" s="14" customFormat="1" ht="12">
      <c r="A523" s="14"/>
      <c r="B523" s="243"/>
      <c r="C523" s="244"/>
      <c r="D523" s="234" t="s">
        <v>151</v>
      </c>
      <c r="E523" s="245" t="s">
        <v>19</v>
      </c>
      <c r="F523" s="246" t="s">
        <v>1354</v>
      </c>
      <c r="G523" s="244"/>
      <c r="H523" s="247">
        <v>7.904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3" t="s">
        <v>151</v>
      </c>
      <c r="AU523" s="253" t="s">
        <v>86</v>
      </c>
      <c r="AV523" s="14" t="s">
        <v>86</v>
      </c>
      <c r="AW523" s="14" t="s">
        <v>35</v>
      </c>
      <c r="AX523" s="14" t="s">
        <v>76</v>
      </c>
      <c r="AY523" s="253" t="s">
        <v>140</v>
      </c>
    </row>
    <row r="524" spans="1:51" s="15" customFormat="1" ht="12">
      <c r="A524" s="15"/>
      <c r="B524" s="254"/>
      <c r="C524" s="255"/>
      <c r="D524" s="234" t="s">
        <v>151</v>
      </c>
      <c r="E524" s="256" t="s">
        <v>19</v>
      </c>
      <c r="F524" s="257" t="s">
        <v>154</v>
      </c>
      <c r="G524" s="255"/>
      <c r="H524" s="258">
        <v>7.904</v>
      </c>
      <c r="I524" s="259"/>
      <c r="J524" s="255"/>
      <c r="K524" s="255"/>
      <c r="L524" s="260"/>
      <c r="M524" s="261"/>
      <c r="N524" s="262"/>
      <c r="O524" s="262"/>
      <c r="P524" s="262"/>
      <c r="Q524" s="262"/>
      <c r="R524" s="262"/>
      <c r="S524" s="262"/>
      <c r="T524" s="26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4" t="s">
        <v>151</v>
      </c>
      <c r="AU524" s="264" t="s">
        <v>86</v>
      </c>
      <c r="AV524" s="15" t="s">
        <v>147</v>
      </c>
      <c r="AW524" s="15" t="s">
        <v>35</v>
      </c>
      <c r="AX524" s="15" t="s">
        <v>84</v>
      </c>
      <c r="AY524" s="264" t="s">
        <v>140</v>
      </c>
    </row>
    <row r="525" spans="1:65" s="2" customFormat="1" ht="24.15" customHeight="1">
      <c r="A525" s="40"/>
      <c r="B525" s="41"/>
      <c r="C525" s="214" t="s">
        <v>760</v>
      </c>
      <c r="D525" s="214" t="s">
        <v>142</v>
      </c>
      <c r="E525" s="215" t="s">
        <v>1462</v>
      </c>
      <c r="F525" s="216" t="s">
        <v>1463</v>
      </c>
      <c r="G525" s="217" t="s">
        <v>250</v>
      </c>
      <c r="H525" s="218">
        <v>25.536</v>
      </c>
      <c r="I525" s="219"/>
      <c r="J525" s="220">
        <f>ROUND(I525*H525,2)</f>
        <v>0</v>
      </c>
      <c r="K525" s="216" t="s">
        <v>146</v>
      </c>
      <c r="L525" s="46"/>
      <c r="M525" s="221" t="s">
        <v>19</v>
      </c>
      <c r="N525" s="222" t="s">
        <v>47</v>
      </c>
      <c r="O525" s="86"/>
      <c r="P525" s="223">
        <f>O525*H525</f>
        <v>0</v>
      </c>
      <c r="Q525" s="223">
        <v>0.04512</v>
      </c>
      <c r="R525" s="223">
        <f>Q525*H525</f>
        <v>1.1521843200000002</v>
      </c>
      <c r="S525" s="223">
        <v>0</v>
      </c>
      <c r="T525" s="22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5" t="s">
        <v>147</v>
      </c>
      <c r="AT525" s="225" t="s">
        <v>142</v>
      </c>
      <c r="AU525" s="225" t="s">
        <v>86</v>
      </c>
      <c r="AY525" s="19" t="s">
        <v>140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9" t="s">
        <v>84</v>
      </c>
      <c r="BK525" s="226">
        <f>ROUND(I525*H525,2)</f>
        <v>0</v>
      </c>
      <c r="BL525" s="19" t="s">
        <v>147</v>
      </c>
      <c r="BM525" s="225" t="s">
        <v>1464</v>
      </c>
    </row>
    <row r="526" spans="1:47" s="2" customFormat="1" ht="12">
      <c r="A526" s="40"/>
      <c r="B526" s="41"/>
      <c r="C526" s="42"/>
      <c r="D526" s="227" t="s">
        <v>149</v>
      </c>
      <c r="E526" s="42"/>
      <c r="F526" s="228" t="s">
        <v>1465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149</v>
      </c>
      <c r="AU526" s="19" t="s">
        <v>86</v>
      </c>
    </row>
    <row r="527" spans="1:51" s="13" customFormat="1" ht="12">
      <c r="A527" s="13"/>
      <c r="B527" s="232"/>
      <c r="C527" s="233"/>
      <c r="D527" s="234" t="s">
        <v>151</v>
      </c>
      <c r="E527" s="235" t="s">
        <v>19</v>
      </c>
      <c r="F527" s="236" t="s">
        <v>1235</v>
      </c>
      <c r="G527" s="233"/>
      <c r="H527" s="235" t="s">
        <v>19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2" t="s">
        <v>151</v>
      </c>
      <c r="AU527" s="242" t="s">
        <v>86</v>
      </c>
      <c r="AV527" s="13" t="s">
        <v>84</v>
      </c>
      <c r="AW527" s="13" t="s">
        <v>35</v>
      </c>
      <c r="AX527" s="13" t="s">
        <v>76</v>
      </c>
      <c r="AY527" s="242" t="s">
        <v>140</v>
      </c>
    </row>
    <row r="528" spans="1:51" s="14" customFormat="1" ht="12">
      <c r="A528" s="14"/>
      <c r="B528" s="243"/>
      <c r="C528" s="244"/>
      <c r="D528" s="234" t="s">
        <v>151</v>
      </c>
      <c r="E528" s="245" t="s">
        <v>19</v>
      </c>
      <c r="F528" s="246" t="s">
        <v>1353</v>
      </c>
      <c r="G528" s="244"/>
      <c r="H528" s="247">
        <v>10.336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151</v>
      </c>
      <c r="AU528" s="253" t="s">
        <v>86</v>
      </c>
      <c r="AV528" s="14" t="s">
        <v>86</v>
      </c>
      <c r="AW528" s="14" t="s">
        <v>35</v>
      </c>
      <c r="AX528" s="14" t="s">
        <v>76</v>
      </c>
      <c r="AY528" s="253" t="s">
        <v>140</v>
      </c>
    </row>
    <row r="529" spans="1:51" s="13" customFormat="1" ht="12">
      <c r="A529" s="13"/>
      <c r="B529" s="232"/>
      <c r="C529" s="233"/>
      <c r="D529" s="234" t="s">
        <v>151</v>
      </c>
      <c r="E529" s="235" t="s">
        <v>19</v>
      </c>
      <c r="F529" s="236" t="s">
        <v>1226</v>
      </c>
      <c r="G529" s="233"/>
      <c r="H529" s="235" t="s">
        <v>19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151</v>
      </c>
      <c r="AU529" s="242" t="s">
        <v>86</v>
      </c>
      <c r="AV529" s="13" t="s">
        <v>84</v>
      </c>
      <c r="AW529" s="13" t="s">
        <v>35</v>
      </c>
      <c r="AX529" s="13" t="s">
        <v>76</v>
      </c>
      <c r="AY529" s="242" t="s">
        <v>140</v>
      </c>
    </row>
    <row r="530" spans="1:51" s="14" customFormat="1" ht="12">
      <c r="A530" s="14"/>
      <c r="B530" s="243"/>
      <c r="C530" s="244"/>
      <c r="D530" s="234" t="s">
        <v>151</v>
      </c>
      <c r="E530" s="245" t="s">
        <v>19</v>
      </c>
      <c r="F530" s="246" t="s">
        <v>1355</v>
      </c>
      <c r="G530" s="244"/>
      <c r="H530" s="247">
        <v>15.2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3" t="s">
        <v>151</v>
      </c>
      <c r="AU530" s="253" t="s">
        <v>86</v>
      </c>
      <c r="AV530" s="14" t="s">
        <v>86</v>
      </c>
      <c r="AW530" s="14" t="s">
        <v>35</v>
      </c>
      <c r="AX530" s="14" t="s">
        <v>76</v>
      </c>
      <c r="AY530" s="253" t="s">
        <v>140</v>
      </c>
    </row>
    <row r="531" spans="1:51" s="15" customFormat="1" ht="12">
      <c r="A531" s="15"/>
      <c r="B531" s="254"/>
      <c r="C531" s="255"/>
      <c r="D531" s="234" t="s">
        <v>151</v>
      </c>
      <c r="E531" s="256" t="s">
        <v>19</v>
      </c>
      <c r="F531" s="257" t="s">
        <v>154</v>
      </c>
      <c r="G531" s="255"/>
      <c r="H531" s="258">
        <v>25.536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4" t="s">
        <v>151</v>
      </c>
      <c r="AU531" s="264" t="s">
        <v>86</v>
      </c>
      <c r="AV531" s="15" t="s">
        <v>147</v>
      </c>
      <c r="AW531" s="15" t="s">
        <v>35</v>
      </c>
      <c r="AX531" s="15" t="s">
        <v>84</v>
      </c>
      <c r="AY531" s="264" t="s">
        <v>140</v>
      </c>
    </row>
    <row r="532" spans="1:63" s="12" customFormat="1" ht="22.8" customHeight="1">
      <c r="A532" s="12"/>
      <c r="B532" s="198"/>
      <c r="C532" s="199"/>
      <c r="D532" s="200" t="s">
        <v>75</v>
      </c>
      <c r="E532" s="212" t="s">
        <v>209</v>
      </c>
      <c r="F532" s="212" t="s">
        <v>255</v>
      </c>
      <c r="G532" s="199"/>
      <c r="H532" s="199"/>
      <c r="I532" s="202"/>
      <c r="J532" s="213">
        <f>BK532</f>
        <v>0</v>
      </c>
      <c r="K532" s="199"/>
      <c r="L532" s="204"/>
      <c r="M532" s="205"/>
      <c r="N532" s="206"/>
      <c r="O532" s="206"/>
      <c r="P532" s="207">
        <f>SUM(P533:P614)</f>
        <v>0</v>
      </c>
      <c r="Q532" s="206"/>
      <c r="R532" s="207">
        <f>SUM(R533:R614)</f>
        <v>117.34279014000002</v>
      </c>
      <c r="S532" s="206"/>
      <c r="T532" s="208">
        <f>SUM(T533:T614)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09" t="s">
        <v>84</v>
      </c>
      <c r="AT532" s="210" t="s">
        <v>75</v>
      </c>
      <c r="AU532" s="210" t="s">
        <v>84</v>
      </c>
      <c r="AY532" s="209" t="s">
        <v>140</v>
      </c>
      <c r="BK532" s="211">
        <f>SUM(BK533:BK614)</f>
        <v>0</v>
      </c>
    </row>
    <row r="533" spans="1:65" s="2" customFormat="1" ht="16.5" customHeight="1">
      <c r="A533" s="40"/>
      <c r="B533" s="41"/>
      <c r="C533" s="214" t="s">
        <v>766</v>
      </c>
      <c r="D533" s="214" t="s">
        <v>142</v>
      </c>
      <c r="E533" s="215" t="s">
        <v>1466</v>
      </c>
      <c r="F533" s="216" t="s">
        <v>1467</v>
      </c>
      <c r="G533" s="217" t="s">
        <v>259</v>
      </c>
      <c r="H533" s="218">
        <v>2</v>
      </c>
      <c r="I533" s="219"/>
      <c r="J533" s="220">
        <f>ROUND(I533*H533,2)</f>
        <v>0</v>
      </c>
      <c r="K533" s="216" t="s">
        <v>146</v>
      </c>
      <c r="L533" s="46"/>
      <c r="M533" s="221" t="s">
        <v>19</v>
      </c>
      <c r="N533" s="222" t="s">
        <v>47</v>
      </c>
      <c r="O533" s="86"/>
      <c r="P533" s="223">
        <f>O533*H533</f>
        <v>0</v>
      </c>
      <c r="Q533" s="223">
        <v>0.0007</v>
      </c>
      <c r="R533" s="223">
        <f>Q533*H533</f>
        <v>0.0014</v>
      </c>
      <c r="S533" s="223">
        <v>0</v>
      </c>
      <c r="T533" s="224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5" t="s">
        <v>147</v>
      </c>
      <c r="AT533" s="225" t="s">
        <v>142</v>
      </c>
      <c r="AU533" s="225" t="s">
        <v>86</v>
      </c>
      <c r="AY533" s="19" t="s">
        <v>140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9" t="s">
        <v>84</v>
      </c>
      <c r="BK533" s="226">
        <f>ROUND(I533*H533,2)</f>
        <v>0</v>
      </c>
      <c r="BL533" s="19" t="s">
        <v>147</v>
      </c>
      <c r="BM533" s="225" t="s">
        <v>1468</v>
      </c>
    </row>
    <row r="534" spans="1:47" s="2" customFormat="1" ht="12">
      <c r="A534" s="40"/>
      <c r="B534" s="41"/>
      <c r="C534" s="42"/>
      <c r="D534" s="227" t="s">
        <v>149</v>
      </c>
      <c r="E534" s="42"/>
      <c r="F534" s="228" t="s">
        <v>1469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149</v>
      </c>
      <c r="AU534" s="19" t="s">
        <v>86</v>
      </c>
    </row>
    <row r="535" spans="1:51" s="13" customFormat="1" ht="12">
      <c r="A535" s="13"/>
      <c r="B535" s="232"/>
      <c r="C535" s="233"/>
      <c r="D535" s="234" t="s">
        <v>151</v>
      </c>
      <c r="E535" s="235" t="s">
        <v>19</v>
      </c>
      <c r="F535" s="236" t="s">
        <v>1470</v>
      </c>
      <c r="G535" s="233"/>
      <c r="H535" s="235" t="s">
        <v>19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151</v>
      </c>
      <c r="AU535" s="242" t="s">
        <v>86</v>
      </c>
      <c r="AV535" s="13" t="s">
        <v>84</v>
      </c>
      <c r="AW535" s="13" t="s">
        <v>35</v>
      </c>
      <c r="AX535" s="13" t="s">
        <v>76</v>
      </c>
      <c r="AY535" s="242" t="s">
        <v>140</v>
      </c>
    </row>
    <row r="536" spans="1:51" s="14" customFormat="1" ht="12">
      <c r="A536" s="14"/>
      <c r="B536" s="243"/>
      <c r="C536" s="244"/>
      <c r="D536" s="234" t="s">
        <v>151</v>
      </c>
      <c r="E536" s="245" t="s">
        <v>19</v>
      </c>
      <c r="F536" s="246" t="s">
        <v>84</v>
      </c>
      <c r="G536" s="244"/>
      <c r="H536" s="247">
        <v>1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151</v>
      </c>
      <c r="AU536" s="253" t="s">
        <v>86</v>
      </c>
      <c r="AV536" s="14" t="s">
        <v>86</v>
      </c>
      <c r="AW536" s="14" t="s">
        <v>35</v>
      </c>
      <c r="AX536" s="14" t="s">
        <v>76</v>
      </c>
      <c r="AY536" s="253" t="s">
        <v>140</v>
      </c>
    </row>
    <row r="537" spans="1:51" s="13" customFormat="1" ht="12">
      <c r="A537" s="13"/>
      <c r="B537" s="232"/>
      <c r="C537" s="233"/>
      <c r="D537" s="234" t="s">
        <v>151</v>
      </c>
      <c r="E537" s="235" t="s">
        <v>19</v>
      </c>
      <c r="F537" s="236" t="s">
        <v>1471</v>
      </c>
      <c r="G537" s="233"/>
      <c r="H537" s="235" t="s">
        <v>19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151</v>
      </c>
      <c r="AU537" s="242" t="s">
        <v>86</v>
      </c>
      <c r="AV537" s="13" t="s">
        <v>84</v>
      </c>
      <c r="AW537" s="13" t="s">
        <v>35</v>
      </c>
      <c r="AX537" s="13" t="s">
        <v>76</v>
      </c>
      <c r="AY537" s="242" t="s">
        <v>140</v>
      </c>
    </row>
    <row r="538" spans="1:51" s="14" customFormat="1" ht="12">
      <c r="A538" s="14"/>
      <c r="B538" s="243"/>
      <c r="C538" s="244"/>
      <c r="D538" s="234" t="s">
        <v>151</v>
      </c>
      <c r="E538" s="245" t="s">
        <v>19</v>
      </c>
      <c r="F538" s="246" t="s">
        <v>84</v>
      </c>
      <c r="G538" s="244"/>
      <c r="H538" s="247">
        <v>1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151</v>
      </c>
      <c r="AU538" s="253" t="s">
        <v>86</v>
      </c>
      <c r="AV538" s="14" t="s">
        <v>86</v>
      </c>
      <c r="AW538" s="14" t="s">
        <v>35</v>
      </c>
      <c r="AX538" s="14" t="s">
        <v>76</v>
      </c>
      <c r="AY538" s="253" t="s">
        <v>140</v>
      </c>
    </row>
    <row r="539" spans="1:51" s="15" customFormat="1" ht="12">
      <c r="A539" s="15"/>
      <c r="B539" s="254"/>
      <c r="C539" s="255"/>
      <c r="D539" s="234" t="s">
        <v>151</v>
      </c>
      <c r="E539" s="256" t="s">
        <v>19</v>
      </c>
      <c r="F539" s="257" t="s">
        <v>154</v>
      </c>
      <c r="G539" s="255"/>
      <c r="H539" s="258">
        <v>2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151</v>
      </c>
      <c r="AU539" s="264" t="s">
        <v>86</v>
      </c>
      <c r="AV539" s="15" t="s">
        <v>147</v>
      </c>
      <c r="AW539" s="15" t="s">
        <v>35</v>
      </c>
      <c r="AX539" s="15" t="s">
        <v>84</v>
      </c>
      <c r="AY539" s="264" t="s">
        <v>140</v>
      </c>
    </row>
    <row r="540" spans="1:65" s="2" customFormat="1" ht="16.5" customHeight="1">
      <c r="A540" s="40"/>
      <c r="B540" s="41"/>
      <c r="C540" s="268" t="s">
        <v>771</v>
      </c>
      <c r="D540" s="268" t="s">
        <v>323</v>
      </c>
      <c r="E540" s="269" t="s">
        <v>1472</v>
      </c>
      <c r="F540" s="270" t="s">
        <v>1473</v>
      </c>
      <c r="G540" s="271" t="s">
        <v>259</v>
      </c>
      <c r="H540" s="272">
        <v>1</v>
      </c>
      <c r="I540" s="273"/>
      <c r="J540" s="274">
        <f>ROUND(I540*H540,2)</f>
        <v>0</v>
      </c>
      <c r="K540" s="270" t="s">
        <v>146</v>
      </c>
      <c r="L540" s="275"/>
      <c r="M540" s="276" t="s">
        <v>19</v>
      </c>
      <c r="N540" s="277" t="s">
        <v>47</v>
      </c>
      <c r="O540" s="86"/>
      <c r="P540" s="223">
        <f>O540*H540</f>
        <v>0</v>
      </c>
      <c r="Q540" s="223">
        <v>0.0013</v>
      </c>
      <c r="R540" s="223">
        <f>Q540*H540</f>
        <v>0.0013</v>
      </c>
      <c r="S540" s="223">
        <v>0</v>
      </c>
      <c r="T540" s="224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5" t="s">
        <v>203</v>
      </c>
      <c r="AT540" s="225" t="s">
        <v>323</v>
      </c>
      <c r="AU540" s="225" t="s">
        <v>86</v>
      </c>
      <c r="AY540" s="19" t="s">
        <v>140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9" t="s">
        <v>84</v>
      </c>
      <c r="BK540" s="226">
        <f>ROUND(I540*H540,2)</f>
        <v>0</v>
      </c>
      <c r="BL540" s="19" t="s">
        <v>147</v>
      </c>
      <c r="BM540" s="225" t="s">
        <v>1474</v>
      </c>
    </row>
    <row r="541" spans="1:51" s="13" customFormat="1" ht="12">
      <c r="A541" s="13"/>
      <c r="B541" s="232"/>
      <c r="C541" s="233"/>
      <c r="D541" s="234" t="s">
        <v>151</v>
      </c>
      <c r="E541" s="235" t="s">
        <v>19</v>
      </c>
      <c r="F541" s="236" t="s">
        <v>1470</v>
      </c>
      <c r="G541" s="233"/>
      <c r="H541" s="235" t="s">
        <v>19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151</v>
      </c>
      <c r="AU541" s="242" t="s">
        <v>86</v>
      </c>
      <c r="AV541" s="13" t="s">
        <v>84</v>
      </c>
      <c r="AW541" s="13" t="s">
        <v>35</v>
      </c>
      <c r="AX541" s="13" t="s">
        <v>76</v>
      </c>
      <c r="AY541" s="242" t="s">
        <v>140</v>
      </c>
    </row>
    <row r="542" spans="1:51" s="14" customFormat="1" ht="12">
      <c r="A542" s="14"/>
      <c r="B542" s="243"/>
      <c r="C542" s="244"/>
      <c r="D542" s="234" t="s">
        <v>151</v>
      </c>
      <c r="E542" s="245" t="s">
        <v>19</v>
      </c>
      <c r="F542" s="246" t="s">
        <v>84</v>
      </c>
      <c r="G542" s="244"/>
      <c r="H542" s="247">
        <v>1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151</v>
      </c>
      <c r="AU542" s="253" t="s">
        <v>86</v>
      </c>
      <c r="AV542" s="14" t="s">
        <v>86</v>
      </c>
      <c r="AW542" s="14" t="s">
        <v>35</v>
      </c>
      <c r="AX542" s="14" t="s">
        <v>76</v>
      </c>
      <c r="AY542" s="253" t="s">
        <v>140</v>
      </c>
    </row>
    <row r="543" spans="1:51" s="15" customFormat="1" ht="12">
      <c r="A543" s="15"/>
      <c r="B543" s="254"/>
      <c r="C543" s="255"/>
      <c r="D543" s="234" t="s">
        <v>151</v>
      </c>
      <c r="E543" s="256" t="s">
        <v>19</v>
      </c>
      <c r="F543" s="257" t="s">
        <v>154</v>
      </c>
      <c r="G543" s="255"/>
      <c r="H543" s="258">
        <v>1</v>
      </c>
      <c r="I543" s="259"/>
      <c r="J543" s="255"/>
      <c r="K543" s="255"/>
      <c r="L543" s="260"/>
      <c r="M543" s="261"/>
      <c r="N543" s="262"/>
      <c r="O543" s="262"/>
      <c r="P543" s="262"/>
      <c r="Q543" s="262"/>
      <c r="R543" s="262"/>
      <c r="S543" s="262"/>
      <c r="T543" s="263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4" t="s">
        <v>151</v>
      </c>
      <c r="AU543" s="264" t="s">
        <v>86</v>
      </c>
      <c r="AV543" s="15" t="s">
        <v>147</v>
      </c>
      <c r="AW543" s="15" t="s">
        <v>35</v>
      </c>
      <c r="AX543" s="15" t="s">
        <v>84</v>
      </c>
      <c r="AY543" s="264" t="s">
        <v>140</v>
      </c>
    </row>
    <row r="544" spans="1:65" s="2" customFormat="1" ht="16.5" customHeight="1">
      <c r="A544" s="40"/>
      <c r="B544" s="41"/>
      <c r="C544" s="268" t="s">
        <v>791</v>
      </c>
      <c r="D544" s="268" t="s">
        <v>323</v>
      </c>
      <c r="E544" s="269" t="s">
        <v>1475</v>
      </c>
      <c r="F544" s="270" t="s">
        <v>1476</v>
      </c>
      <c r="G544" s="271" t="s">
        <v>259</v>
      </c>
      <c r="H544" s="272">
        <v>1</v>
      </c>
      <c r="I544" s="273"/>
      <c r="J544" s="274">
        <f>ROUND(I544*H544,2)</f>
        <v>0</v>
      </c>
      <c r="K544" s="270" t="s">
        <v>146</v>
      </c>
      <c r="L544" s="275"/>
      <c r="M544" s="276" t="s">
        <v>19</v>
      </c>
      <c r="N544" s="277" t="s">
        <v>47</v>
      </c>
      <c r="O544" s="86"/>
      <c r="P544" s="223">
        <f>O544*H544</f>
        <v>0</v>
      </c>
      <c r="Q544" s="223">
        <v>0.0017</v>
      </c>
      <c r="R544" s="223">
        <f>Q544*H544</f>
        <v>0.0017</v>
      </c>
      <c r="S544" s="223">
        <v>0</v>
      </c>
      <c r="T544" s="224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5" t="s">
        <v>203</v>
      </c>
      <c r="AT544" s="225" t="s">
        <v>323</v>
      </c>
      <c r="AU544" s="225" t="s">
        <v>86</v>
      </c>
      <c r="AY544" s="19" t="s">
        <v>140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9" t="s">
        <v>84</v>
      </c>
      <c r="BK544" s="226">
        <f>ROUND(I544*H544,2)</f>
        <v>0</v>
      </c>
      <c r="BL544" s="19" t="s">
        <v>147</v>
      </c>
      <c r="BM544" s="225" t="s">
        <v>1477</v>
      </c>
    </row>
    <row r="545" spans="1:51" s="13" customFormat="1" ht="12">
      <c r="A545" s="13"/>
      <c r="B545" s="232"/>
      <c r="C545" s="233"/>
      <c r="D545" s="234" t="s">
        <v>151</v>
      </c>
      <c r="E545" s="235" t="s">
        <v>19</v>
      </c>
      <c r="F545" s="236" t="s">
        <v>1471</v>
      </c>
      <c r="G545" s="233"/>
      <c r="H545" s="235" t="s">
        <v>19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2" t="s">
        <v>151</v>
      </c>
      <c r="AU545" s="242" t="s">
        <v>86</v>
      </c>
      <c r="AV545" s="13" t="s">
        <v>84</v>
      </c>
      <c r="AW545" s="13" t="s">
        <v>35</v>
      </c>
      <c r="AX545" s="13" t="s">
        <v>76</v>
      </c>
      <c r="AY545" s="242" t="s">
        <v>140</v>
      </c>
    </row>
    <row r="546" spans="1:51" s="14" customFormat="1" ht="12">
      <c r="A546" s="14"/>
      <c r="B546" s="243"/>
      <c r="C546" s="244"/>
      <c r="D546" s="234" t="s">
        <v>151</v>
      </c>
      <c r="E546" s="245" t="s">
        <v>19</v>
      </c>
      <c r="F546" s="246" t="s">
        <v>84</v>
      </c>
      <c r="G546" s="244"/>
      <c r="H546" s="247">
        <v>1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151</v>
      </c>
      <c r="AU546" s="253" t="s">
        <v>86</v>
      </c>
      <c r="AV546" s="14" t="s">
        <v>86</v>
      </c>
      <c r="AW546" s="14" t="s">
        <v>35</v>
      </c>
      <c r="AX546" s="14" t="s">
        <v>76</v>
      </c>
      <c r="AY546" s="253" t="s">
        <v>140</v>
      </c>
    </row>
    <row r="547" spans="1:51" s="15" customFormat="1" ht="12">
      <c r="A547" s="15"/>
      <c r="B547" s="254"/>
      <c r="C547" s="255"/>
      <c r="D547" s="234" t="s">
        <v>151</v>
      </c>
      <c r="E547" s="256" t="s">
        <v>19</v>
      </c>
      <c r="F547" s="257" t="s">
        <v>154</v>
      </c>
      <c r="G547" s="255"/>
      <c r="H547" s="258">
        <v>1</v>
      </c>
      <c r="I547" s="259"/>
      <c r="J547" s="255"/>
      <c r="K547" s="255"/>
      <c r="L547" s="260"/>
      <c r="M547" s="261"/>
      <c r="N547" s="262"/>
      <c r="O547" s="262"/>
      <c r="P547" s="262"/>
      <c r="Q547" s="262"/>
      <c r="R547" s="262"/>
      <c r="S547" s="262"/>
      <c r="T547" s="263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4" t="s">
        <v>151</v>
      </c>
      <c r="AU547" s="264" t="s">
        <v>86</v>
      </c>
      <c r="AV547" s="15" t="s">
        <v>147</v>
      </c>
      <c r="AW547" s="15" t="s">
        <v>35</v>
      </c>
      <c r="AX547" s="15" t="s">
        <v>84</v>
      </c>
      <c r="AY547" s="264" t="s">
        <v>140</v>
      </c>
    </row>
    <row r="548" spans="1:65" s="2" customFormat="1" ht="16.5" customHeight="1">
      <c r="A548" s="40"/>
      <c r="B548" s="41"/>
      <c r="C548" s="214" t="s">
        <v>796</v>
      </c>
      <c r="D548" s="214" t="s">
        <v>142</v>
      </c>
      <c r="E548" s="215" t="s">
        <v>1478</v>
      </c>
      <c r="F548" s="216" t="s">
        <v>1479</v>
      </c>
      <c r="G548" s="217" t="s">
        <v>259</v>
      </c>
      <c r="H548" s="218">
        <v>1</v>
      </c>
      <c r="I548" s="219"/>
      <c r="J548" s="220">
        <f>ROUND(I548*H548,2)</f>
        <v>0</v>
      </c>
      <c r="K548" s="216" t="s">
        <v>146</v>
      </c>
      <c r="L548" s="46"/>
      <c r="M548" s="221" t="s">
        <v>19</v>
      </c>
      <c r="N548" s="222" t="s">
        <v>47</v>
      </c>
      <c r="O548" s="86"/>
      <c r="P548" s="223">
        <f>O548*H548</f>
        <v>0</v>
      </c>
      <c r="Q548" s="223">
        <v>0.11276</v>
      </c>
      <c r="R548" s="223">
        <f>Q548*H548</f>
        <v>0.11276</v>
      </c>
      <c r="S548" s="223">
        <v>0</v>
      </c>
      <c r="T548" s="224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5" t="s">
        <v>147</v>
      </c>
      <c r="AT548" s="225" t="s">
        <v>142</v>
      </c>
      <c r="AU548" s="225" t="s">
        <v>86</v>
      </c>
      <c r="AY548" s="19" t="s">
        <v>140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9" t="s">
        <v>84</v>
      </c>
      <c r="BK548" s="226">
        <f>ROUND(I548*H548,2)</f>
        <v>0</v>
      </c>
      <c r="BL548" s="19" t="s">
        <v>147</v>
      </c>
      <c r="BM548" s="225" t="s">
        <v>1480</v>
      </c>
    </row>
    <row r="549" spans="1:47" s="2" customFormat="1" ht="12">
      <c r="A549" s="40"/>
      <c r="B549" s="41"/>
      <c r="C549" s="42"/>
      <c r="D549" s="227" t="s">
        <v>149</v>
      </c>
      <c r="E549" s="42"/>
      <c r="F549" s="228" t="s">
        <v>1481</v>
      </c>
      <c r="G549" s="42"/>
      <c r="H549" s="42"/>
      <c r="I549" s="229"/>
      <c r="J549" s="42"/>
      <c r="K549" s="42"/>
      <c r="L549" s="46"/>
      <c r="M549" s="230"/>
      <c r="N549" s="231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149</v>
      </c>
      <c r="AU549" s="19" t="s">
        <v>86</v>
      </c>
    </row>
    <row r="550" spans="1:51" s="13" customFormat="1" ht="12">
      <c r="A550" s="13"/>
      <c r="B550" s="232"/>
      <c r="C550" s="233"/>
      <c r="D550" s="234" t="s">
        <v>151</v>
      </c>
      <c r="E550" s="235" t="s">
        <v>19</v>
      </c>
      <c r="F550" s="236" t="s">
        <v>1470</v>
      </c>
      <c r="G550" s="233"/>
      <c r="H550" s="235" t="s">
        <v>19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2" t="s">
        <v>151</v>
      </c>
      <c r="AU550" s="242" t="s">
        <v>86</v>
      </c>
      <c r="AV550" s="13" t="s">
        <v>84</v>
      </c>
      <c r="AW550" s="13" t="s">
        <v>35</v>
      </c>
      <c r="AX550" s="13" t="s">
        <v>76</v>
      </c>
      <c r="AY550" s="242" t="s">
        <v>140</v>
      </c>
    </row>
    <row r="551" spans="1:51" s="14" customFormat="1" ht="12">
      <c r="A551" s="14"/>
      <c r="B551" s="243"/>
      <c r="C551" s="244"/>
      <c r="D551" s="234" t="s">
        <v>151</v>
      </c>
      <c r="E551" s="245" t="s">
        <v>19</v>
      </c>
      <c r="F551" s="246" t="s">
        <v>84</v>
      </c>
      <c r="G551" s="244"/>
      <c r="H551" s="247">
        <v>1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3" t="s">
        <v>151</v>
      </c>
      <c r="AU551" s="253" t="s">
        <v>86</v>
      </c>
      <c r="AV551" s="14" t="s">
        <v>86</v>
      </c>
      <c r="AW551" s="14" t="s">
        <v>35</v>
      </c>
      <c r="AX551" s="14" t="s">
        <v>76</v>
      </c>
      <c r="AY551" s="253" t="s">
        <v>140</v>
      </c>
    </row>
    <row r="552" spans="1:51" s="15" customFormat="1" ht="12">
      <c r="A552" s="15"/>
      <c r="B552" s="254"/>
      <c r="C552" s="255"/>
      <c r="D552" s="234" t="s">
        <v>151</v>
      </c>
      <c r="E552" s="256" t="s">
        <v>19</v>
      </c>
      <c r="F552" s="257" t="s">
        <v>154</v>
      </c>
      <c r="G552" s="255"/>
      <c r="H552" s="258">
        <v>1</v>
      </c>
      <c r="I552" s="259"/>
      <c r="J552" s="255"/>
      <c r="K552" s="255"/>
      <c r="L552" s="260"/>
      <c r="M552" s="261"/>
      <c r="N552" s="262"/>
      <c r="O552" s="262"/>
      <c r="P552" s="262"/>
      <c r="Q552" s="262"/>
      <c r="R552" s="262"/>
      <c r="S552" s="262"/>
      <c r="T552" s="263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4" t="s">
        <v>151</v>
      </c>
      <c r="AU552" s="264" t="s">
        <v>86</v>
      </c>
      <c r="AV552" s="15" t="s">
        <v>147</v>
      </c>
      <c r="AW552" s="15" t="s">
        <v>35</v>
      </c>
      <c r="AX552" s="15" t="s">
        <v>84</v>
      </c>
      <c r="AY552" s="264" t="s">
        <v>140</v>
      </c>
    </row>
    <row r="553" spans="1:65" s="2" customFormat="1" ht="16.5" customHeight="1">
      <c r="A553" s="40"/>
      <c r="B553" s="41"/>
      <c r="C553" s="268" t="s">
        <v>330</v>
      </c>
      <c r="D553" s="268" t="s">
        <v>323</v>
      </c>
      <c r="E553" s="269" t="s">
        <v>1482</v>
      </c>
      <c r="F553" s="270" t="s">
        <v>1483</v>
      </c>
      <c r="G553" s="271" t="s">
        <v>259</v>
      </c>
      <c r="H553" s="272">
        <v>1</v>
      </c>
      <c r="I553" s="273"/>
      <c r="J553" s="274">
        <f>ROUND(I553*H553,2)</f>
        <v>0</v>
      </c>
      <c r="K553" s="270" t="s">
        <v>146</v>
      </c>
      <c r="L553" s="275"/>
      <c r="M553" s="276" t="s">
        <v>19</v>
      </c>
      <c r="N553" s="277" t="s">
        <v>47</v>
      </c>
      <c r="O553" s="86"/>
      <c r="P553" s="223">
        <f>O553*H553</f>
        <v>0</v>
      </c>
      <c r="Q553" s="223">
        <v>0.0065</v>
      </c>
      <c r="R553" s="223">
        <f>Q553*H553</f>
        <v>0.0065</v>
      </c>
      <c r="S553" s="223">
        <v>0</v>
      </c>
      <c r="T553" s="224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5" t="s">
        <v>203</v>
      </c>
      <c r="AT553" s="225" t="s">
        <v>323</v>
      </c>
      <c r="AU553" s="225" t="s">
        <v>86</v>
      </c>
      <c r="AY553" s="19" t="s">
        <v>140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9" t="s">
        <v>84</v>
      </c>
      <c r="BK553" s="226">
        <f>ROUND(I553*H553,2)</f>
        <v>0</v>
      </c>
      <c r="BL553" s="19" t="s">
        <v>147</v>
      </c>
      <c r="BM553" s="225" t="s">
        <v>1484</v>
      </c>
    </row>
    <row r="554" spans="1:51" s="13" customFormat="1" ht="12">
      <c r="A554" s="13"/>
      <c r="B554" s="232"/>
      <c r="C554" s="233"/>
      <c r="D554" s="234" t="s">
        <v>151</v>
      </c>
      <c r="E554" s="235" t="s">
        <v>19</v>
      </c>
      <c r="F554" s="236" t="s">
        <v>1470</v>
      </c>
      <c r="G554" s="233"/>
      <c r="H554" s="235" t="s">
        <v>19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2" t="s">
        <v>151</v>
      </c>
      <c r="AU554" s="242" t="s">
        <v>86</v>
      </c>
      <c r="AV554" s="13" t="s">
        <v>84</v>
      </c>
      <c r="AW554" s="13" t="s">
        <v>35</v>
      </c>
      <c r="AX554" s="13" t="s">
        <v>76</v>
      </c>
      <c r="AY554" s="242" t="s">
        <v>140</v>
      </c>
    </row>
    <row r="555" spans="1:51" s="14" customFormat="1" ht="12">
      <c r="A555" s="14"/>
      <c r="B555" s="243"/>
      <c r="C555" s="244"/>
      <c r="D555" s="234" t="s">
        <v>151</v>
      </c>
      <c r="E555" s="245" t="s">
        <v>19</v>
      </c>
      <c r="F555" s="246" t="s">
        <v>84</v>
      </c>
      <c r="G555" s="244"/>
      <c r="H555" s="247">
        <v>1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3" t="s">
        <v>151</v>
      </c>
      <c r="AU555" s="253" t="s">
        <v>86</v>
      </c>
      <c r="AV555" s="14" t="s">
        <v>86</v>
      </c>
      <c r="AW555" s="14" t="s">
        <v>35</v>
      </c>
      <c r="AX555" s="14" t="s">
        <v>76</v>
      </c>
      <c r="AY555" s="253" t="s">
        <v>140</v>
      </c>
    </row>
    <row r="556" spans="1:51" s="15" customFormat="1" ht="12">
      <c r="A556" s="15"/>
      <c r="B556" s="254"/>
      <c r="C556" s="255"/>
      <c r="D556" s="234" t="s">
        <v>151</v>
      </c>
      <c r="E556" s="256" t="s">
        <v>19</v>
      </c>
      <c r="F556" s="257" t="s">
        <v>154</v>
      </c>
      <c r="G556" s="255"/>
      <c r="H556" s="258">
        <v>1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4" t="s">
        <v>151</v>
      </c>
      <c r="AU556" s="264" t="s">
        <v>86</v>
      </c>
      <c r="AV556" s="15" t="s">
        <v>147</v>
      </c>
      <c r="AW556" s="15" t="s">
        <v>35</v>
      </c>
      <c r="AX556" s="15" t="s">
        <v>84</v>
      </c>
      <c r="AY556" s="264" t="s">
        <v>140</v>
      </c>
    </row>
    <row r="557" spans="1:65" s="2" customFormat="1" ht="24.15" customHeight="1">
      <c r="A557" s="40"/>
      <c r="B557" s="41"/>
      <c r="C557" s="214" t="s">
        <v>833</v>
      </c>
      <c r="D557" s="214" t="s">
        <v>142</v>
      </c>
      <c r="E557" s="215" t="s">
        <v>1485</v>
      </c>
      <c r="F557" s="216" t="s">
        <v>1486</v>
      </c>
      <c r="G557" s="217" t="s">
        <v>457</v>
      </c>
      <c r="H557" s="218">
        <v>333.009</v>
      </c>
      <c r="I557" s="219"/>
      <c r="J557" s="220">
        <f>ROUND(I557*H557,2)</f>
        <v>0</v>
      </c>
      <c r="K557" s="216" t="s">
        <v>146</v>
      </c>
      <c r="L557" s="46"/>
      <c r="M557" s="221" t="s">
        <v>19</v>
      </c>
      <c r="N557" s="222" t="s">
        <v>47</v>
      </c>
      <c r="O557" s="86"/>
      <c r="P557" s="223">
        <f>O557*H557</f>
        <v>0</v>
      </c>
      <c r="Q557" s="223">
        <v>0.1554</v>
      </c>
      <c r="R557" s="223">
        <f>Q557*H557</f>
        <v>51.749598600000006</v>
      </c>
      <c r="S557" s="223">
        <v>0</v>
      </c>
      <c r="T557" s="224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5" t="s">
        <v>147</v>
      </c>
      <c r="AT557" s="225" t="s">
        <v>142</v>
      </c>
      <c r="AU557" s="225" t="s">
        <v>86</v>
      </c>
      <c r="AY557" s="19" t="s">
        <v>140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9" t="s">
        <v>84</v>
      </c>
      <c r="BK557" s="226">
        <f>ROUND(I557*H557,2)</f>
        <v>0</v>
      </c>
      <c r="BL557" s="19" t="s">
        <v>147</v>
      </c>
      <c r="BM557" s="225" t="s">
        <v>1487</v>
      </c>
    </row>
    <row r="558" spans="1:47" s="2" customFormat="1" ht="12">
      <c r="A558" s="40"/>
      <c r="B558" s="41"/>
      <c r="C558" s="42"/>
      <c r="D558" s="227" t="s">
        <v>149</v>
      </c>
      <c r="E558" s="42"/>
      <c r="F558" s="228" t="s">
        <v>1488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149</v>
      </c>
      <c r="AU558" s="19" t="s">
        <v>86</v>
      </c>
    </row>
    <row r="559" spans="1:51" s="13" customFormat="1" ht="12">
      <c r="A559" s="13"/>
      <c r="B559" s="232"/>
      <c r="C559" s="233"/>
      <c r="D559" s="234" t="s">
        <v>151</v>
      </c>
      <c r="E559" s="235" t="s">
        <v>19</v>
      </c>
      <c r="F559" s="236" t="s">
        <v>1489</v>
      </c>
      <c r="G559" s="233"/>
      <c r="H559" s="235" t="s">
        <v>19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151</v>
      </c>
      <c r="AU559" s="242" t="s">
        <v>86</v>
      </c>
      <c r="AV559" s="13" t="s">
        <v>84</v>
      </c>
      <c r="AW559" s="13" t="s">
        <v>35</v>
      </c>
      <c r="AX559" s="13" t="s">
        <v>76</v>
      </c>
      <c r="AY559" s="242" t="s">
        <v>140</v>
      </c>
    </row>
    <row r="560" spans="1:51" s="13" customFormat="1" ht="12">
      <c r="A560" s="13"/>
      <c r="B560" s="232"/>
      <c r="C560" s="233"/>
      <c r="D560" s="234" t="s">
        <v>151</v>
      </c>
      <c r="E560" s="235" t="s">
        <v>19</v>
      </c>
      <c r="F560" s="236" t="s">
        <v>1288</v>
      </c>
      <c r="G560" s="233"/>
      <c r="H560" s="235" t="s">
        <v>19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2" t="s">
        <v>151</v>
      </c>
      <c r="AU560" s="242" t="s">
        <v>86</v>
      </c>
      <c r="AV560" s="13" t="s">
        <v>84</v>
      </c>
      <c r="AW560" s="13" t="s">
        <v>35</v>
      </c>
      <c r="AX560" s="13" t="s">
        <v>76</v>
      </c>
      <c r="AY560" s="242" t="s">
        <v>140</v>
      </c>
    </row>
    <row r="561" spans="1:51" s="14" customFormat="1" ht="12">
      <c r="A561" s="14"/>
      <c r="B561" s="243"/>
      <c r="C561" s="244"/>
      <c r="D561" s="234" t="s">
        <v>151</v>
      </c>
      <c r="E561" s="245" t="s">
        <v>19</v>
      </c>
      <c r="F561" s="246" t="s">
        <v>1490</v>
      </c>
      <c r="G561" s="244"/>
      <c r="H561" s="247">
        <v>331.009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151</v>
      </c>
      <c r="AU561" s="253" t="s">
        <v>86</v>
      </c>
      <c r="AV561" s="14" t="s">
        <v>86</v>
      </c>
      <c r="AW561" s="14" t="s">
        <v>35</v>
      </c>
      <c r="AX561" s="14" t="s">
        <v>76</v>
      </c>
      <c r="AY561" s="253" t="s">
        <v>140</v>
      </c>
    </row>
    <row r="562" spans="1:51" s="13" customFormat="1" ht="12">
      <c r="A562" s="13"/>
      <c r="B562" s="232"/>
      <c r="C562" s="233"/>
      <c r="D562" s="234" t="s">
        <v>151</v>
      </c>
      <c r="E562" s="235" t="s">
        <v>19</v>
      </c>
      <c r="F562" s="236" t="s">
        <v>1203</v>
      </c>
      <c r="G562" s="233"/>
      <c r="H562" s="235" t="s">
        <v>19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151</v>
      </c>
      <c r="AU562" s="242" t="s">
        <v>86</v>
      </c>
      <c r="AV562" s="13" t="s">
        <v>84</v>
      </c>
      <c r="AW562" s="13" t="s">
        <v>35</v>
      </c>
      <c r="AX562" s="13" t="s">
        <v>76</v>
      </c>
      <c r="AY562" s="242" t="s">
        <v>140</v>
      </c>
    </row>
    <row r="563" spans="1:51" s="14" customFormat="1" ht="12">
      <c r="A563" s="14"/>
      <c r="B563" s="243"/>
      <c r="C563" s="244"/>
      <c r="D563" s="234" t="s">
        <v>151</v>
      </c>
      <c r="E563" s="245" t="s">
        <v>19</v>
      </c>
      <c r="F563" s="246" t="s">
        <v>86</v>
      </c>
      <c r="G563" s="244"/>
      <c r="H563" s="247">
        <v>2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151</v>
      </c>
      <c r="AU563" s="253" t="s">
        <v>86</v>
      </c>
      <c r="AV563" s="14" t="s">
        <v>86</v>
      </c>
      <c r="AW563" s="14" t="s">
        <v>35</v>
      </c>
      <c r="AX563" s="14" t="s">
        <v>76</v>
      </c>
      <c r="AY563" s="253" t="s">
        <v>140</v>
      </c>
    </row>
    <row r="564" spans="1:51" s="15" customFormat="1" ht="12">
      <c r="A564" s="15"/>
      <c r="B564" s="254"/>
      <c r="C564" s="255"/>
      <c r="D564" s="234" t="s">
        <v>151</v>
      </c>
      <c r="E564" s="256" t="s">
        <v>19</v>
      </c>
      <c r="F564" s="257" t="s">
        <v>154</v>
      </c>
      <c r="G564" s="255"/>
      <c r="H564" s="258">
        <v>333.009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4" t="s">
        <v>151</v>
      </c>
      <c r="AU564" s="264" t="s">
        <v>86</v>
      </c>
      <c r="AV564" s="15" t="s">
        <v>147</v>
      </c>
      <c r="AW564" s="15" t="s">
        <v>35</v>
      </c>
      <c r="AX564" s="15" t="s">
        <v>84</v>
      </c>
      <c r="AY564" s="264" t="s">
        <v>140</v>
      </c>
    </row>
    <row r="565" spans="1:65" s="2" customFormat="1" ht="16.5" customHeight="1">
      <c r="A565" s="40"/>
      <c r="B565" s="41"/>
      <c r="C565" s="268" t="s">
        <v>839</v>
      </c>
      <c r="D565" s="268" t="s">
        <v>323</v>
      </c>
      <c r="E565" s="269" t="s">
        <v>1491</v>
      </c>
      <c r="F565" s="270" t="s">
        <v>1492</v>
      </c>
      <c r="G565" s="271" t="s">
        <v>457</v>
      </c>
      <c r="H565" s="272">
        <v>327.429</v>
      </c>
      <c r="I565" s="273"/>
      <c r="J565" s="274">
        <f>ROUND(I565*H565,2)</f>
        <v>0</v>
      </c>
      <c r="K565" s="270" t="s">
        <v>146</v>
      </c>
      <c r="L565" s="275"/>
      <c r="M565" s="276" t="s">
        <v>19</v>
      </c>
      <c r="N565" s="277" t="s">
        <v>47</v>
      </c>
      <c r="O565" s="86"/>
      <c r="P565" s="223">
        <f>O565*H565</f>
        <v>0</v>
      </c>
      <c r="Q565" s="223">
        <v>0.08</v>
      </c>
      <c r="R565" s="223">
        <f>Q565*H565</f>
        <v>26.194319999999998</v>
      </c>
      <c r="S565" s="223">
        <v>0</v>
      </c>
      <c r="T565" s="224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5" t="s">
        <v>203</v>
      </c>
      <c r="AT565" s="225" t="s">
        <v>323</v>
      </c>
      <c r="AU565" s="225" t="s">
        <v>86</v>
      </c>
      <c r="AY565" s="19" t="s">
        <v>140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9" t="s">
        <v>84</v>
      </c>
      <c r="BK565" s="226">
        <f>ROUND(I565*H565,2)</f>
        <v>0</v>
      </c>
      <c r="BL565" s="19" t="s">
        <v>147</v>
      </c>
      <c r="BM565" s="225" t="s">
        <v>1493</v>
      </c>
    </row>
    <row r="566" spans="1:51" s="13" customFormat="1" ht="12">
      <c r="A566" s="13"/>
      <c r="B566" s="232"/>
      <c r="C566" s="233"/>
      <c r="D566" s="234" t="s">
        <v>151</v>
      </c>
      <c r="E566" s="235" t="s">
        <v>19</v>
      </c>
      <c r="F566" s="236" t="s">
        <v>1489</v>
      </c>
      <c r="G566" s="233"/>
      <c r="H566" s="235" t="s">
        <v>19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2" t="s">
        <v>151</v>
      </c>
      <c r="AU566" s="242" t="s">
        <v>86</v>
      </c>
      <c r="AV566" s="13" t="s">
        <v>84</v>
      </c>
      <c r="AW566" s="13" t="s">
        <v>35</v>
      </c>
      <c r="AX566" s="13" t="s">
        <v>76</v>
      </c>
      <c r="AY566" s="242" t="s">
        <v>140</v>
      </c>
    </row>
    <row r="567" spans="1:51" s="13" customFormat="1" ht="12">
      <c r="A567" s="13"/>
      <c r="B567" s="232"/>
      <c r="C567" s="233"/>
      <c r="D567" s="234" t="s">
        <v>151</v>
      </c>
      <c r="E567" s="235" t="s">
        <v>19</v>
      </c>
      <c r="F567" s="236" t="s">
        <v>1288</v>
      </c>
      <c r="G567" s="233"/>
      <c r="H567" s="235" t="s">
        <v>19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151</v>
      </c>
      <c r="AU567" s="242" t="s">
        <v>86</v>
      </c>
      <c r="AV567" s="13" t="s">
        <v>84</v>
      </c>
      <c r="AW567" s="13" t="s">
        <v>35</v>
      </c>
      <c r="AX567" s="13" t="s">
        <v>76</v>
      </c>
      <c r="AY567" s="242" t="s">
        <v>140</v>
      </c>
    </row>
    <row r="568" spans="1:51" s="14" customFormat="1" ht="12">
      <c r="A568" s="14"/>
      <c r="B568" s="243"/>
      <c r="C568" s="244"/>
      <c r="D568" s="234" t="s">
        <v>151</v>
      </c>
      <c r="E568" s="245" t="s">
        <v>19</v>
      </c>
      <c r="F568" s="246" t="s">
        <v>1490</v>
      </c>
      <c r="G568" s="244"/>
      <c r="H568" s="247">
        <v>331.009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151</v>
      </c>
      <c r="AU568" s="253" t="s">
        <v>86</v>
      </c>
      <c r="AV568" s="14" t="s">
        <v>86</v>
      </c>
      <c r="AW568" s="14" t="s">
        <v>35</v>
      </c>
      <c r="AX568" s="14" t="s">
        <v>76</v>
      </c>
      <c r="AY568" s="253" t="s">
        <v>140</v>
      </c>
    </row>
    <row r="569" spans="1:51" s="13" customFormat="1" ht="12">
      <c r="A569" s="13"/>
      <c r="B569" s="232"/>
      <c r="C569" s="233"/>
      <c r="D569" s="234" t="s">
        <v>151</v>
      </c>
      <c r="E569" s="235" t="s">
        <v>19</v>
      </c>
      <c r="F569" s="236" t="s">
        <v>1494</v>
      </c>
      <c r="G569" s="233"/>
      <c r="H569" s="235" t="s">
        <v>19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2" t="s">
        <v>151</v>
      </c>
      <c r="AU569" s="242" t="s">
        <v>86</v>
      </c>
      <c r="AV569" s="13" t="s">
        <v>84</v>
      </c>
      <c r="AW569" s="13" t="s">
        <v>35</v>
      </c>
      <c r="AX569" s="13" t="s">
        <v>76</v>
      </c>
      <c r="AY569" s="242" t="s">
        <v>140</v>
      </c>
    </row>
    <row r="570" spans="1:51" s="14" customFormat="1" ht="12">
      <c r="A570" s="14"/>
      <c r="B570" s="243"/>
      <c r="C570" s="244"/>
      <c r="D570" s="234" t="s">
        <v>151</v>
      </c>
      <c r="E570" s="245" t="s">
        <v>19</v>
      </c>
      <c r="F570" s="246" t="s">
        <v>1495</v>
      </c>
      <c r="G570" s="244"/>
      <c r="H570" s="247">
        <v>-12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151</v>
      </c>
      <c r="AU570" s="253" t="s">
        <v>86</v>
      </c>
      <c r="AV570" s="14" t="s">
        <v>86</v>
      </c>
      <c r="AW570" s="14" t="s">
        <v>35</v>
      </c>
      <c r="AX570" s="14" t="s">
        <v>76</v>
      </c>
      <c r="AY570" s="253" t="s">
        <v>140</v>
      </c>
    </row>
    <row r="571" spans="1:51" s="13" customFormat="1" ht="12">
      <c r="A571" s="13"/>
      <c r="B571" s="232"/>
      <c r="C571" s="233"/>
      <c r="D571" s="234" t="s">
        <v>151</v>
      </c>
      <c r="E571" s="235" t="s">
        <v>19</v>
      </c>
      <c r="F571" s="236" t="s">
        <v>1203</v>
      </c>
      <c r="G571" s="233"/>
      <c r="H571" s="235" t="s">
        <v>19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151</v>
      </c>
      <c r="AU571" s="242" t="s">
        <v>86</v>
      </c>
      <c r="AV571" s="13" t="s">
        <v>84</v>
      </c>
      <c r="AW571" s="13" t="s">
        <v>35</v>
      </c>
      <c r="AX571" s="13" t="s">
        <v>76</v>
      </c>
      <c r="AY571" s="242" t="s">
        <v>140</v>
      </c>
    </row>
    <row r="572" spans="1:51" s="14" customFormat="1" ht="12">
      <c r="A572" s="14"/>
      <c r="B572" s="243"/>
      <c r="C572" s="244"/>
      <c r="D572" s="234" t="s">
        <v>151</v>
      </c>
      <c r="E572" s="245" t="s">
        <v>19</v>
      </c>
      <c r="F572" s="246" t="s">
        <v>86</v>
      </c>
      <c r="G572" s="244"/>
      <c r="H572" s="247">
        <v>2</v>
      </c>
      <c r="I572" s="248"/>
      <c r="J572" s="244"/>
      <c r="K572" s="244"/>
      <c r="L572" s="249"/>
      <c r="M572" s="250"/>
      <c r="N572" s="251"/>
      <c r="O572" s="251"/>
      <c r="P572" s="251"/>
      <c r="Q572" s="251"/>
      <c r="R572" s="251"/>
      <c r="S572" s="251"/>
      <c r="T572" s="25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3" t="s">
        <v>151</v>
      </c>
      <c r="AU572" s="253" t="s">
        <v>86</v>
      </c>
      <c r="AV572" s="14" t="s">
        <v>86</v>
      </c>
      <c r="AW572" s="14" t="s">
        <v>35</v>
      </c>
      <c r="AX572" s="14" t="s">
        <v>76</v>
      </c>
      <c r="AY572" s="253" t="s">
        <v>140</v>
      </c>
    </row>
    <row r="573" spans="1:51" s="15" customFormat="1" ht="12">
      <c r="A573" s="15"/>
      <c r="B573" s="254"/>
      <c r="C573" s="255"/>
      <c r="D573" s="234" t="s">
        <v>151</v>
      </c>
      <c r="E573" s="256" t="s">
        <v>19</v>
      </c>
      <c r="F573" s="257" t="s">
        <v>154</v>
      </c>
      <c r="G573" s="255"/>
      <c r="H573" s="258">
        <v>321.009</v>
      </c>
      <c r="I573" s="259"/>
      <c r="J573" s="255"/>
      <c r="K573" s="255"/>
      <c r="L573" s="260"/>
      <c r="M573" s="261"/>
      <c r="N573" s="262"/>
      <c r="O573" s="262"/>
      <c r="P573" s="262"/>
      <c r="Q573" s="262"/>
      <c r="R573" s="262"/>
      <c r="S573" s="262"/>
      <c r="T573" s="263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4" t="s">
        <v>151</v>
      </c>
      <c r="AU573" s="264" t="s">
        <v>86</v>
      </c>
      <c r="AV573" s="15" t="s">
        <v>147</v>
      </c>
      <c r="AW573" s="15" t="s">
        <v>35</v>
      </c>
      <c r="AX573" s="15" t="s">
        <v>84</v>
      </c>
      <c r="AY573" s="264" t="s">
        <v>140</v>
      </c>
    </row>
    <row r="574" spans="1:51" s="14" customFormat="1" ht="12">
      <c r="A574" s="14"/>
      <c r="B574" s="243"/>
      <c r="C574" s="244"/>
      <c r="D574" s="234" t="s">
        <v>151</v>
      </c>
      <c r="E574" s="244"/>
      <c r="F574" s="246" t="s">
        <v>1496</v>
      </c>
      <c r="G574" s="244"/>
      <c r="H574" s="247">
        <v>327.429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151</v>
      </c>
      <c r="AU574" s="253" t="s">
        <v>86</v>
      </c>
      <c r="AV574" s="14" t="s">
        <v>86</v>
      </c>
      <c r="AW574" s="14" t="s">
        <v>4</v>
      </c>
      <c r="AX574" s="14" t="s">
        <v>84</v>
      </c>
      <c r="AY574" s="253" t="s">
        <v>140</v>
      </c>
    </row>
    <row r="575" spans="1:65" s="2" customFormat="1" ht="16.5" customHeight="1">
      <c r="A575" s="40"/>
      <c r="B575" s="41"/>
      <c r="C575" s="268" t="s">
        <v>844</v>
      </c>
      <c r="D575" s="268" t="s">
        <v>323</v>
      </c>
      <c r="E575" s="269" t="s">
        <v>1497</v>
      </c>
      <c r="F575" s="270" t="s">
        <v>1498</v>
      </c>
      <c r="G575" s="271" t="s">
        <v>457</v>
      </c>
      <c r="H575" s="272">
        <v>12.24</v>
      </c>
      <c r="I575" s="273"/>
      <c r="J575" s="274">
        <f>ROUND(I575*H575,2)</f>
        <v>0</v>
      </c>
      <c r="K575" s="270" t="s">
        <v>146</v>
      </c>
      <c r="L575" s="275"/>
      <c r="M575" s="276" t="s">
        <v>19</v>
      </c>
      <c r="N575" s="277" t="s">
        <v>47</v>
      </c>
      <c r="O575" s="86"/>
      <c r="P575" s="223">
        <f>O575*H575</f>
        <v>0</v>
      </c>
      <c r="Q575" s="223">
        <v>0.0483</v>
      </c>
      <c r="R575" s="223">
        <f>Q575*H575</f>
        <v>0.591192</v>
      </c>
      <c r="S575" s="223">
        <v>0</v>
      </c>
      <c r="T575" s="224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5" t="s">
        <v>203</v>
      </c>
      <c r="AT575" s="225" t="s">
        <v>323</v>
      </c>
      <c r="AU575" s="225" t="s">
        <v>86</v>
      </c>
      <c r="AY575" s="19" t="s">
        <v>140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9" t="s">
        <v>84</v>
      </c>
      <c r="BK575" s="226">
        <f>ROUND(I575*H575,2)</f>
        <v>0</v>
      </c>
      <c r="BL575" s="19" t="s">
        <v>147</v>
      </c>
      <c r="BM575" s="225" t="s">
        <v>1499</v>
      </c>
    </row>
    <row r="576" spans="1:51" s="13" customFormat="1" ht="12">
      <c r="A576" s="13"/>
      <c r="B576" s="232"/>
      <c r="C576" s="233"/>
      <c r="D576" s="234" t="s">
        <v>151</v>
      </c>
      <c r="E576" s="235" t="s">
        <v>19</v>
      </c>
      <c r="F576" s="236" t="s">
        <v>1500</v>
      </c>
      <c r="G576" s="233"/>
      <c r="H576" s="235" t="s">
        <v>19</v>
      </c>
      <c r="I576" s="237"/>
      <c r="J576" s="233"/>
      <c r="K576" s="233"/>
      <c r="L576" s="238"/>
      <c r="M576" s="239"/>
      <c r="N576" s="240"/>
      <c r="O576" s="240"/>
      <c r="P576" s="240"/>
      <c r="Q576" s="240"/>
      <c r="R576" s="240"/>
      <c r="S576" s="240"/>
      <c r="T576" s="24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2" t="s">
        <v>151</v>
      </c>
      <c r="AU576" s="242" t="s">
        <v>86</v>
      </c>
      <c r="AV576" s="13" t="s">
        <v>84</v>
      </c>
      <c r="AW576" s="13" t="s">
        <v>35</v>
      </c>
      <c r="AX576" s="13" t="s">
        <v>76</v>
      </c>
      <c r="AY576" s="242" t="s">
        <v>140</v>
      </c>
    </row>
    <row r="577" spans="1:51" s="14" customFormat="1" ht="12">
      <c r="A577" s="14"/>
      <c r="B577" s="243"/>
      <c r="C577" s="244"/>
      <c r="D577" s="234" t="s">
        <v>151</v>
      </c>
      <c r="E577" s="245" t="s">
        <v>19</v>
      </c>
      <c r="F577" s="246" t="s">
        <v>1501</v>
      </c>
      <c r="G577" s="244"/>
      <c r="H577" s="247">
        <v>12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151</v>
      </c>
      <c r="AU577" s="253" t="s">
        <v>86</v>
      </c>
      <c r="AV577" s="14" t="s">
        <v>86</v>
      </c>
      <c r="AW577" s="14" t="s">
        <v>35</v>
      </c>
      <c r="AX577" s="14" t="s">
        <v>76</v>
      </c>
      <c r="AY577" s="253" t="s">
        <v>140</v>
      </c>
    </row>
    <row r="578" spans="1:51" s="15" customFormat="1" ht="12">
      <c r="A578" s="15"/>
      <c r="B578" s="254"/>
      <c r="C578" s="255"/>
      <c r="D578" s="234" t="s">
        <v>151</v>
      </c>
      <c r="E578" s="256" t="s">
        <v>19</v>
      </c>
      <c r="F578" s="257" t="s">
        <v>154</v>
      </c>
      <c r="G578" s="255"/>
      <c r="H578" s="258">
        <v>12</v>
      </c>
      <c r="I578" s="259"/>
      <c r="J578" s="255"/>
      <c r="K578" s="255"/>
      <c r="L578" s="260"/>
      <c r="M578" s="261"/>
      <c r="N578" s="262"/>
      <c r="O578" s="262"/>
      <c r="P578" s="262"/>
      <c r="Q578" s="262"/>
      <c r="R578" s="262"/>
      <c r="S578" s="262"/>
      <c r="T578" s="263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4" t="s">
        <v>151</v>
      </c>
      <c r="AU578" s="264" t="s">
        <v>86</v>
      </c>
      <c r="AV578" s="15" t="s">
        <v>147</v>
      </c>
      <c r="AW578" s="15" t="s">
        <v>35</v>
      </c>
      <c r="AX578" s="15" t="s">
        <v>84</v>
      </c>
      <c r="AY578" s="264" t="s">
        <v>140</v>
      </c>
    </row>
    <row r="579" spans="1:51" s="14" customFormat="1" ht="12">
      <c r="A579" s="14"/>
      <c r="B579" s="243"/>
      <c r="C579" s="244"/>
      <c r="D579" s="234" t="s">
        <v>151</v>
      </c>
      <c r="E579" s="244"/>
      <c r="F579" s="246" t="s">
        <v>1502</v>
      </c>
      <c r="G579" s="244"/>
      <c r="H579" s="247">
        <v>12.24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3" t="s">
        <v>151</v>
      </c>
      <c r="AU579" s="253" t="s">
        <v>86</v>
      </c>
      <c r="AV579" s="14" t="s">
        <v>86</v>
      </c>
      <c r="AW579" s="14" t="s">
        <v>4</v>
      </c>
      <c r="AX579" s="14" t="s">
        <v>84</v>
      </c>
      <c r="AY579" s="253" t="s">
        <v>140</v>
      </c>
    </row>
    <row r="580" spans="1:65" s="2" customFormat="1" ht="24.15" customHeight="1">
      <c r="A580" s="40"/>
      <c r="B580" s="41"/>
      <c r="C580" s="214" t="s">
        <v>853</v>
      </c>
      <c r="D580" s="214" t="s">
        <v>142</v>
      </c>
      <c r="E580" s="215" t="s">
        <v>727</v>
      </c>
      <c r="F580" s="216" t="s">
        <v>728</v>
      </c>
      <c r="G580" s="217" t="s">
        <v>457</v>
      </c>
      <c r="H580" s="218">
        <v>90.086</v>
      </c>
      <c r="I580" s="219"/>
      <c r="J580" s="220">
        <f>ROUND(I580*H580,2)</f>
        <v>0</v>
      </c>
      <c r="K580" s="216" t="s">
        <v>146</v>
      </c>
      <c r="L580" s="46"/>
      <c r="M580" s="221" t="s">
        <v>19</v>
      </c>
      <c r="N580" s="222" t="s">
        <v>47</v>
      </c>
      <c r="O580" s="86"/>
      <c r="P580" s="223">
        <f>O580*H580</f>
        <v>0</v>
      </c>
      <c r="Q580" s="223">
        <v>0.1295</v>
      </c>
      <c r="R580" s="223">
        <f>Q580*H580</f>
        <v>11.666137</v>
      </c>
      <c r="S580" s="223">
        <v>0</v>
      </c>
      <c r="T580" s="224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5" t="s">
        <v>147</v>
      </c>
      <c r="AT580" s="225" t="s">
        <v>142</v>
      </c>
      <c r="AU580" s="225" t="s">
        <v>86</v>
      </c>
      <c r="AY580" s="19" t="s">
        <v>140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9" t="s">
        <v>84</v>
      </c>
      <c r="BK580" s="226">
        <f>ROUND(I580*H580,2)</f>
        <v>0</v>
      </c>
      <c r="BL580" s="19" t="s">
        <v>147</v>
      </c>
      <c r="BM580" s="225" t="s">
        <v>1503</v>
      </c>
    </row>
    <row r="581" spans="1:47" s="2" customFormat="1" ht="12">
      <c r="A581" s="40"/>
      <c r="B581" s="41"/>
      <c r="C581" s="42"/>
      <c r="D581" s="227" t="s">
        <v>149</v>
      </c>
      <c r="E581" s="42"/>
      <c r="F581" s="228" t="s">
        <v>730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149</v>
      </c>
      <c r="AU581" s="19" t="s">
        <v>86</v>
      </c>
    </row>
    <row r="582" spans="1:51" s="13" customFormat="1" ht="12">
      <c r="A582" s="13"/>
      <c r="B582" s="232"/>
      <c r="C582" s="233"/>
      <c r="D582" s="234" t="s">
        <v>151</v>
      </c>
      <c r="E582" s="235" t="s">
        <v>19</v>
      </c>
      <c r="F582" s="236" t="s">
        <v>1504</v>
      </c>
      <c r="G582" s="233"/>
      <c r="H582" s="235" t="s">
        <v>19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2" t="s">
        <v>151</v>
      </c>
      <c r="AU582" s="242" t="s">
        <v>86</v>
      </c>
      <c r="AV582" s="13" t="s">
        <v>84</v>
      </c>
      <c r="AW582" s="13" t="s">
        <v>35</v>
      </c>
      <c r="AX582" s="13" t="s">
        <v>76</v>
      </c>
      <c r="AY582" s="242" t="s">
        <v>140</v>
      </c>
    </row>
    <row r="583" spans="1:51" s="13" customFormat="1" ht="12">
      <c r="A583" s="13"/>
      <c r="B583" s="232"/>
      <c r="C583" s="233"/>
      <c r="D583" s="234" t="s">
        <v>151</v>
      </c>
      <c r="E583" s="235" t="s">
        <v>19</v>
      </c>
      <c r="F583" s="236" t="s">
        <v>1288</v>
      </c>
      <c r="G583" s="233"/>
      <c r="H583" s="235" t="s">
        <v>19</v>
      </c>
      <c r="I583" s="237"/>
      <c r="J583" s="233"/>
      <c r="K583" s="233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151</v>
      </c>
      <c r="AU583" s="242" t="s">
        <v>86</v>
      </c>
      <c r="AV583" s="13" t="s">
        <v>84</v>
      </c>
      <c r="AW583" s="13" t="s">
        <v>35</v>
      </c>
      <c r="AX583" s="13" t="s">
        <v>76</v>
      </c>
      <c r="AY583" s="242" t="s">
        <v>140</v>
      </c>
    </row>
    <row r="584" spans="1:51" s="14" customFormat="1" ht="12">
      <c r="A584" s="14"/>
      <c r="B584" s="243"/>
      <c r="C584" s="244"/>
      <c r="D584" s="234" t="s">
        <v>151</v>
      </c>
      <c r="E584" s="245" t="s">
        <v>19</v>
      </c>
      <c r="F584" s="246" t="s">
        <v>1505</v>
      </c>
      <c r="G584" s="244"/>
      <c r="H584" s="247">
        <v>90.086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151</v>
      </c>
      <c r="AU584" s="253" t="s">
        <v>86</v>
      </c>
      <c r="AV584" s="14" t="s">
        <v>86</v>
      </c>
      <c r="AW584" s="14" t="s">
        <v>35</v>
      </c>
      <c r="AX584" s="14" t="s">
        <v>76</v>
      </c>
      <c r="AY584" s="253" t="s">
        <v>140</v>
      </c>
    </row>
    <row r="585" spans="1:51" s="15" customFormat="1" ht="12">
      <c r="A585" s="15"/>
      <c r="B585" s="254"/>
      <c r="C585" s="255"/>
      <c r="D585" s="234" t="s">
        <v>151</v>
      </c>
      <c r="E585" s="256" t="s">
        <v>19</v>
      </c>
      <c r="F585" s="257" t="s">
        <v>154</v>
      </c>
      <c r="G585" s="255"/>
      <c r="H585" s="258">
        <v>90.086</v>
      </c>
      <c r="I585" s="259"/>
      <c r="J585" s="255"/>
      <c r="K585" s="255"/>
      <c r="L585" s="260"/>
      <c r="M585" s="261"/>
      <c r="N585" s="262"/>
      <c r="O585" s="262"/>
      <c r="P585" s="262"/>
      <c r="Q585" s="262"/>
      <c r="R585" s="262"/>
      <c r="S585" s="262"/>
      <c r="T585" s="263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4" t="s">
        <v>151</v>
      </c>
      <c r="AU585" s="264" t="s">
        <v>86</v>
      </c>
      <c r="AV585" s="15" t="s">
        <v>147</v>
      </c>
      <c r="AW585" s="15" t="s">
        <v>35</v>
      </c>
      <c r="AX585" s="15" t="s">
        <v>84</v>
      </c>
      <c r="AY585" s="264" t="s">
        <v>140</v>
      </c>
    </row>
    <row r="586" spans="1:65" s="2" customFormat="1" ht="16.5" customHeight="1">
      <c r="A586" s="40"/>
      <c r="B586" s="41"/>
      <c r="C586" s="268" t="s">
        <v>862</v>
      </c>
      <c r="D586" s="268" t="s">
        <v>323</v>
      </c>
      <c r="E586" s="269" t="s">
        <v>1506</v>
      </c>
      <c r="F586" s="270" t="s">
        <v>1507</v>
      </c>
      <c r="G586" s="271" t="s">
        <v>457</v>
      </c>
      <c r="H586" s="272">
        <v>91.888</v>
      </c>
      <c r="I586" s="273"/>
      <c r="J586" s="274">
        <f>ROUND(I586*H586,2)</f>
        <v>0</v>
      </c>
      <c r="K586" s="270" t="s">
        <v>146</v>
      </c>
      <c r="L586" s="275"/>
      <c r="M586" s="276" t="s">
        <v>19</v>
      </c>
      <c r="N586" s="277" t="s">
        <v>47</v>
      </c>
      <c r="O586" s="86"/>
      <c r="P586" s="223">
        <f>O586*H586</f>
        <v>0</v>
      </c>
      <c r="Q586" s="223">
        <v>0.028</v>
      </c>
      <c r="R586" s="223">
        <f>Q586*H586</f>
        <v>2.572864</v>
      </c>
      <c r="S586" s="223">
        <v>0</v>
      </c>
      <c r="T586" s="224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5" t="s">
        <v>203</v>
      </c>
      <c r="AT586" s="225" t="s">
        <v>323</v>
      </c>
      <c r="AU586" s="225" t="s">
        <v>86</v>
      </c>
      <c r="AY586" s="19" t="s">
        <v>140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9" t="s">
        <v>84</v>
      </c>
      <c r="BK586" s="226">
        <f>ROUND(I586*H586,2)</f>
        <v>0</v>
      </c>
      <c r="BL586" s="19" t="s">
        <v>147</v>
      </c>
      <c r="BM586" s="225" t="s">
        <v>1508</v>
      </c>
    </row>
    <row r="587" spans="1:51" s="13" customFormat="1" ht="12">
      <c r="A587" s="13"/>
      <c r="B587" s="232"/>
      <c r="C587" s="233"/>
      <c r="D587" s="234" t="s">
        <v>151</v>
      </c>
      <c r="E587" s="235" t="s">
        <v>19</v>
      </c>
      <c r="F587" s="236" t="s">
        <v>1504</v>
      </c>
      <c r="G587" s="233"/>
      <c r="H587" s="235" t="s">
        <v>19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151</v>
      </c>
      <c r="AU587" s="242" t="s">
        <v>86</v>
      </c>
      <c r="AV587" s="13" t="s">
        <v>84</v>
      </c>
      <c r="AW587" s="13" t="s">
        <v>35</v>
      </c>
      <c r="AX587" s="13" t="s">
        <v>76</v>
      </c>
      <c r="AY587" s="242" t="s">
        <v>140</v>
      </c>
    </row>
    <row r="588" spans="1:51" s="13" customFormat="1" ht="12">
      <c r="A588" s="13"/>
      <c r="B588" s="232"/>
      <c r="C588" s="233"/>
      <c r="D588" s="234" t="s">
        <v>151</v>
      </c>
      <c r="E588" s="235" t="s">
        <v>19</v>
      </c>
      <c r="F588" s="236" t="s">
        <v>1288</v>
      </c>
      <c r="G588" s="233"/>
      <c r="H588" s="235" t="s">
        <v>19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151</v>
      </c>
      <c r="AU588" s="242" t="s">
        <v>86</v>
      </c>
      <c r="AV588" s="13" t="s">
        <v>84</v>
      </c>
      <c r="AW588" s="13" t="s">
        <v>35</v>
      </c>
      <c r="AX588" s="13" t="s">
        <v>76</v>
      </c>
      <c r="AY588" s="242" t="s">
        <v>140</v>
      </c>
    </row>
    <row r="589" spans="1:51" s="14" customFormat="1" ht="12">
      <c r="A589" s="14"/>
      <c r="B589" s="243"/>
      <c r="C589" s="244"/>
      <c r="D589" s="234" t="s">
        <v>151</v>
      </c>
      <c r="E589" s="245" t="s">
        <v>19</v>
      </c>
      <c r="F589" s="246" t="s">
        <v>1505</v>
      </c>
      <c r="G589" s="244"/>
      <c r="H589" s="247">
        <v>90.086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151</v>
      </c>
      <c r="AU589" s="253" t="s">
        <v>86</v>
      </c>
      <c r="AV589" s="14" t="s">
        <v>86</v>
      </c>
      <c r="AW589" s="14" t="s">
        <v>35</v>
      </c>
      <c r="AX589" s="14" t="s">
        <v>76</v>
      </c>
      <c r="AY589" s="253" t="s">
        <v>140</v>
      </c>
    </row>
    <row r="590" spans="1:51" s="15" customFormat="1" ht="12">
      <c r="A590" s="15"/>
      <c r="B590" s="254"/>
      <c r="C590" s="255"/>
      <c r="D590" s="234" t="s">
        <v>151</v>
      </c>
      <c r="E590" s="256" t="s">
        <v>19</v>
      </c>
      <c r="F590" s="257" t="s">
        <v>154</v>
      </c>
      <c r="G590" s="255"/>
      <c r="H590" s="258">
        <v>90.086</v>
      </c>
      <c r="I590" s="259"/>
      <c r="J590" s="255"/>
      <c r="K590" s="255"/>
      <c r="L590" s="260"/>
      <c r="M590" s="261"/>
      <c r="N590" s="262"/>
      <c r="O590" s="262"/>
      <c r="P590" s="262"/>
      <c r="Q590" s="262"/>
      <c r="R590" s="262"/>
      <c r="S590" s="262"/>
      <c r="T590" s="26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4" t="s">
        <v>151</v>
      </c>
      <c r="AU590" s="264" t="s">
        <v>86</v>
      </c>
      <c r="AV590" s="15" t="s">
        <v>147</v>
      </c>
      <c r="AW590" s="15" t="s">
        <v>35</v>
      </c>
      <c r="AX590" s="15" t="s">
        <v>84</v>
      </c>
      <c r="AY590" s="264" t="s">
        <v>140</v>
      </c>
    </row>
    <row r="591" spans="1:51" s="14" customFormat="1" ht="12">
      <c r="A591" s="14"/>
      <c r="B591" s="243"/>
      <c r="C591" s="244"/>
      <c r="D591" s="234" t="s">
        <v>151</v>
      </c>
      <c r="E591" s="244"/>
      <c r="F591" s="246" t="s">
        <v>1509</v>
      </c>
      <c r="G591" s="244"/>
      <c r="H591" s="247">
        <v>91.888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151</v>
      </c>
      <c r="AU591" s="253" t="s">
        <v>86</v>
      </c>
      <c r="AV591" s="14" t="s">
        <v>86</v>
      </c>
      <c r="AW591" s="14" t="s">
        <v>4</v>
      </c>
      <c r="AX591" s="14" t="s">
        <v>84</v>
      </c>
      <c r="AY591" s="253" t="s">
        <v>140</v>
      </c>
    </row>
    <row r="592" spans="1:65" s="2" customFormat="1" ht="16.5" customHeight="1">
      <c r="A592" s="40"/>
      <c r="B592" s="41"/>
      <c r="C592" s="214" t="s">
        <v>870</v>
      </c>
      <c r="D592" s="214" t="s">
        <v>142</v>
      </c>
      <c r="E592" s="215" t="s">
        <v>746</v>
      </c>
      <c r="F592" s="216" t="s">
        <v>747</v>
      </c>
      <c r="G592" s="217" t="s">
        <v>250</v>
      </c>
      <c r="H592" s="218">
        <v>10.831</v>
      </c>
      <c r="I592" s="219"/>
      <c r="J592" s="220">
        <f>ROUND(I592*H592,2)</f>
        <v>0</v>
      </c>
      <c r="K592" s="216" t="s">
        <v>146</v>
      </c>
      <c r="L592" s="46"/>
      <c r="M592" s="221" t="s">
        <v>19</v>
      </c>
      <c r="N592" s="222" t="s">
        <v>47</v>
      </c>
      <c r="O592" s="86"/>
      <c r="P592" s="223">
        <f>O592*H592</f>
        <v>0</v>
      </c>
      <c r="Q592" s="223">
        <v>2.25634</v>
      </c>
      <c r="R592" s="223">
        <f>Q592*H592</f>
        <v>24.438418539999997</v>
      </c>
      <c r="S592" s="223">
        <v>0</v>
      </c>
      <c r="T592" s="224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5" t="s">
        <v>147</v>
      </c>
      <c r="AT592" s="225" t="s">
        <v>142</v>
      </c>
      <c r="AU592" s="225" t="s">
        <v>86</v>
      </c>
      <c r="AY592" s="19" t="s">
        <v>140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9" t="s">
        <v>84</v>
      </c>
      <c r="BK592" s="226">
        <f>ROUND(I592*H592,2)</f>
        <v>0</v>
      </c>
      <c r="BL592" s="19" t="s">
        <v>147</v>
      </c>
      <c r="BM592" s="225" t="s">
        <v>1510</v>
      </c>
    </row>
    <row r="593" spans="1:47" s="2" customFormat="1" ht="12">
      <c r="A593" s="40"/>
      <c r="B593" s="41"/>
      <c r="C593" s="42"/>
      <c r="D593" s="227" t="s">
        <v>149</v>
      </c>
      <c r="E593" s="42"/>
      <c r="F593" s="228" t="s">
        <v>749</v>
      </c>
      <c r="G593" s="42"/>
      <c r="H593" s="42"/>
      <c r="I593" s="229"/>
      <c r="J593" s="42"/>
      <c r="K593" s="42"/>
      <c r="L593" s="46"/>
      <c r="M593" s="230"/>
      <c r="N593" s="231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149</v>
      </c>
      <c r="AU593" s="19" t="s">
        <v>86</v>
      </c>
    </row>
    <row r="594" spans="1:51" s="13" customFormat="1" ht="12">
      <c r="A594" s="13"/>
      <c r="B594" s="232"/>
      <c r="C594" s="233"/>
      <c r="D594" s="234" t="s">
        <v>151</v>
      </c>
      <c r="E594" s="235" t="s">
        <v>19</v>
      </c>
      <c r="F594" s="236" t="s">
        <v>1489</v>
      </c>
      <c r="G594" s="233"/>
      <c r="H594" s="235" t="s">
        <v>19</v>
      </c>
      <c r="I594" s="237"/>
      <c r="J594" s="233"/>
      <c r="K594" s="233"/>
      <c r="L594" s="238"/>
      <c r="M594" s="239"/>
      <c r="N594" s="240"/>
      <c r="O594" s="240"/>
      <c r="P594" s="240"/>
      <c r="Q594" s="240"/>
      <c r="R594" s="240"/>
      <c r="S594" s="240"/>
      <c r="T594" s="24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2" t="s">
        <v>151</v>
      </c>
      <c r="AU594" s="242" t="s">
        <v>86</v>
      </c>
      <c r="AV594" s="13" t="s">
        <v>84</v>
      </c>
      <c r="AW594" s="13" t="s">
        <v>35</v>
      </c>
      <c r="AX594" s="13" t="s">
        <v>76</v>
      </c>
      <c r="AY594" s="242" t="s">
        <v>140</v>
      </c>
    </row>
    <row r="595" spans="1:51" s="13" customFormat="1" ht="12">
      <c r="A595" s="13"/>
      <c r="B595" s="232"/>
      <c r="C595" s="233"/>
      <c r="D595" s="234" t="s">
        <v>151</v>
      </c>
      <c r="E595" s="235" t="s">
        <v>19</v>
      </c>
      <c r="F595" s="236" t="s">
        <v>1288</v>
      </c>
      <c r="G595" s="233"/>
      <c r="H595" s="235" t="s">
        <v>19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2" t="s">
        <v>151</v>
      </c>
      <c r="AU595" s="242" t="s">
        <v>86</v>
      </c>
      <c r="AV595" s="13" t="s">
        <v>84</v>
      </c>
      <c r="AW595" s="13" t="s">
        <v>35</v>
      </c>
      <c r="AX595" s="13" t="s">
        <v>76</v>
      </c>
      <c r="AY595" s="242" t="s">
        <v>140</v>
      </c>
    </row>
    <row r="596" spans="1:51" s="14" customFormat="1" ht="12">
      <c r="A596" s="14"/>
      <c r="B596" s="243"/>
      <c r="C596" s="244"/>
      <c r="D596" s="234" t="s">
        <v>151</v>
      </c>
      <c r="E596" s="245" t="s">
        <v>19</v>
      </c>
      <c r="F596" s="246" t="s">
        <v>1511</v>
      </c>
      <c r="G596" s="244"/>
      <c r="H596" s="247">
        <v>9.93</v>
      </c>
      <c r="I596" s="248"/>
      <c r="J596" s="244"/>
      <c r="K596" s="244"/>
      <c r="L596" s="249"/>
      <c r="M596" s="250"/>
      <c r="N596" s="251"/>
      <c r="O596" s="251"/>
      <c r="P596" s="251"/>
      <c r="Q596" s="251"/>
      <c r="R596" s="251"/>
      <c r="S596" s="251"/>
      <c r="T596" s="25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3" t="s">
        <v>151</v>
      </c>
      <c r="AU596" s="253" t="s">
        <v>86</v>
      </c>
      <c r="AV596" s="14" t="s">
        <v>86</v>
      </c>
      <c r="AW596" s="14" t="s">
        <v>35</v>
      </c>
      <c r="AX596" s="14" t="s">
        <v>76</v>
      </c>
      <c r="AY596" s="253" t="s">
        <v>140</v>
      </c>
    </row>
    <row r="597" spans="1:51" s="13" customFormat="1" ht="12">
      <c r="A597" s="13"/>
      <c r="B597" s="232"/>
      <c r="C597" s="233"/>
      <c r="D597" s="234" t="s">
        <v>151</v>
      </c>
      <c r="E597" s="235" t="s">
        <v>19</v>
      </c>
      <c r="F597" s="236" t="s">
        <v>1504</v>
      </c>
      <c r="G597" s="233"/>
      <c r="H597" s="235" t="s">
        <v>19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2" t="s">
        <v>151</v>
      </c>
      <c r="AU597" s="242" t="s">
        <v>86</v>
      </c>
      <c r="AV597" s="13" t="s">
        <v>84</v>
      </c>
      <c r="AW597" s="13" t="s">
        <v>35</v>
      </c>
      <c r="AX597" s="13" t="s">
        <v>76</v>
      </c>
      <c r="AY597" s="242" t="s">
        <v>140</v>
      </c>
    </row>
    <row r="598" spans="1:51" s="13" customFormat="1" ht="12">
      <c r="A598" s="13"/>
      <c r="B598" s="232"/>
      <c r="C598" s="233"/>
      <c r="D598" s="234" t="s">
        <v>151</v>
      </c>
      <c r="E598" s="235" t="s">
        <v>19</v>
      </c>
      <c r="F598" s="236" t="s">
        <v>1288</v>
      </c>
      <c r="G598" s="233"/>
      <c r="H598" s="235" t="s">
        <v>19</v>
      </c>
      <c r="I598" s="237"/>
      <c r="J598" s="233"/>
      <c r="K598" s="233"/>
      <c r="L598" s="238"/>
      <c r="M598" s="239"/>
      <c r="N598" s="240"/>
      <c r="O598" s="240"/>
      <c r="P598" s="240"/>
      <c r="Q598" s="240"/>
      <c r="R598" s="240"/>
      <c r="S598" s="240"/>
      <c r="T598" s="24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151</v>
      </c>
      <c r="AU598" s="242" t="s">
        <v>86</v>
      </c>
      <c r="AV598" s="13" t="s">
        <v>84</v>
      </c>
      <c r="AW598" s="13" t="s">
        <v>35</v>
      </c>
      <c r="AX598" s="13" t="s">
        <v>76</v>
      </c>
      <c r="AY598" s="242" t="s">
        <v>140</v>
      </c>
    </row>
    <row r="599" spans="1:51" s="14" customFormat="1" ht="12">
      <c r="A599" s="14"/>
      <c r="B599" s="243"/>
      <c r="C599" s="244"/>
      <c r="D599" s="234" t="s">
        <v>151</v>
      </c>
      <c r="E599" s="245" t="s">
        <v>19</v>
      </c>
      <c r="F599" s="246" t="s">
        <v>1512</v>
      </c>
      <c r="G599" s="244"/>
      <c r="H599" s="247">
        <v>0.901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151</v>
      </c>
      <c r="AU599" s="253" t="s">
        <v>86</v>
      </c>
      <c r="AV599" s="14" t="s">
        <v>86</v>
      </c>
      <c r="AW599" s="14" t="s">
        <v>35</v>
      </c>
      <c r="AX599" s="14" t="s">
        <v>76</v>
      </c>
      <c r="AY599" s="253" t="s">
        <v>140</v>
      </c>
    </row>
    <row r="600" spans="1:51" s="15" customFormat="1" ht="12">
      <c r="A600" s="15"/>
      <c r="B600" s="254"/>
      <c r="C600" s="255"/>
      <c r="D600" s="234" t="s">
        <v>151</v>
      </c>
      <c r="E600" s="256" t="s">
        <v>19</v>
      </c>
      <c r="F600" s="257" t="s">
        <v>154</v>
      </c>
      <c r="G600" s="255"/>
      <c r="H600" s="258">
        <v>10.831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151</v>
      </c>
      <c r="AU600" s="264" t="s">
        <v>86</v>
      </c>
      <c r="AV600" s="15" t="s">
        <v>147</v>
      </c>
      <c r="AW600" s="15" t="s">
        <v>35</v>
      </c>
      <c r="AX600" s="15" t="s">
        <v>84</v>
      </c>
      <c r="AY600" s="264" t="s">
        <v>140</v>
      </c>
    </row>
    <row r="601" spans="1:65" s="2" customFormat="1" ht="33" customHeight="1">
      <c r="A601" s="40"/>
      <c r="B601" s="41"/>
      <c r="C601" s="214" t="s">
        <v>875</v>
      </c>
      <c r="D601" s="214" t="s">
        <v>142</v>
      </c>
      <c r="E601" s="215" t="s">
        <v>1513</v>
      </c>
      <c r="F601" s="216" t="s">
        <v>1514</v>
      </c>
      <c r="G601" s="217" t="s">
        <v>457</v>
      </c>
      <c r="H601" s="218">
        <v>11</v>
      </c>
      <c r="I601" s="219"/>
      <c r="J601" s="220">
        <f>ROUND(I601*H601,2)</f>
        <v>0</v>
      </c>
      <c r="K601" s="216" t="s">
        <v>146</v>
      </c>
      <c r="L601" s="46"/>
      <c r="M601" s="221" t="s">
        <v>19</v>
      </c>
      <c r="N601" s="222" t="s">
        <v>47</v>
      </c>
      <c r="O601" s="86"/>
      <c r="P601" s="223">
        <f>O601*H601</f>
        <v>0</v>
      </c>
      <c r="Q601" s="223">
        <v>0.0006</v>
      </c>
      <c r="R601" s="223">
        <f>Q601*H601</f>
        <v>0.006599999999999999</v>
      </c>
      <c r="S601" s="223">
        <v>0</v>
      </c>
      <c r="T601" s="224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5" t="s">
        <v>147</v>
      </c>
      <c r="AT601" s="225" t="s">
        <v>142</v>
      </c>
      <c r="AU601" s="225" t="s">
        <v>86</v>
      </c>
      <c r="AY601" s="19" t="s">
        <v>140</v>
      </c>
      <c r="BE601" s="226">
        <f>IF(N601="základní",J601,0)</f>
        <v>0</v>
      </c>
      <c r="BF601" s="226">
        <f>IF(N601="snížená",J601,0)</f>
        <v>0</v>
      </c>
      <c r="BG601" s="226">
        <f>IF(N601="zákl. přenesená",J601,0)</f>
        <v>0</v>
      </c>
      <c r="BH601" s="226">
        <f>IF(N601="sníž. přenesená",J601,0)</f>
        <v>0</v>
      </c>
      <c r="BI601" s="226">
        <f>IF(N601="nulová",J601,0)</f>
        <v>0</v>
      </c>
      <c r="BJ601" s="19" t="s">
        <v>84</v>
      </c>
      <c r="BK601" s="226">
        <f>ROUND(I601*H601,2)</f>
        <v>0</v>
      </c>
      <c r="BL601" s="19" t="s">
        <v>147</v>
      </c>
      <c r="BM601" s="225" t="s">
        <v>1515</v>
      </c>
    </row>
    <row r="602" spans="1:47" s="2" customFormat="1" ht="12">
      <c r="A602" s="40"/>
      <c r="B602" s="41"/>
      <c r="C602" s="42"/>
      <c r="D602" s="227" t="s">
        <v>149</v>
      </c>
      <c r="E602" s="42"/>
      <c r="F602" s="228" t="s">
        <v>1516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149</v>
      </c>
      <c r="AU602" s="19" t="s">
        <v>86</v>
      </c>
    </row>
    <row r="603" spans="1:51" s="13" customFormat="1" ht="12">
      <c r="A603" s="13"/>
      <c r="B603" s="232"/>
      <c r="C603" s="233"/>
      <c r="D603" s="234" t="s">
        <v>151</v>
      </c>
      <c r="E603" s="235" t="s">
        <v>19</v>
      </c>
      <c r="F603" s="236" t="s">
        <v>1203</v>
      </c>
      <c r="G603" s="233"/>
      <c r="H603" s="235" t="s">
        <v>19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151</v>
      </c>
      <c r="AU603" s="242" t="s">
        <v>86</v>
      </c>
      <c r="AV603" s="13" t="s">
        <v>84</v>
      </c>
      <c r="AW603" s="13" t="s">
        <v>35</v>
      </c>
      <c r="AX603" s="13" t="s">
        <v>76</v>
      </c>
      <c r="AY603" s="242" t="s">
        <v>140</v>
      </c>
    </row>
    <row r="604" spans="1:51" s="14" customFormat="1" ht="12">
      <c r="A604" s="14"/>
      <c r="B604" s="243"/>
      <c r="C604" s="244"/>
      <c r="D604" s="234" t="s">
        <v>151</v>
      </c>
      <c r="E604" s="245" t="s">
        <v>19</v>
      </c>
      <c r="F604" s="246" t="s">
        <v>86</v>
      </c>
      <c r="G604" s="244"/>
      <c r="H604" s="247">
        <v>2</v>
      </c>
      <c r="I604" s="248"/>
      <c r="J604" s="244"/>
      <c r="K604" s="244"/>
      <c r="L604" s="249"/>
      <c r="M604" s="250"/>
      <c r="N604" s="251"/>
      <c r="O604" s="251"/>
      <c r="P604" s="251"/>
      <c r="Q604" s="251"/>
      <c r="R604" s="251"/>
      <c r="S604" s="251"/>
      <c r="T604" s="25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3" t="s">
        <v>151</v>
      </c>
      <c r="AU604" s="253" t="s">
        <v>86</v>
      </c>
      <c r="AV604" s="14" t="s">
        <v>86</v>
      </c>
      <c r="AW604" s="14" t="s">
        <v>35</v>
      </c>
      <c r="AX604" s="14" t="s">
        <v>76</v>
      </c>
      <c r="AY604" s="253" t="s">
        <v>140</v>
      </c>
    </row>
    <row r="605" spans="1:51" s="13" customFormat="1" ht="12">
      <c r="A605" s="13"/>
      <c r="B605" s="232"/>
      <c r="C605" s="233"/>
      <c r="D605" s="234" t="s">
        <v>151</v>
      </c>
      <c r="E605" s="235" t="s">
        <v>19</v>
      </c>
      <c r="F605" s="236" t="s">
        <v>1517</v>
      </c>
      <c r="G605" s="233"/>
      <c r="H605" s="235" t="s">
        <v>19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151</v>
      </c>
      <c r="AU605" s="242" t="s">
        <v>86</v>
      </c>
      <c r="AV605" s="13" t="s">
        <v>84</v>
      </c>
      <c r="AW605" s="13" t="s">
        <v>35</v>
      </c>
      <c r="AX605" s="13" t="s">
        <v>76</v>
      </c>
      <c r="AY605" s="242" t="s">
        <v>140</v>
      </c>
    </row>
    <row r="606" spans="1:51" s="14" customFormat="1" ht="12">
      <c r="A606" s="14"/>
      <c r="B606" s="243"/>
      <c r="C606" s="244"/>
      <c r="D606" s="234" t="s">
        <v>151</v>
      </c>
      <c r="E606" s="245" t="s">
        <v>19</v>
      </c>
      <c r="F606" s="246" t="s">
        <v>1518</v>
      </c>
      <c r="G606" s="244"/>
      <c r="H606" s="247">
        <v>9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151</v>
      </c>
      <c r="AU606" s="253" t="s">
        <v>86</v>
      </c>
      <c r="AV606" s="14" t="s">
        <v>86</v>
      </c>
      <c r="AW606" s="14" t="s">
        <v>35</v>
      </c>
      <c r="AX606" s="14" t="s">
        <v>76</v>
      </c>
      <c r="AY606" s="253" t="s">
        <v>140</v>
      </c>
    </row>
    <row r="607" spans="1:51" s="15" customFormat="1" ht="12">
      <c r="A607" s="15"/>
      <c r="B607" s="254"/>
      <c r="C607" s="255"/>
      <c r="D607" s="234" t="s">
        <v>151</v>
      </c>
      <c r="E607" s="256" t="s">
        <v>19</v>
      </c>
      <c r="F607" s="257" t="s">
        <v>154</v>
      </c>
      <c r="G607" s="255"/>
      <c r="H607" s="258">
        <v>11</v>
      </c>
      <c r="I607" s="259"/>
      <c r="J607" s="255"/>
      <c r="K607" s="255"/>
      <c r="L607" s="260"/>
      <c r="M607" s="261"/>
      <c r="N607" s="262"/>
      <c r="O607" s="262"/>
      <c r="P607" s="262"/>
      <c r="Q607" s="262"/>
      <c r="R607" s="262"/>
      <c r="S607" s="262"/>
      <c r="T607" s="263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64" t="s">
        <v>151</v>
      </c>
      <c r="AU607" s="264" t="s">
        <v>86</v>
      </c>
      <c r="AV607" s="15" t="s">
        <v>147</v>
      </c>
      <c r="AW607" s="15" t="s">
        <v>35</v>
      </c>
      <c r="AX607" s="15" t="s">
        <v>84</v>
      </c>
      <c r="AY607" s="264" t="s">
        <v>140</v>
      </c>
    </row>
    <row r="608" spans="1:65" s="2" customFormat="1" ht="16.5" customHeight="1">
      <c r="A608" s="40"/>
      <c r="B608" s="41"/>
      <c r="C608" s="214" t="s">
        <v>883</v>
      </c>
      <c r="D608" s="214" t="s">
        <v>142</v>
      </c>
      <c r="E608" s="215" t="s">
        <v>1519</v>
      </c>
      <c r="F608" s="216" t="s">
        <v>1520</v>
      </c>
      <c r="G608" s="217" t="s">
        <v>457</v>
      </c>
      <c r="H608" s="218">
        <v>11</v>
      </c>
      <c r="I608" s="219"/>
      <c r="J608" s="220">
        <f>ROUND(I608*H608,2)</f>
        <v>0</v>
      </c>
      <c r="K608" s="216" t="s">
        <v>146</v>
      </c>
      <c r="L608" s="46"/>
      <c r="M608" s="221" t="s">
        <v>19</v>
      </c>
      <c r="N608" s="222" t="s">
        <v>47</v>
      </c>
      <c r="O608" s="86"/>
      <c r="P608" s="223">
        <f>O608*H608</f>
        <v>0</v>
      </c>
      <c r="Q608" s="223">
        <v>0</v>
      </c>
      <c r="R608" s="223">
        <f>Q608*H608</f>
        <v>0</v>
      </c>
      <c r="S608" s="223">
        <v>0</v>
      </c>
      <c r="T608" s="224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25" t="s">
        <v>147</v>
      </c>
      <c r="AT608" s="225" t="s">
        <v>142</v>
      </c>
      <c r="AU608" s="225" t="s">
        <v>86</v>
      </c>
      <c r="AY608" s="19" t="s">
        <v>140</v>
      </c>
      <c r="BE608" s="226">
        <f>IF(N608="základní",J608,0)</f>
        <v>0</v>
      </c>
      <c r="BF608" s="226">
        <f>IF(N608="snížená",J608,0)</f>
        <v>0</v>
      </c>
      <c r="BG608" s="226">
        <f>IF(N608="zákl. přenesená",J608,0)</f>
        <v>0</v>
      </c>
      <c r="BH608" s="226">
        <f>IF(N608="sníž. přenesená",J608,0)</f>
        <v>0</v>
      </c>
      <c r="BI608" s="226">
        <f>IF(N608="nulová",J608,0)</f>
        <v>0</v>
      </c>
      <c r="BJ608" s="19" t="s">
        <v>84</v>
      </c>
      <c r="BK608" s="226">
        <f>ROUND(I608*H608,2)</f>
        <v>0</v>
      </c>
      <c r="BL608" s="19" t="s">
        <v>147</v>
      </c>
      <c r="BM608" s="225" t="s">
        <v>1521</v>
      </c>
    </row>
    <row r="609" spans="1:47" s="2" customFormat="1" ht="12">
      <c r="A609" s="40"/>
      <c r="B609" s="41"/>
      <c r="C609" s="42"/>
      <c r="D609" s="227" t="s">
        <v>149</v>
      </c>
      <c r="E609" s="42"/>
      <c r="F609" s="228" t="s">
        <v>1522</v>
      </c>
      <c r="G609" s="42"/>
      <c r="H609" s="42"/>
      <c r="I609" s="229"/>
      <c r="J609" s="42"/>
      <c r="K609" s="42"/>
      <c r="L609" s="46"/>
      <c r="M609" s="230"/>
      <c r="N609" s="231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149</v>
      </c>
      <c r="AU609" s="19" t="s">
        <v>86</v>
      </c>
    </row>
    <row r="610" spans="1:51" s="13" customFormat="1" ht="12">
      <c r="A610" s="13"/>
      <c r="B610" s="232"/>
      <c r="C610" s="233"/>
      <c r="D610" s="234" t="s">
        <v>151</v>
      </c>
      <c r="E610" s="235" t="s">
        <v>19</v>
      </c>
      <c r="F610" s="236" t="s">
        <v>1203</v>
      </c>
      <c r="G610" s="233"/>
      <c r="H610" s="235" t="s">
        <v>19</v>
      </c>
      <c r="I610" s="237"/>
      <c r="J610" s="233"/>
      <c r="K610" s="233"/>
      <c r="L610" s="238"/>
      <c r="M610" s="239"/>
      <c r="N610" s="240"/>
      <c r="O610" s="240"/>
      <c r="P610" s="240"/>
      <c r="Q610" s="240"/>
      <c r="R610" s="240"/>
      <c r="S610" s="240"/>
      <c r="T610" s="24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2" t="s">
        <v>151</v>
      </c>
      <c r="AU610" s="242" t="s">
        <v>86</v>
      </c>
      <c r="AV610" s="13" t="s">
        <v>84</v>
      </c>
      <c r="AW610" s="13" t="s">
        <v>35</v>
      </c>
      <c r="AX610" s="13" t="s">
        <v>76</v>
      </c>
      <c r="AY610" s="242" t="s">
        <v>140</v>
      </c>
    </row>
    <row r="611" spans="1:51" s="14" customFormat="1" ht="12">
      <c r="A611" s="14"/>
      <c r="B611" s="243"/>
      <c r="C611" s="244"/>
      <c r="D611" s="234" t="s">
        <v>151</v>
      </c>
      <c r="E611" s="245" t="s">
        <v>19</v>
      </c>
      <c r="F611" s="246" t="s">
        <v>86</v>
      </c>
      <c r="G611" s="244"/>
      <c r="H611" s="247">
        <v>2</v>
      </c>
      <c r="I611" s="248"/>
      <c r="J611" s="244"/>
      <c r="K611" s="244"/>
      <c r="L611" s="249"/>
      <c r="M611" s="250"/>
      <c r="N611" s="251"/>
      <c r="O611" s="251"/>
      <c r="P611" s="251"/>
      <c r="Q611" s="251"/>
      <c r="R611" s="251"/>
      <c r="S611" s="251"/>
      <c r="T611" s="25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3" t="s">
        <v>151</v>
      </c>
      <c r="AU611" s="253" t="s">
        <v>86</v>
      </c>
      <c r="AV611" s="14" t="s">
        <v>86</v>
      </c>
      <c r="AW611" s="14" t="s">
        <v>35</v>
      </c>
      <c r="AX611" s="14" t="s">
        <v>76</v>
      </c>
      <c r="AY611" s="253" t="s">
        <v>140</v>
      </c>
    </row>
    <row r="612" spans="1:51" s="13" customFormat="1" ht="12">
      <c r="A612" s="13"/>
      <c r="B612" s="232"/>
      <c r="C612" s="233"/>
      <c r="D612" s="234" t="s">
        <v>151</v>
      </c>
      <c r="E612" s="235" t="s">
        <v>19</v>
      </c>
      <c r="F612" s="236" t="s">
        <v>1517</v>
      </c>
      <c r="G612" s="233"/>
      <c r="H612" s="235" t="s">
        <v>19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151</v>
      </c>
      <c r="AU612" s="242" t="s">
        <v>86</v>
      </c>
      <c r="AV612" s="13" t="s">
        <v>84</v>
      </c>
      <c r="AW612" s="13" t="s">
        <v>35</v>
      </c>
      <c r="AX612" s="13" t="s">
        <v>76</v>
      </c>
      <c r="AY612" s="242" t="s">
        <v>140</v>
      </c>
    </row>
    <row r="613" spans="1:51" s="14" customFormat="1" ht="12">
      <c r="A613" s="14"/>
      <c r="B613" s="243"/>
      <c r="C613" s="244"/>
      <c r="D613" s="234" t="s">
        <v>151</v>
      </c>
      <c r="E613" s="245" t="s">
        <v>19</v>
      </c>
      <c r="F613" s="246" t="s">
        <v>1518</v>
      </c>
      <c r="G613" s="244"/>
      <c r="H613" s="247">
        <v>9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151</v>
      </c>
      <c r="AU613" s="253" t="s">
        <v>86</v>
      </c>
      <c r="AV613" s="14" t="s">
        <v>86</v>
      </c>
      <c r="AW613" s="14" t="s">
        <v>35</v>
      </c>
      <c r="AX613" s="14" t="s">
        <v>76</v>
      </c>
      <c r="AY613" s="253" t="s">
        <v>140</v>
      </c>
    </row>
    <row r="614" spans="1:51" s="15" customFormat="1" ht="12">
      <c r="A614" s="15"/>
      <c r="B614" s="254"/>
      <c r="C614" s="255"/>
      <c r="D614" s="234" t="s">
        <v>151</v>
      </c>
      <c r="E614" s="256" t="s">
        <v>19</v>
      </c>
      <c r="F614" s="257" t="s">
        <v>154</v>
      </c>
      <c r="G614" s="255"/>
      <c r="H614" s="258">
        <v>11</v>
      </c>
      <c r="I614" s="259"/>
      <c r="J614" s="255"/>
      <c r="K614" s="255"/>
      <c r="L614" s="260"/>
      <c r="M614" s="261"/>
      <c r="N614" s="262"/>
      <c r="O614" s="262"/>
      <c r="P614" s="262"/>
      <c r="Q614" s="262"/>
      <c r="R614" s="262"/>
      <c r="S614" s="262"/>
      <c r="T614" s="26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4" t="s">
        <v>151</v>
      </c>
      <c r="AU614" s="264" t="s">
        <v>86</v>
      </c>
      <c r="AV614" s="15" t="s">
        <v>147</v>
      </c>
      <c r="AW614" s="15" t="s">
        <v>35</v>
      </c>
      <c r="AX614" s="15" t="s">
        <v>84</v>
      </c>
      <c r="AY614" s="264" t="s">
        <v>140</v>
      </c>
    </row>
    <row r="615" spans="1:63" s="12" customFormat="1" ht="22.8" customHeight="1">
      <c r="A615" s="12"/>
      <c r="B615" s="198"/>
      <c r="C615" s="199"/>
      <c r="D615" s="200" t="s">
        <v>75</v>
      </c>
      <c r="E615" s="212" t="s">
        <v>316</v>
      </c>
      <c r="F615" s="212" t="s">
        <v>317</v>
      </c>
      <c r="G615" s="199"/>
      <c r="H615" s="199"/>
      <c r="I615" s="202"/>
      <c r="J615" s="213">
        <f>BK615</f>
        <v>0</v>
      </c>
      <c r="K615" s="199"/>
      <c r="L615" s="204"/>
      <c r="M615" s="205"/>
      <c r="N615" s="206"/>
      <c r="O615" s="206"/>
      <c r="P615" s="207">
        <f>SUM(P616:P617)</f>
        <v>0</v>
      </c>
      <c r="Q615" s="206"/>
      <c r="R615" s="207">
        <f>SUM(R616:R617)</f>
        <v>0</v>
      </c>
      <c r="S615" s="206"/>
      <c r="T615" s="208">
        <f>SUM(T616:T617)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9" t="s">
        <v>84</v>
      </c>
      <c r="AT615" s="210" t="s">
        <v>75</v>
      </c>
      <c r="AU615" s="210" t="s">
        <v>84</v>
      </c>
      <c r="AY615" s="209" t="s">
        <v>140</v>
      </c>
      <c r="BK615" s="211">
        <f>SUM(BK616:BK617)</f>
        <v>0</v>
      </c>
    </row>
    <row r="616" spans="1:65" s="2" customFormat="1" ht="24.15" customHeight="1">
      <c r="A616" s="40"/>
      <c r="B616" s="41"/>
      <c r="C616" s="214" t="s">
        <v>890</v>
      </c>
      <c r="D616" s="214" t="s">
        <v>142</v>
      </c>
      <c r="E616" s="215" t="s">
        <v>319</v>
      </c>
      <c r="F616" s="216" t="s">
        <v>320</v>
      </c>
      <c r="G616" s="217" t="s">
        <v>274</v>
      </c>
      <c r="H616" s="218">
        <v>847.023</v>
      </c>
      <c r="I616" s="219"/>
      <c r="J616" s="220">
        <f>ROUND(I616*H616,2)</f>
        <v>0</v>
      </c>
      <c r="K616" s="216" t="s">
        <v>146</v>
      </c>
      <c r="L616" s="46"/>
      <c r="M616" s="221" t="s">
        <v>19</v>
      </c>
      <c r="N616" s="222" t="s">
        <v>47</v>
      </c>
      <c r="O616" s="86"/>
      <c r="P616" s="223">
        <f>O616*H616</f>
        <v>0</v>
      </c>
      <c r="Q616" s="223">
        <v>0</v>
      </c>
      <c r="R616" s="223">
        <f>Q616*H616</f>
        <v>0</v>
      </c>
      <c r="S616" s="223">
        <v>0</v>
      </c>
      <c r="T616" s="224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5" t="s">
        <v>147</v>
      </c>
      <c r="AT616" s="225" t="s">
        <v>142</v>
      </c>
      <c r="AU616" s="225" t="s">
        <v>86</v>
      </c>
      <c r="AY616" s="19" t="s">
        <v>140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9" t="s">
        <v>84</v>
      </c>
      <c r="BK616" s="226">
        <f>ROUND(I616*H616,2)</f>
        <v>0</v>
      </c>
      <c r="BL616" s="19" t="s">
        <v>147</v>
      </c>
      <c r="BM616" s="225" t="s">
        <v>1523</v>
      </c>
    </row>
    <row r="617" spans="1:47" s="2" customFormat="1" ht="12">
      <c r="A617" s="40"/>
      <c r="B617" s="41"/>
      <c r="C617" s="42"/>
      <c r="D617" s="227" t="s">
        <v>149</v>
      </c>
      <c r="E617" s="42"/>
      <c r="F617" s="228" t="s">
        <v>322</v>
      </c>
      <c r="G617" s="42"/>
      <c r="H617" s="42"/>
      <c r="I617" s="229"/>
      <c r="J617" s="42"/>
      <c r="K617" s="42"/>
      <c r="L617" s="46"/>
      <c r="M617" s="230"/>
      <c r="N617" s="231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149</v>
      </c>
      <c r="AU617" s="19" t="s">
        <v>86</v>
      </c>
    </row>
    <row r="618" spans="1:63" s="12" customFormat="1" ht="25.9" customHeight="1">
      <c r="A618" s="12"/>
      <c r="B618" s="198"/>
      <c r="C618" s="199"/>
      <c r="D618" s="200" t="s">
        <v>75</v>
      </c>
      <c r="E618" s="201" t="s">
        <v>323</v>
      </c>
      <c r="F618" s="201" t="s">
        <v>324</v>
      </c>
      <c r="G618" s="199"/>
      <c r="H618" s="199"/>
      <c r="I618" s="202"/>
      <c r="J618" s="203">
        <f>BK618</f>
        <v>0</v>
      </c>
      <c r="K618" s="199"/>
      <c r="L618" s="204"/>
      <c r="M618" s="205"/>
      <c r="N618" s="206"/>
      <c r="O618" s="206"/>
      <c r="P618" s="207">
        <f>P619</f>
        <v>0</v>
      </c>
      <c r="Q618" s="206"/>
      <c r="R618" s="207">
        <f>R619</f>
        <v>0.7801</v>
      </c>
      <c r="S618" s="206"/>
      <c r="T618" s="208">
        <f>T619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9" t="s">
        <v>161</v>
      </c>
      <c r="AT618" s="210" t="s">
        <v>75</v>
      </c>
      <c r="AU618" s="210" t="s">
        <v>76</v>
      </c>
      <c r="AY618" s="209" t="s">
        <v>140</v>
      </c>
      <c r="BK618" s="211">
        <f>BK619</f>
        <v>0</v>
      </c>
    </row>
    <row r="619" spans="1:63" s="12" customFormat="1" ht="22.8" customHeight="1">
      <c r="A619" s="12"/>
      <c r="B619" s="198"/>
      <c r="C619" s="199"/>
      <c r="D619" s="200" t="s">
        <v>75</v>
      </c>
      <c r="E619" s="212" t="s">
        <v>325</v>
      </c>
      <c r="F619" s="212" t="s">
        <v>326</v>
      </c>
      <c r="G619" s="199"/>
      <c r="H619" s="199"/>
      <c r="I619" s="202"/>
      <c r="J619" s="213">
        <f>BK619</f>
        <v>0</v>
      </c>
      <c r="K619" s="199"/>
      <c r="L619" s="204"/>
      <c r="M619" s="205"/>
      <c r="N619" s="206"/>
      <c r="O619" s="206"/>
      <c r="P619" s="207">
        <f>SUM(P620:P629)</f>
        <v>0</v>
      </c>
      <c r="Q619" s="206"/>
      <c r="R619" s="207">
        <f>SUM(R620:R629)</f>
        <v>0.7801</v>
      </c>
      <c r="S619" s="206"/>
      <c r="T619" s="208">
        <f>SUM(T620:T629)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09" t="s">
        <v>161</v>
      </c>
      <c r="AT619" s="210" t="s">
        <v>75</v>
      </c>
      <c r="AU619" s="210" t="s">
        <v>84</v>
      </c>
      <c r="AY619" s="209" t="s">
        <v>140</v>
      </c>
      <c r="BK619" s="211">
        <f>SUM(BK620:BK629)</f>
        <v>0</v>
      </c>
    </row>
    <row r="620" spans="1:65" s="2" customFormat="1" ht="16.5" customHeight="1">
      <c r="A620" s="40"/>
      <c r="B620" s="41"/>
      <c r="C620" s="214" t="s">
        <v>895</v>
      </c>
      <c r="D620" s="214" t="s">
        <v>142</v>
      </c>
      <c r="E620" s="215" t="s">
        <v>1524</v>
      </c>
      <c r="F620" s="216" t="s">
        <v>1525</v>
      </c>
      <c r="G620" s="217" t="s">
        <v>259</v>
      </c>
      <c r="H620" s="218">
        <v>1</v>
      </c>
      <c r="I620" s="219"/>
      <c r="J620" s="220">
        <f>ROUND(I620*H620,2)</f>
        <v>0</v>
      </c>
      <c r="K620" s="216" t="s">
        <v>146</v>
      </c>
      <c r="L620" s="46"/>
      <c r="M620" s="221" t="s">
        <v>19</v>
      </c>
      <c r="N620" s="222" t="s">
        <v>47</v>
      </c>
      <c r="O620" s="86"/>
      <c r="P620" s="223">
        <f>O620*H620</f>
        <v>0</v>
      </c>
      <c r="Q620" s="223">
        <v>0.7801</v>
      </c>
      <c r="R620" s="223">
        <f>Q620*H620</f>
        <v>0.7801</v>
      </c>
      <c r="S620" s="223">
        <v>0</v>
      </c>
      <c r="T620" s="224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5" t="s">
        <v>330</v>
      </c>
      <c r="AT620" s="225" t="s">
        <v>142</v>
      </c>
      <c r="AU620" s="225" t="s">
        <v>86</v>
      </c>
      <c r="AY620" s="19" t="s">
        <v>140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9" t="s">
        <v>84</v>
      </c>
      <c r="BK620" s="226">
        <f>ROUND(I620*H620,2)</f>
        <v>0</v>
      </c>
      <c r="BL620" s="19" t="s">
        <v>330</v>
      </c>
      <c r="BM620" s="225" t="s">
        <v>1526</v>
      </c>
    </row>
    <row r="621" spans="1:47" s="2" customFormat="1" ht="12">
      <c r="A621" s="40"/>
      <c r="B621" s="41"/>
      <c r="C621" s="42"/>
      <c r="D621" s="227" t="s">
        <v>149</v>
      </c>
      <c r="E621" s="42"/>
      <c r="F621" s="228" t="s">
        <v>1527</v>
      </c>
      <c r="G621" s="42"/>
      <c r="H621" s="42"/>
      <c r="I621" s="229"/>
      <c r="J621" s="42"/>
      <c r="K621" s="42"/>
      <c r="L621" s="46"/>
      <c r="M621" s="230"/>
      <c r="N621" s="231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149</v>
      </c>
      <c r="AU621" s="19" t="s">
        <v>86</v>
      </c>
    </row>
    <row r="622" spans="1:51" s="13" customFormat="1" ht="12">
      <c r="A622" s="13"/>
      <c r="B622" s="232"/>
      <c r="C622" s="233"/>
      <c r="D622" s="234" t="s">
        <v>151</v>
      </c>
      <c r="E622" s="235" t="s">
        <v>19</v>
      </c>
      <c r="F622" s="236" t="s">
        <v>334</v>
      </c>
      <c r="G622" s="233"/>
      <c r="H622" s="235" t="s">
        <v>19</v>
      </c>
      <c r="I622" s="237"/>
      <c r="J622" s="233"/>
      <c r="K622" s="233"/>
      <c r="L622" s="238"/>
      <c r="M622" s="239"/>
      <c r="N622" s="240"/>
      <c r="O622" s="240"/>
      <c r="P622" s="240"/>
      <c r="Q622" s="240"/>
      <c r="R622" s="240"/>
      <c r="S622" s="240"/>
      <c r="T622" s="24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2" t="s">
        <v>151</v>
      </c>
      <c r="AU622" s="242" t="s">
        <v>86</v>
      </c>
      <c r="AV622" s="13" t="s">
        <v>84</v>
      </c>
      <c r="AW622" s="13" t="s">
        <v>35</v>
      </c>
      <c r="AX622" s="13" t="s">
        <v>76</v>
      </c>
      <c r="AY622" s="242" t="s">
        <v>140</v>
      </c>
    </row>
    <row r="623" spans="1:51" s="14" customFormat="1" ht="12">
      <c r="A623" s="14"/>
      <c r="B623" s="243"/>
      <c r="C623" s="244"/>
      <c r="D623" s="234" t="s">
        <v>151</v>
      </c>
      <c r="E623" s="245" t="s">
        <v>19</v>
      </c>
      <c r="F623" s="246" t="s">
        <v>84</v>
      </c>
      <c r="G623" s="244"/>
      <c r="H623" s="247">
        <v>1</v>
      </c>
      <c r="I623" s="248"/>
      <c r="J623" s="244"/>
      <c r="K623" s="244"/>
      <c r="L623" s="249"/>
      <c r="M623" s="250"/>
      <c r="N623" s="251"/>
      <c r="O623" s="251"/>
      <c r="P623" s="251"/>
      <c r="Q623" s="251"/>
      <c r="R623" s="251"/>
      <c r="S623" s="251"/>
      <c r="T623" s="252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3" t="s">
        <v>151</v>
      </c>
      <c r="AU623" s="253" t="s">
        <v>86</v>
      </c>
      <c r="AV623" s="14" t="s">
        <v>86</v>
      </c>
      <c r="AW623" s="14" t="s">
        <v>35</v>
      </c>
      <c r="AX623" s="14" t="s">
        <v>76</v>
      </c>
      <c r="AY623" s="253" t="s">
        <v>140</v>
      </c>
    </row>
    <row r="624" spans="1:51" s="15" customFormat="1" ht="12">
      <c r="A624" s="15"/>
      <c r="B624" s="254"/>
      <c r="C624" s="255"/>
      <c r="D624" s="234" t="s">
        <v>151</v>
      </c>
      <c r="E624" s="256" t="s">
        <v>19</v>
      </c>
      <c r="F624" s="257" t="s">
        <v>154</v>
      </c>
      <c r="G624" s="255"/>
      <c r="H624" s="258">
        <v>1</v>
      </c>
      <c r="I624" s="259"/>
      <c r="J624" s="255"/>
      <c r="K624" s="255"/>
      <c r="L624" s="260"/>
      <c r="M624" s="261"/>
      <c r="N624" s="262"/>
      <c r="O624" s="262"/>
      <c r="P624" s="262"/>
      <c r="Q624" s="262"/>
      <c r="R624" s="262"/>
      <c r="S624" s="262"/>
      <c r="T624" s="263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4" t="s">
        <v>151</v>
      </c>
      <c r="AU624" s="264" t="s">
        <v>86</v>
      </c>
      <c r="AV624" s="15" t="s">
        <v>147</v>
      </c>
      <c r="AW624" s="15" t="s">
        <v>35</v>
      </c>
      <c r="AX624" s="15" t="s">
        <v>84</v>
      </c>
      <c r="AY624" s="264" t="s">
        <v>140</v>
      </c>
    </row>
    <row r="625" spans="1:65" s="2" customFormat="1" ht="16.5" customHeight="1">
      <c r="A625" s="40"/>
      <c r="B625" s="41"/>
      <c r="C625" s="214" t="s">
        <v>901</v>
      </c>
      <c r="D625" s="214" t="s">
        <v>142</v>
      </c>
      <c r="E625" s="215" t="s">
        <v>1528</v>
      </c>
      <c r="F625" s="216" t="s">
        <v>1529</v>
      </c>
      <c r="G625" s="217" t="s">
        <v>259</v>
      </c>
      <c r="H625" s="218">
        <v>1</v>
      </c>
      <c r="I625" s="219"/>
      <c r="J625" s="220">
        <f>ROUND(I625*H625,2)</f>
        <v>0</v>
      </c>
      <c r="K625" s="216" t="s">
        <v>146</v>
      </c>
      <c r="L625" s="46"/>
      <c r="M625" s="221" t="s">
        <v>19</v>
      </c>
      <c r="N625" s="222" t="s">
        <v>47</v>
      </c>
      <c r="O625" s="86"/>
      <c r="P625" s="223">
        <f>O625*H625</f>
        <v>0</v>
      </c>
      <c r="Q625" s="223">
        <v>0</v>
      </c>
      <c r="R625" s="223">
        <f>Q625*H625</f>
        <v>0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330</v>
      </c>
      <c r="AT625" s="225" t="s">
        <v>142</v>
      </c>
      <c r="AU625" s="225" t="s">
        <v>86</v>
      </c>
      <c r="AY625" s="19" t="s">
        <v>140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84</v>
      </c>
      <c r="BK625" s="226">
        <f>ROUND(I625*H625,2)</f>
        <v>0</v>
      </c>
      <c r="BL625" s="19" t="s">
        <v>330</v>
      </c>
      <c r="BM625" s="225" t="s">
        <v>1530</v>
      </c>
    </row>
    <row r="626" spans="1:47" s="2" customFormat="1" ht="12">
      <c r="A626" s="40"/>
      <c r="B626" s="41"/>
      <c r="C626" s="42"/>
      <c r="D626" s="227" t="s">
        <v>149</v>
      </c>
      <c r="E626" s="42"/>
      <c r="F626" s="228" t="s">
        <v>1531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149</v>
      </c>
      <c r="AU626" s="19" t="s">
        <v>86</v>
      </c>
    </row>
    <row r="627" spans="1:51" s="13" customFormat="1" ht="12">
      <c r="A627" s="13"/>
      <c r="B627" s="232"/>
      <c r="C627" s="233"/>
      <c r="D627" s="234" t="s">
        <v>151</v>
      </c>
      <c r="E627" s="235" t="s">
        <v>19</v>
      </c>
      <c r="F627" s="236" t="s">
        <v>334</v>
      </c>
      <c r="G627" s="233"/>
      <c r="H627" s="235" t="s">
        <v>19</v>
      </c>
      <c r="I627" s="237"/>
      <c r="J627" s="233"/>
      <c r="K627" s="233"/>
      <c r="L627" s="238"/>
      <c r="M627" s="239"/>
      <c r="N627" s="240"/>
      <c r="O627" s="240"/>
      <c r="P627" s="240"/>
      <c r="Q627" s="240"/>
      <c r="R627" s="240"/>
      <c r="S627" s="240"/>
      <c r="T627" s="24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2" t="s">
        <v>151</v>
      </c>
      <c r="AU627" s="242" t="s">
        <v>86</v>
      </c>
      <c r="AV627" s="13" t="s">
        <v>84</v>
      </c>
      <c r="AW627" s="13" t="s">
        <v>35</v>
      </c>
      <c r="AX627" s="13" t="s">
        <v>76</v>
      </c>
      <c r="AY627" s="242" t="s">
        <v>140</v>
      </c>
    </row>
    <row r="628" spans="1:51" s="14" customFormat="1" ht="12">
      <c r="A628" s="14"/>
      <c r="B628" s="243"/>
      <c r="C628" s="244"/>
      <c r="D628" s="234" t="s">
        <v>151</v>
      </c>
      <c r="E628" s="245" t="s">
        <v>19</v>
      </c>
      <c r="F628" s="246" t="s">
        <v>84</v>
      </c>
      <c r="G628" s="244"/>
      <c r="H628" s="247">
        <v>1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151</v>
      </c>
      <c r="AU628" s="253" t="s">
        <v>86</v>
      </c>
      <c r="AV628" s="14" t="s">
        <v>86</v>
      </c>
      <c r="AW628" s="14" t="s">
        <v>35</v>
      </c>
      <c r="AX628" s="14" t="s">
        <v>76</v>
      </c>
      <c r="AY628" s="253" t="s">
        <v>140</v>
      </c>
    </row>
    <row r="629" spans="1:51" s="15" customFormat="1" ht="12">
      <c r="A629" s="15"/>
      <c r="B629" s="254"/>
      <c r="C629" s="255"/>
      <c r="D629" s="234" t="s">
        <v>151</v>
      </c>
      <c r="E629" s="256" t="s">
        <v>19</v>
      </c>
      <c r="F629" s="257" t="s">
        <v>154</v>
      </c>
      <c r="G629" s="255"/>
      <c r="H629" s="258">
        <v>1</v>
      </c>
      <c r="I629" s="259"/>
      <c r="J629" s="255"/>
      <c r="K629" s="255"/>
      <c r="L629" s="260"/>
      <c r="M629" s="265"/>
      <c r="N629" s="266"/>
      <c r="O629" s="266"/>
      <c r="P629" s="266"/>
      <c r="Q629" s="266"/>
      <c r="R629" s="266"/>
      <c r="S629" s="266"/>
      <c r="T629" s="267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4" t="s">
        <v>151</v>
      </c>
      <c r="AU629" s="264" t="s">
        <v>86</v>
      </c>
      <c r="AV629" s="15" t="s">
        <v>147</v>
      </c>
      <c r="AW629" s="15" t="s">
        <v>35</v>
      </c>
      <c r="AX629" s="15" t="s">
        <v>84</v>
      </c>
      <c r="AY629" s="264" t="s">
        <v>140</v>
      </c>
    </row>
    <row r="630" spans="1:31" s="2" customFormat="1" ht="6.95" customHeight="1">
      <c r="A630" s="40"/>
      <c r="B630" s="61"/>
      <c r="C630" s="62"/>
      <c r="D630" s="62"/>
      <c r="E630" s="62"/>
      <c r="F630" s="62"/>
      <c r="G630" s="62"/>
      <c r="H630" s="62"/>
      <c r="I630" s="62"/>
      <c r="J630" s="62"/>
      <c r="K630" s="62"/>
      <c r="L630" s="46"/>
      <c r="M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</row>
  </sheetData>
  <sheetProtection password="CC35" sheet="1" objects="1" scenarios="1" formatColumns="0" formatRows="0" autoFilter="0"/>
  <autoFilter ref="C88:K6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2/113202111"/>
    <hyperlink ref="F98" r:id="rId2" display="https://podminky.urs.cz/item/CS_URS_2023_02/122252205"/>
    <hyperlink ref="F109" r:id="rId3" display="https://podminky.urs.cz/item/CS_URS_2023_02/131251100"/>
    <hyperlink ref="F114" r:id="rId4" display="https://podminky.urs.cz/item/CS_URS_2023_02/131251102"/>
    <hyperlink ref="F119" r:id="rId5" display="https://podminky.urs.cz/item/CS_URS_2023_02/132251102"/>
    <hyperlink ref="F124" r:id="rId6" display="https://podminky.urs.cz/item/CS_URS_2023_02/132251251"/>
    <hyperlink ref="F131" r:id="rId7" display="https://podminky.urs.cz/item/CS_URS_2023_02/133212811"/>
    <hyperlink ref="F136" r:id="rId8" display="https://podminky.urs.cz/item/CS_URS_2023_02/162751117"/>
    <hyperlink ref="F165" r:id="rId9" display="https://podminky.urs.cz/item/CS_URS_2023_02/162751119"/>
    <hyperlink ref="F195" r:id="rId10" display="https://podminky.urs.cz/item/CS_URS_2023_02/171201221"/>
    <hyperlink ref="F225" r:id="rId11" display="https://podminky.urs.cz/item/CS_URS_2023_02/171251201"/>
    <hyperlink ref="F254" r:id="rId12" display="https://podminky.urs.cz/item/CS_URS_2023_02/174111101"/>
    <hyperlink ref="F263" r:id="rId13" display="https://podminky.urs.cz/item/CS_URS_2023_02/174151101"/>
    <hyperlink ref="F268" r:id="rId14" display="https://podminky.urs.cz/item/CS_URS_2023_02/181152302"/>
    <hyperlink ref="F279" r:id="rId15" display="https://podminky.urs.cz/item/CS_URS_2023_02/181351103"/>
    <hyperlink ref="F291" r:id="rId16" display="https://podminky.urs.cz/item/CS_URS_2023_02/181411131"/>
    <hyperlink ref="F303" r:id="rId17" display="https://podminky.urs.cz/item/CS_URS_2023_02/181951111"/>
    <hyperlink ref="F309" r:id="rId18" display="https://podminky.urs.cz/item/CS_URS_2023_02/182112121"/>
    <hyperlink ref="F318" r:id="rId19" display="https://podminky.urs.cz/item/CS_URS_2023_02/183101313"/>
    <hyperlink ref="F332" r:id="rId20" display="https://podminky.urs.cz/item/CS_URS_2023_02/183101321"/>
    <hyperlink ref="F345" r:id="rId21" display="https://podminky.urs.cz/item/CS_URS_2023_02/184102111"/>
    <hyperlink ref="F360" r:id="rId22" display="https://podminky.urs.cz/item/CS_URS_2023_02/184201112"/>
    <hyperlink ref="F376" r:id="rId23" display="https://podminky.urs.cz/item/CS_URS_2023_02/211531111"/>
    <hyperlink ref="F385" r:id="rId24" display="https://podminky.urs.cz/item/CS_URS_2023_02/275313711"/>
    <hyperlink ref="F391" r:id="rId25" display="https://podminky.urs.cz/item/CS_URS_2023_02/451541111"/>
    <hyperlink ref="F400" r:id="rId26" display="https://podminky.urs.cz/item/CS_URS_2023_02/451572111"/>
    <hyperlink ref="F406" r:id="rId27" display="https://podminky.urs.cz/item/CS_URS_2023_02/564760001"/>
    <hyperlink ref="F411" r:id="rId28" display="https://podminky.urs.cz/item/CS_URS_2023_02/564851111"/>
    <hyperlink ref="F418" r:id="rId29" display="https://podminky.urs.cz/item/CS_URS_2023_02/564861111"/>
    <hyperlink ref="F423" r:id="rId30" display="https://podminky.urs.cz/item/CS_URS_2023_02/564952111"/>
    <hyperlink ref="F428" r:id="rId31" display="https://podminky.urs.cz/item/CS_URS_2023_02/564962111"/>
    <hyperlink ref="F433" r:id="rId32" display="https://podminky.urs.cz/item/CS_URS_2023_02/565145111"/>
    <hyperlink ref="F438" r:id="rId33" display="https://podminky.urs.cz/item/CS_URS_2023_02/577134111"/>
    <hyperlink ref="F443" r:id="rId34" display="https://podminky.urs.cz/item/CS_URS_2023_02/584121111"/>
    <hyperlink ref="F448" r:id="rId35" display="https://podminky.urs.cz/item/CS_URS_2023_02/596211110"/>
    <hyperlink ref="F465" r:id="rId36" display="https://podminky.urs.cz/item/CS_URS_2023_02/596412213"/>
    <hyperlink ref="F480" r:id="rId37" display="https://podminky.urs.cz/item/CS_URS_2023_02/871315211"/>
    <hyperlink ref="F485" r:id="rId38" display="https://podminky.urs.cz/item/CS_URS_2023_02/877270310"/>
    <hyperlink ref="F494" r:id="rId39" display="https://podminky.urs.cz/item/CS_URS_2023_02/877270330"/>
    <hyperlink ref="F503" r:id="rId40" display="https://podminky.urs.cz/item/CS_URS_2023_02/877310310"/>
    <hyperlink ref="F512" r:id="rId41" display="https://podminky.urs.cz/item/CS_URS_2023_02/877310320"/>
    <hyperlink ref="F521" r:id="rId42" display="https://podminky.urs.cz/item/CS_URS_2023_02/897171111"/>
    <hyperlink ref="F526" r:id="rId43" display="https://podminky.urs.cz/item/CS_URS_2023_02/897171112"/>
    <hyperlink ref="F534" r:id="rId44" display="https://podminky.urs.cz/item/CS_URS_2023_02/914111111"/>
    <hyperlink ref="F549" r:id="rId45" display="https://podminky.urs.cz/item/CS_URS_2023_02/914511113"/>
    <hyperlink ref="F558" r:id="rId46" display="https://podminky.urs.cz/item/CS_URS_2023_02/916131213"/>
    <hyperlink ref="F581" r:id="rId47" display="https://podminky.urs.cz/item/CS_URS_2023_02/916231213"/>
    <hyperlink ref="F593" r:id="rId48" display="https://podminky.urs.cz/item/CS_URS_2023_02/916991121"/>
    <hyperlink ref="F602" r:id="rId49" display="https://podminky.urs.cz/item/CS_URS_2023_02/919732221"/>
    <hyperlink ref="F609" r:id="rId50" display="https://podminky.urs.cz/item/CS_URS_2023_02/919735112"/>
    <hyperlink ref="F617" r:id="rId51" display="https://podminky.urs.cz/item/CS_URS_2023_02/998223011"/>
    <hyperlink ref="F621" r:id="rId52" display="https://podminky.urs.cz/item/CS_URS_2023_02/220860205"/>
    <hyperlink ref="F626" r:id="rId53" display="https://podminky.urs.cz/item/CS_URS_2023_02/2208602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2:12" s="1" customFormat="1" ht="12" customHeight="1">
      <c r="B8" s="22"/>
      <c r="D8" s="144" t="s">
        <v>111</v>
      </c>
      <c r="L8" s="22"/>
    </row>
    <row r="9" spans="1:31" s="2" customFormat="1" ht="16.5" customHeight="1">
      <c r="A9" s="40"/>
      <c r="B9" s="46"/>
      <c r="C9" s="40"/>
      <c r="D9" s="40"/>
      <c r="E9" s="145" t="s">
        <v>1532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1533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1534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20. 2. 2024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36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40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40"/>
      <c r="J32" s="155">
        <f>ROUND(J97,2)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6" t="s">
        <v>43</v>
      </c>
      <c r="J34" s="156" t="s">
        <v>45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46</v>
      </c>
      <c r="E35" s="144" t="s">
        <v>47</v>
      </c>
      <c r="F35" s="158">
        <f>ROUND((SUM(BE97:BE169)),2)</f>
        <v>0</v>
      </c>
      <c r="G35" s="40"/>
      <c r="H35" s="40"/>
      <c r="I35" s="159">
        <v>0.21</v>
      </c>
      <c r="J35" s="158">
        <f>ROUND(((SUM(BE97:BE169))*I35),2)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48</v>
      </c>
      <c r="F36" s="158">
        <f>ROUND((SUM(BF97:BF169)),2)</f>
        <v>0</v>
      </c>
      <c r="G36" s="40"/>
      <c r="H36" s="40"/>
      <c r="I36" s="159">
        <v>0.15</v>
      </c>
      <c r="J36" s="158">
        <f>ROUND(((SUM(BF97:BF169))*I36),2)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ROUND((SUM(BG97:BG169)),2)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50</v>
      </c>
      <c r="F38" s="158">
        <f>ROUND((SUM(BH97:BH169)),2)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51</v>
      </c>
      <c r="F39" s="158">
        <f>ROUND((SUM(BI97:BI169)),2)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Multifunkční hřiště a obslužné komunikace v areálu ZČU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1532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1533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PP032351 - Elektroinstalace - materiál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areál ZČU Plzeň - Bory</v>
      </c>
      <c r="G56" s="42"/>
      <c r="H56" s="42"/>
      <c r="I56" s="34" t="s">
        <v>23</v>
      </c>
      <c r="J56" s="74" t="str">
        <f>IF(J14="","",J14)</f>
        <v>20. 2. 2024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ZČU v Plzni, Univerzitní 2732/8, Plzeň 301 00</v>
      </c>
      <c r="G58" s="42"/>
      <c r="H58" s="42"/>
      <c r="I58" s="34" t="s">
        <v>31</v>
      </c>
      <c r="J58" s="38" t="str">
        <f>E23</f>
        <v>PilsProjekt s.r.o., Částkova 74, 326 00 Plzeň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 Ivan Kobza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114</v>
      </c>
      <c r="D61" s="173"/>
      <c r="E61" s="173"/>
      <c r="F61" s="173"/>
      <c r="G61" s="173"/>
      <c r="H61" s="173"/>
      <c r="I61" s="173"/>
      <c r="J61" s="174" t="s">
        <v>115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74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pans="1:31" s="9" customFormat="1" ht="24.95" customHeight="1">
      <c r="A64" s="9"/>
      <c r="B64" s="176"/>
      <c r="C64" s="177"/>
      <c r="D64" s="178" t="s">
        <v>1536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1537</v>
      </c>
      <c r="E65" s="179"/>
      <c r="F65" s="179"/>
      <c r="G65" s="179"/>
      <c r="H65" s="179"/>
      <c r="I65" s="179"/>
      <c r="J65" s="180">
        <f>J110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1538</v>
      </c>
      <c r="E66" s="179"/>
      <c r="F66" s="179"/>
      <c r="G66" s="179"/>
      <c r="H66" s="179"/>
      <c r="I66" s="179"/>
      <c r="J66" s="180">
        <f>J113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1539</v>
      </c>
      <c r="E67" s="179"/>
      <c r="F67" s="179"/>
      <c r="G67" s="179"/>
      <c r="H67" s="179"/>
      <c r="I67" s="179"/>
      <c r="J67" s="180">
        <f>J120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1540</v>
      </c>
      <c r="E68" s="179"/>
      <c r="F68" s="179"/>
      <c r="G68" s="179"/>
      <c r="H68" s="179"/>
      <c r="I68" s="179"/>
      <c r="J68" s="180">
        <f>J125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1541</v>
      </c>
      <c r="E69" s="179"/>
      <c r="F69" s="179"/>
      <c r="G69" s="179"/>
      <c r="H69" s="179"/>
      <c r="I69" s="179"/>
      <c r="J69" s="180">
        <f>J128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1542</v>
      </c>
      <c r="E70" s="179"/>
      <c r="F70" s="179"/>
      <c r="G70" s="179"/>
      <c r="H70" s="179"/>
      <c r="I70" s="179"/>
      <c r="J70" s="180">
        <f>J132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1543</v>
      </c>
      <c r="E71" s="179"/>
      <c r="F71" s="179"/>
      <c r="G71" s="179"/>
      <c r="H71" s="179"/>
      <c r="I71" s="179"/>
      <c r="J71" s="180">
        <f>J143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1544</v>
      </c>
      <c r="E72" s="179"/>
      <c r="F72" s="179"/>
      <c r="G72" s="179"/>
      <c r="H72" s="179"/>
      <c r="I72" s="179"/>
      <c r="J72" s="180">
        <f>J151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6"/>
      <c r="C73" s="177"/>
      <c r="D73" s="178" t="s">
        <v>1545</v>
      </c>
      <c r="E73" s="179"/>
      <c r="F73" s="179"/>
      <c r="G73" s="179"/>
      <c r="H73" s="179"/>
      <c r="I73" s="179"/>
      <c r="J73" s="180">
        <f>J153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6"/>
      <c r="C74" s="177"/>
      <c r="D74" s="178" t="s">
        <v>1541</v>
      </c>
      <c r="E74" s="179"/>
      <c r="F74" s="179"/>
      <c r="G74" s="179"/>
      <c r="H74" s="179"/>
      <c r="I74" s="179"/>
      <c r="J74" s="180">
        <f>J155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6"/>
      <c r="C75" s="177"/>
      <c r="D75" s="178" t="s">
        <v>1546</v>
      </c>
      <c r="E75" s="179"/>
      <c r="F75" s="179"/>
      <c r="G75" s="179"/>
      <c r="H75" s="179"/>
      <c r="I75" s="179"/>
      <c r="J75" s="180">
        <f>J168</f>
        <v>0</v>
      </c>
      <c r="K75" s="177"/>
      <c r="L75" s="18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125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Multifunkční hřiště a obslužné komunikace v areálu ZČU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1" t="s">
        <v>1532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1533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PP032351 - Elektroinstalace - materiál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F14</f>
        <v>areál ZČU Plzeň - Bory</v>
      </c>
      <c r="G91" s="42"/>
      <c r="H91" s="42"/>
      <c r="I91" s="34" t="s">
        <v>23</v>
      </c>
      <c r="J91" s="74" t="str">
        <f>IF(J14="","",J14)</f>
        <v>20. 2. 2024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4" t="s">
        <v>25</v>
      </c>
      <c r="D93" s="42"/>
      <c r="E93" s="42"/>
      <c r="F93" s="29" t="str">
        <f>E17</f>
        <v>ZČU v Plzni, Univerzitní 2732/8, Plzeň 301 00</v>
      </c>
      <c r="G93" s="42"/>
      <c r="H93" s="42"/>
      <c r="I93" s="34" t="s">
        <v>31</v>
      </c>
      <c r="J93" s="38" t="str">
        <f>E23</f>
        <v>PilsProjekt s.r.o., Částkova 74, 326 00 Plzeň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IF(E20="","",E20)</f>
        <v>Vyplň údaj</v>
      </c>
      <c r="G94" s="42"/>
      <c r="H94" s="42"/>
      <c r="I94" s="34" t="s">
        <v>36</v>
      </c>
      <c r="J94" s="38" t="str">
        <f>E26</f>
        <v>ing. Ivan Kobza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126</v>
      </c>
      <c r="D96" s="190" t="s">
        <v>61</v>
      </c>
      <c r="E96" s="190" t="s">
        <v>57</v>
      </c>
      <c r="F96" s="190" t="s">
        <v>58</v>
      </c>
      <c r="G96" s="190" t="s">
        <v>127</v>
      </c>
      <c r="H96" s="190" t="s">
        <v>128</v>
      </c>
      <c r="I96" s="190" t="s">
        <v>129</v>
      </c>
      <c r="J96" s="190" t="s">
        <v>115</v>
      </c>
      <c r="K96" s="191" t="s">
        <v>130</v>
      </c>
      <c r="L96" s="192"/>
      <c r="M96" s="94" t="s">
        <v>19</v>
      </c>
      <c r="N96" s="95" t="s">
        <v>46</v>
      </c>
      <c r="O96" s="95" t="s">
        <v>131</v>
      </c>
      <c r="P96" s="95" t="s">
        <v>132</v>
      </c>
      <c r="Q96" s="95" t="s">
        <v>133</v>
      </c>
      <c r="R96" s="95" t="s">
        <v>134</v>
      </c>
      <c r="S96" s="95" t="s">
        <v>135</v>
      </c>
      <c r="T96" s="96" t="s">
        <v>136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137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P98+P110+P113+P120+P125+P128+P132+P143+P151+P153+P155+P168</f>
        <v>0</v>
      </c>
      <c r="Q97" s="98"/>
      <c r="R97" s="195">
        <f>R98+R110+R113+R120+R125+R128+R132+R143+R151+R153+R155+R168</f>
        <v>0</v>
      </c>
      <c r="S97" s="98"/>
      <c r="T97" s="196">
        <f>T98+T110+T113+T120+T125+T128+T132+T143+T151+T153+T155+T168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75</v>
      </c>
      <c r="AU97" s="19" t="s">
        <v>116</v>
      </c>
      <c r="BK97" s="197">
        <f>BK98+BK110+BK113+BK120+BK125+BK128+BK132+BK143+BK151+BK153+BK155+BK168</f>
        <v>0</v>
      </c>
    </row>
    <row r="98" spans="1:63" s="12" customFormat="1" ht="25.9" customHeight="1">
      <c r="A98" s="12"/>
      <c r="B98" s="198"/>
      <c r="C98" s="199"/>
      <c r="D98" s="200" t="s">
        <v>75</v>
      </c>
      <c r="E98" s="201" t="s">
        <v>1547</v>
      </c>
      <c r="F98" s="201" t="s">
        <v>1548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SUM(P99:P109)</f>
        <v>0</v>
      </c>
      <c r="Q98" s="206"/>
      <c r="R98" s="207">
        <f>SUM(R99:R109)</f>
        <v>0</v>
      </c>
      <c r="S98" s="206"/>
      <c r="T98" s="208">
        <f>SUM(T99:T109)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84</v>
      </c>
      <c r="AT98" s="210" t="s">
        <v>75</v>
      </c>
      <c r="AU98" s="210" t="s">
        <v>76</v>
      </c>
      <c r="AY98" s="209" t="s">
        <v>140</v>
      </c>
      <c r="BK98" s="211">
        <f>SUM(BK99:BK109)</f>
        <v>0</v>
      </c>
    </row>
    <row r="99" spans="1:65" s="2" customFormat="1" ht="24.15" customHeight="1">
      <c r="A99" s="40"/>
      <c r="B99" s="41"/>
      <c r="C99" s="268" t="s">
        <v>84</v>
      </c>
      <c r="D99" s="268" t="s">
        <v>323</v>
      </c>
      <c r="E99" s="269" t="s">
        <v>1549</v>
      </c>
      <c r="F99" s="270" t="s">
        <v>1550</v>
      </c>
      <c r="G99" s="271" t="s">
        <v>457</v>
      </c>
      <c r="H99" s="272">
        <v>98</v>
      </c>
      <c r="I99" s="273"/>
      <c r="J99" s="274">
        <f>ROUND(I99*H99,2)</f>
        <v>0</v>
      </c>
      <c r="K99" s="270" t="s">
        <v>1551</v>
      </c>
      <c r="L99" s="275"/>
      <c r="M99" s="276" t="s">
        <v>19</v>
      </c>
      <c r="N99" s="277" t="s">
        <v>47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572</v>
      </c>
      <c r="AT99" s="225" t="s">
        <v>323</v>
      </c>
      <c r="AU99" s="225" t="s">
        <v>84</v>
      </c>
      <c r="AY99" s="19" t="s">
        <v>140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84</v>
      </c>
      <c r="BK99" s="226">
        <f>ROUND(I99*H99,2)</f>
        <v>0</v>
      </c>
      <c r="BL99" s="19" t="s">
        <v>256</v>
      </c>
      <c r="BM99" s="225" t="s">
        <v>86</v>
      </c>
    </row>
    <row r="100" spans="1:65" s="2" customFormat="1" ht="24.15" customHeight="1">
      <c r="A100" s="40"/>
      <c r="B100" s="41"/>
      <c r="C100" s="268" t="s">
        <v>86</v>
      </c>
      <c r="D100" s="268" t="s">
        <v>323</v>
      </c>
      <c r="E100" s="269" t="s">
        <v>1552</v>
      </c>
      <c r="F100" s="270" t="s">
        <v>1553</v>
      </c>
      <c r="G100" s="271" t="s">
        <v>457</v>
      </c>
      <c r="H100" s="272">
        <v>130</v>
      </c>
      <c r="I100" s="273"/>
      <c r="J100" s="274">
        <f>ROUND(I100*H100,2)</f>
        <v>0</v>
      </c>
      <c r="K100" s="270" t="s">
        <v>1551</v>
      </c>
      <c r="L100" s="275"/>
      <c r="M100" s="276" t="s">
        <v>19</v>
      </c>
      <c r="N100" s="277" t="s">
        <v>47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572</v>
      </c>
      <c r="AT100" s="225" t="s">
        <v>323</v>
      </c>
      <c r="AU100" s="225" t="s">
        <v>84</v>
      </c>
      <c r="AY100" s="19" t="s">
        <v>140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84</v>
      </c>
      <c r="BK100" s="226">
        <f>ROUND(I100*H100,2)</f>
        <v>0</v>
      </c>
      <c r="BL100" s="19" t="s">
        <v>256</v>
      </c>
      <c r="BM100" s="225" t="s">
        <v>147</v>
      </c>
    </row>
    <row r="101" spans="1:65" s="2" customFormat="1" ht="24.15" customHeight="1">
      <c r="A101" s="40"/>
      <c r="B101" s="41"/>
      <c r="C101" s="268" t="s">
        <v>161</v>
      </c>
      <c r="D101" s="268" t="s">
        <v>323</v>
      </c>
      <c r="E101" s="269" t="s">
        <v>1554</v>
      </c>
      <c r="F101" s="270" t="s">
        <v>1555</v>
      </c>
      <c r="G101" s="271" t="s">
        <v>457</v>
      </c>
      <c r="H101" s="272">
        <v>15</v>
      </c>
      <c r="I101" s="273"/>
      <c r="J101" s="274">
        <f>ROUND(I101*H101,2)</f>
        <v>0</v>
      </c>
      <c r="K101" s="270" t="s">
        <v>1551</v>
      </c>
      <c r="L101" s="275"/>
      <c r="M101" s="276" t="s">
        <v>19</v>
      </c>
      <c r="N101" s="277" t="s">
        <v>47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572</v>
      </c>
      <c r="AT101" s="225" t="s">
        <v>323</v>
      </c>
      <c r="AU101" s="225" t="s">
        <v>84</v>
      </c>
      <c r="AY101" s="19" t="s">
        <v>140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84</v>
      </c>
      <c r="BK101" s="226">
        <f>ROUND(I101*H101,2)</f>
        <v>0</v>
      </c>
      <c r="BL101" s="19" t="s">
        <v>256</v>
      </c>
      <c r="BM101" s="225" t="s">
        <v>185</v>
      </c>
    </row>
    <row r="102" spans="1:65" s="2" customFormat="1" ht="24.15" customHeight="1">
      <c r="A102" s="40"/>
      <c r="B102" s="41"/>
      <c r="C102" s="268" t="s">
        <v>147</v>
      </c>
      <c r="D102" s="268" t="s">
        <v>323</v>
      </c>
      <c r="E102" s="269" t="s">
        <v>1556</v>
      </c>
      <c r="F102" s="270" t="s">
        <v>1557</v>
      </c>
      <c r="G102" s="271" t="s">
        <v>457</v>
      </c>
      <c r="H102" s="272">
        <v>180</v>
      </c>
      <c r="I102" s="273"/>
      <c r="J102" s="274">
        <f>ROUND(I102*H102,2)</f>
        <v>0</v>
      </c>
      <c r="K102" s="270" t="s">
        <v>1551</v>
      </c>
      <c r="L102" s="275"/>
      <c r="M102" s="276" t="s">
        <v>19</v>
      </c>
      <c r="N102" s="277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572</v>
      </c>
      <c r="AT102" s="225" t="s">
        <v>323</v>
      </c>
      <c r="AU102" s="225" t="s">
        <v>84</v>
      </c>
      <c r="AY102" s="19" t="s">
        <v>140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256</v>
      </c>
      <c r="BM102" s="225" t="s">
        <v>203</v>
      </c>
    </row>
    <row r="103" spans="1:65" s="2" customFormat="1" ht="24.15" customHeight="1">
      <c r="A103" s="40"/>
      <c r="B103" s="41"/>
      <c r="C103" s="268" t="s">
        <v>178</v>
      </c>
      <c r="D103" s="268" t="s">
        <v>323</v>
      </c>
      <c r="E103" s="269" t="s">
        <v>1558</v>
      </c>
      <c r="F103" s="270" t="s">
        <v>1559</v>
      </c>
      <c r="G103" s="271" t="s">
        <v>457</v>
      </c>
      <c r="H103" s="272">
        <v>104</v>
      </c>
      <c r="I103" s="273"/>
      <c r="J103" s="274">
        <f>ROUND(I103*H103,2)</f>
        <v>0</v>
      </c>
      <c r="K103" s="270" t="s">
        <v>1551</v>
      </c>
      <c r="L103" s="275"/>
      <c r="M103" s="276" t="s">
        <v>19</v>
      </c>
      <c r="N103" s="277" t="s">
        <v>47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572</v>
      </c>
      <c r="AT103" s="225" t="s">
        <v>323</v>
      </c>
      <c r="AU103" s="225" t="s">
        <v>84</v>
      </c>
      <c r="AY103" s="19" t="s">
        <v>140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84</v>
      </c>
      <c r="BK103" s="226">
        <f>ROUND(I103*H103,2)</f>
        <v>0</v>
      </c>
      <c r="BL103" s="19" t="s">
        <v>256</v>
      </c>
      <c r="BM103" s="225" t="s">
        <v>216</v>
      </c>
    </row>
    <row r="104" spans="1:65" s="2" customFormat="1" ht="24.15" customHeight="1">
      <c r="A104" s="40"/>
      <c r="B104" s="41"/>
      <c r="C104" s="268" t="s">
        <v>185</v>
      </c>
      <c r="D104" s="268" t="s">
        <v>323</v>
      </c>
      <c r="E104" s="269" t="s">
        <v>1560</v>
      </c>
      <c r="F104" s="270" t="s">
        <v>1561</v>
      </c>
      <c r="G104" s="271" t="s">
        <v>457</v>
      </c>
      <c r="H104" s="272">
        <v>105</v>
      </c>
      <c r="I104" s="273"/>
      <c r="J104" s="274">
        <f>ROUND(I104*H104,2)</f>
        <v>0</v>
      </c>
      <c r="K104" s="270" t="s">
        <v>1551</v>
      </c>
      <c r="L104" s="275"/>
      <c r="M104" s="276" t="s">
        <v>19</v>
      </c>
      <c r="N104" s="277" t="s">
        <v>47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572</v>
      </c>
      <c r="AT104" s="225" t="s">
        <v>323</v>
      </c>
      <c r="AU104" s="225" t="s">
        <v>84</v>
      </c>
      <c r="AY104" s="19" t="s">
        <v>140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84</v>
      </c>
      <c r="BK104" s="226">
        <f>ROUND(I104*H104,2)</f>
        <v>0</v>
      </c>
      <c r="BL104" s="19" t="s">
        <v>256</v>
      </c>
      <c r="BM104" s="225" t="s">
        <v>229</v>
      </c>
    </row>
    <row r="105" spans="1:65" s="2" customFormat="1" ht="24.15" customHeight="1">
      <c r="A105" s="40"/>
      <c r="B105" s="41"/>
      <c r="C105" s="268" t="s">
        <v>196</v>
      </c>
      <c r="D105" s="268" t="s">
        <v>323</v>
      </c>
      <c r="E105" s="269" t="s">
        <v>1562</v>
      </c>
      <c r="F105" s="270" t="s">
        <v>1563</v>
      </c>
      <c r="G105" s="271" t="s">
        <v>457</v>
      </c>
      <c r="H105" s="272">
        <v>30</v>
      </c>
      <c r="I105" s="273"/>
      <c r="J105" s="274">
        <f>ROUND(I105*H105,2)</f>
        <v>0</v>
      </c>
      <c r="K105" s="270" t="s">
        <v>1551</v>
      </c>
      <c r="L105" s="275"/>
      <c r="M105" s="276" t="s">
        <v>19</v>
      </c>
      <c r="N105" s="277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572</v>
      </c>
      <c r="AT105" s="225" t="s">
        <v>323</v>
      </c>
      <c r="AU105" s="225" t="s">
        <v>84</v>
      </c>
      <c r="AY105" s="19" t="s">
        <v>140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256</v>
      </c>
      <c r="BM105" s="225" t="s">
        <v>241</v>
      </c>
    </row>
    <row r="106" spans="1:65" s="2" customFormat="1" ht="24.15" customHeight="1">
      <c r="A106" s="40"/>
      <c r="B106" s="41"/>
      <c r="C106" s="268" t="s">
        <v>203</v>
      </c>
      <c r="D106" s="268" t="s">
        <v>323</v>
      </c>
      <c r="E106" s="269" t="s">
        <v>1564</v>
      </c>
      <c r="F106" s="270" t="s">
        <v>1565</v>
      </c>
      <c r="G106" s="271" t="s">
        <v>457</v>
      </c>
      <c r="H106" s="272">
        <v>15</v>
      </c>
      <c r="I106" s="273"/>
      <c r="J106" s="274">
        <f>ROUND(I106*H106,2)</f>
        <v>0</v>
      </c>
      <c r="K106" s="270" t="s">
        <v>1551</v>
      </c>
      <c r="L106" s="275"/>
      <c r="M106" s="276" t="s">
        <v>19</v>
      </c>
      <c r="N106" s="277" t="s">
        <v>47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572</v>
      </c>
      <c r="AT106" s="225" t="s">
        <v>323</v>
      </c>
      <c r="AU106" s="225" t="s">
        <v>84</v>
      </c>
      <c r="AY106" s="19" t="s">
        <v>140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84</v>
      </c>
      <c r="BK106" s="226">
        <f>ROUND(I106*H106,2)</f>
        <v>0</v>
      </c>
      <c r="BL106" s="19" t="s">
        <v>256</v>
      </c>
      <c r="BM106" s="225" t="s">
        <v>256</v>
      </c>
    </row>
    <row r="107" spans="1:65" s="2" customFormat="1" ht="16.5" customHeight="1">
      <c r="A107" s="40"/>
      <c r="B107" s="41"/>
      <c r="C107" s="268" t="s">
        <v>209</v>
      </c>
      <c r="D107" s="268" t="s">
        <v>323</v>
      </c>
      <c r="E107" s="269" t="s">
        <v>1566</v>
      </c>
      <c r="F107" s="270" t="s">
        <v>1567</v>
      </c>
      <c r="G107" s="271" t="s">
        <v>457</v>
      </c>
      <c r="H107" s="272">
        <v>150</v>
      </c>
      <c r="I107" s="273"/>
      <c r="J107" s="274">
        <f>ROUND(I107*H107,2)</f>
        <v>0</v>
      </c>
      <c r="K107" s="270" t="s">
        <v>1551</v>
      </c>
      <c r="L107" s="275"/>
      <c r="M107" s="276" t="s">
        <v>19</v>
      </c>
      <c r="N107" s="277" t="s">
        <v>47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572</v>
      </c>
      <c r="AT107" s="225" t="s">
        <v>323</v>
      </c>
      <c r="AU107" s="225" t="s">
        <v>84</v>
      </c>
      <c r="AY107" s="19" t="s">
        <v>140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84</v>
      </c>
      <c r="BK107" s="226">
        <f>ROUND(I107*H107,2)</f>
        <v>0</v>
      </c>
      <c r="BL107" s="19" t="s">
        <v>256</v>
      </c>
      <c r="BM107" s="225" t="s">
        <v>271</v>
      </c>
    </row>
    <row r="108" spans="1:65" s="2" customFormat="1" ht="16.5" customHeight="1">
      <c r="A108" s="40"/>
      <c r="B108" s="41"/>
      <c r="C108" s="268" t="s">
        <v>216</v>
      </c>
      <c r="D108" s="268" t="s">
        <v>323</v>
      </c>
      <c r="E108" s="269" t="s">
        <v>1568</v>
      </c>
      <c r="F108" s="270" t="s">
        <v>1569</v>
      </c>
      <c r="G108" s="271" t="s">
        <v>457</v>
      </c>
      <c r="H108" s="272">
        <v>130</v>
      </c>
      <c r="I108" s="273"/>
      <c r="J108" s="274">
        <f>ROUND(I108*H108,2)</f>
        <v>0</v>
      </c>
      <c r="K108" s="270" t="s">
        <v>1551</v>
      </c>
      <c r="L108" s="275"/>
      <c r="M108" s="276" t="s">
        <v>19</v>
      </c>
      <c r="N108" s="277" t="s">
        <v>47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572</v>
      </c>
      <c r="AT108" s="225" t="s">
        <v>323</v>
      </c>
      <c r="AU108" s="225" t="s">
        <v>84</v>
      </c>
      <c r="AY108" s="19" t="s">
        <v>140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84</v>
      </c>
      <c r="BK108" s="226">
        <f>ROUND(I108*H108,2)</f>
        <v>0</v>
      </c>
      <c r="BL108" s="19" t="s">
        <v>256</v>
      </c>
      <c r="BM108" s="225" t="s">
        <v>283</v>
      </c>
    </row>
    <row r="109" spans="1:65" s="2" customFormat="1" ht="16.5" customHeight="1">
      <c r="A109" s="40"/>
      <c r="B109" s="41"/>
      <c r="C109" s="268" t="s">
        <v>222</v>
      </c>
      <c r="D109" s="268" t="s">
        <v>323</v>
      </c>
      <c r="E109" s="269" t="s">
        <v>1570</v>
      </c>
      <c r="F109" s="270" t="s">
        <v>1571</v>
      </c>
      <c r="G109" s="271" t="s">
        <v>457</v>
      </c>
      <c r="H109" s="272">
        <v>35</v>
      </c>
      <c r="I109" s="273"/>
      <c r="J109" s="274">
        <f>ROUND(I109*H109,2)</f>
        <v>0</v>
      </c>
      <c r="K109" s="270" t="s">
        <v>1551</v>
      </c>
      <c r="L109" s="275"/>
      <c r="M109" s="276" t="s">
        <v>19</v>
      </c>
      <c r="N109" s="277" t="s">
        <v>47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572</v>
      </c>
      <c r="AT109" s="225" t="s">
        <v>323</v>
      </c>
      <c r="AU109" s="225" t="s">
        <v>84</v>
      </c>
      <c r="AY109" s="19" t="s">
        <v>140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84</v>
      </c>
      <c r="BK109" s="226">
        <f>ROUND(I109*H109,2)</f>
        <v>0</v>
      </c>
      <c r="BL109" s="19" t="s">
        <v>256</v>
      </c>
      <c r="BM109" s="225" t="s">
        <v>292</v>
      </c>
    </row>
    <row r="110" spans="1:63" s="12" customFormat="1" ht="25.9" customHeight="1">
      <c r="A110" s="12"/>
      <c r="B110" s="198"/>
      <c r="C110" s="199"/>
      <c r="D110" s="200" t="s">
        <v>75</v>
      </c>
      <c r="E110" s="201" t="s">
        <v>1572</v>
      </c>
      <c r="F110" s="201" t="s">
        <v>1573</v>
      </c>
      <c r="G110" s="199"/>
      <c r="H110" s="199"/>
      <c r="I110" s="202"/>
      <c r="J110" s="203">
        <f>BK110</f>
        <v>0</v>
      </c>
      <c r="K110" s="199"/>
      <c r="L110" s="204"/>
      <c r="M110" s="205"/>
      <c r="N110" s="206"/>
      <c r="O110" s="206"/>
      <c r="P110" s="207">
        <f>SUM(P111:P112)</f>
        <v>0</v>
      </c>
      <c r="Q110" s="206"/>
      <c r="R110" s="207">
        <f>SUM(R111:R112)</f>
        <v>0</v>
      </c>
      <c r="S110" s="206"/>
      <c r="T110" s="208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84</v>
      </c>
      <c r="AT110" s="210" t="s">
        <v>75</v>
      </c>
      <c r="AU110" s="210" t="s">
        <v>76</v>
      </c>
      <c r="AY110" s="209" t="s">
        <v>140</v>
      </c>
      <c r="BK110" s="211">
        <f>SUM(BK111:BK112)</f>
        <v>0</v>
      </c>
    </row>
    <row r="111" spans="1:65" s="2" customFormat="1" ht="16.5" customHeight="1">
      <c r="A111" s="40"/>
      <c r="B111" s="41"/>
      <c r="C111" s="268" t="s">
        <v>229</v>
      </c>
      <c r="D111" s="268" t="s">
        <v>323</v>
      </c>
      <c r="E111" s="269" t="s">
        <v>1574</v>
      </c>
      <c r="F111" s="270" t="s">
        <v>1575</v>
      </c>
      <c r="G111" s="271" t="s">
        <v>457</v>
      </c>
      <c r="H111" s="272">
        <v>220</v>
      </c>
      <c r="I111" s="273"/>
      <c r="J111" s="274">
        <f>ROUND(I111*H111,2)</f>
        <v>0</v>
      </c>
      <c r="K111" s="270" t="s">
        <v>1551</v>
      </c>
      <c r="L111" s="275"/>
      <c r="M111" s="276" t="s">
        <v>19</v>
      </c>
      <c r="N111" s="277" t="s">
        <v>47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572</v>
      </c>
      <c r="AT111" s="225" t="s">
        <v>323</v>
      </c>
      <c r="AU111" s="225" t="s">
        <v>84</v>
      </c>
      <c r="AY111" s="19" t="s">
        <v>140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84</v>
      </c>
      <c r="BK111" s="226">
        <f>ROUND(I111*H111,2)</f>
        <v>0</v>
      </c>
      <c r="BL111" s="19" t="s">
        <v>256</v>
      </c>
      <c r="BM111" s="225" t="s">
        <v>301</v>
      </c>
    </row>
    <row r="112" spans="1:65" s="2" customFormat="1" ht="16.5" customHeight="1">
      <c r="A112" s="40"/>
      <c r="B112" s="41"/>
      <c r="C112" s="268" t="s">
        <v>236</v>
      </c>
      <c r="D112" s="268" t="s">
        <v>323</v>
      </c>
      <c r="E112" s="269" t="s">
        <v>1576</v>
      </c>
      <c r="F112" s="270" t="s">
        <v>1577</v>
      </c>
      <c r="G112" s="271" t="s">
        <v>259</v>
      </c>
      <c r="H112" s="272">
        <v>24</v>
      </c>
      <c r="I112" s="273"/>
      <c r="J112" s="274">
        <f>ROUND(I112*H112,2)</f>
        <v>0</v>
      </c>
      <c r="K112" s="270" t="s">
        <v>1551</v>
      </c>
      <c r="L112" s="275"/>
      <c r="M112" s="276" t="s">
        <v>19</v>
      </c>
      <c r="N112" s="277" t="s">
        <v>47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572</v>
      </c>
      <c r="AT112" s="225" t="s">
        <v>323</v>
      </c>
      <c r="AU112" s="225" t="s">
        <v>84</v>
      </c>
      <c r="AY112" s="19" t="s">
        <v>140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84</v>
      </c>
      <c r="BK112" s="226">
        <f>ROUND(I112*H112,2)</f>
        <v>0</v>
      </c>
      <c r="BL112" s="19" t="s">
        <v>256</v>
      </c>
      <c r="BM112" s="225" t="s">
        <v>311</v>
      </c>
    </row>
    <row r="113" spans="1:63" s="12" customFormat="1" ht="25.9" customHeight="1">
      <c r="A113" s="12"/>
      <c r="B113" s="198"/>
      <c r="C113" s="199"/>
      <c r="D113" s="200" t="s">
        <v>75</v>
      </c>
      <c r="E113" s="201" t="s">
        <v>1578</v>
      </c>
      <c r="F113" s="201" t="s">
        <v>1579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SUM(P114:P119)</f>
        <v>0</v>
      </c>
      <c r="Q113" s="206"/>
      <c r="R113" s="207">
        <f>SUM(R114:R119)</f>
        <v>0</v>
      </c>
      <c r="S113" s="206"/>
      <c r="T113" s="208">
        <f>SUM(T114:T119)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84</v>
      </c>
      <c r="AT113" s="210" t="s">
        <v>75</v>
      </c>
      <c r="AU113" s="210" t="s">
        <v>76</v>
      </c>
      <c r="AY113" s="209" t="s">
        <v>140</v>
      </c>
      <c r="BK113" s="211">
        <f>SUM(BK114:BK119)</f>
        <v>0</v>
      </c>
    </row>
    <row r="114" spans="1:65" s="2" customFormat="1" ht="16.5" customHeight="1">
      <c r="A114" s="40"/>
      <c r="B114" s="41"/>
      <c r="C114" s="268" t="s">
        <v>241</v>
      </c>
      <c r="D114" s="268" t="s">
        <v>323</v>
      </c>
      <c r="E114" s="269" t="s">
        <v>1580</v>
      </c>
      <c r="F114" s="270" t="s">
        <v>1581</v>
      </c>
      <c r="G114" s="271" t="s">
        <v>259</v>
      </c>
      <c r="H114" s="272">
        <v>4</v>
      </c>
      <c r="I114" s="273"/>
      <c r="J114" s="274">
        <f>ROUND(I114*H114,2)</f>
        <v>0</v>
      </c>
      <c r="K114" s="270" t="s">
        <v>1551</v>
      </c>
      <c r="L114" s="275"/>
      <c r="M114" s="276" t="s">
        <v>19</v>
      </c>
      <c r="N114" s="277" t="s">
        <v>47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572</v>
      </c>
      <c r="AT114" s="225" t="s">
        <v>323</v>
      </c>
      <c r="AU114" s="225" t="s">
        <v>84</v>
      </c>
      <c r="AY114" s="19" t="s">
        <v>140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84</v>
      </c>
      <c r="BK114" s="226">
        <f>ROUND(I114*H114,2)</f>
        <v>0</v>
      </c>
      <c r="BL114" s="19" t="s">
        <v>256</v>
      </c>
      <c r="BM114" s="225" t="s">
        <v>327</v>
      </c>
    </row>
    <row r="115" spans="1:65" s="2" customFormat="1" ht="16.5" customHeight="1">
      <c r="A115" s="40"/>
      <c r="B115" s="41"/>
      <c r="C115" s="268" t="s">
        <v>8</v>
      </c>
      <c r="D115" s="268" t="s">
        <v>323</v>
      </c>
      <c r="E115" s="269" t="s">
        <v>1582</v>
      </c>
      <c r="F115" s="270" t="s">
        <v>1583</v>
      </c>
      <c r="G115" s="271" t="s">
        <v>259</v>
      </c>
      <c r="H115" s="272">
        <v>4</v>
      </c>
      <c r="I115" s="273"/>
      <c r="J115" s="274">
        <f>ROUND(I115*H115,2)</f>
        <v>0</v>
      </c>
      <c r="K115" s="270" t="s">
        <v>1551</v>
      </c>
      <c r="L115" s="275"/>
      <c r="M115" s="276" t="s">
        <v>19</v>
      </c>
      <c r="N115" s="277" t="s">
        <v>47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572</v>
      </c>
      <c r="AT115" s="225" t="s">
        <v>323</v>
      </c>
      <c r="AU115" s="225" t="s">
        <v>84</v>
      </c>
      <c r="AY115" s="19" t="s">
        <v>140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84</v>
      </c>
      <c r="BK115" s="226">
        <f>ROUND(I115*H115,2)</f>
        <v>0</v>
      </c>
      <c r="BL115" s="19" t="s">
        <v>256</v>
      </c>
      <c r="BM115" s="225" t="s">
        <v>215</v>
      </c>
    </row>
    <row r="116" spans="1:65" s="2" customFormat="1" ht="16.5" customHeight="1">
      <c r="A116" s="40"/>
      <c r="B116" s="41"/>
      <c r="C116" s="268" t="s">
        <v>256</v>
      </c>
      <c r="D116" s="268" t="s">
        <v>323</v>
      </c>
      <c r="E116" s="269" t="s">
        <v>1584</v>
      </c>
      <c r="F116" s="270" t="s">
        <v>1585</v>
      </c>
      <c r="G116" s="271" t="s">
        <v>259</v>
      </c>
      <c r="H116" s="272">
        <v>4</v>
      </c>
      <c r="I116" s="273"/>
      <c r="J116" s="274">
        <f>ROUND(I116*H116,2)</f>
        <v>0</v>
      </c>
      <c r="K116" s="270" t="s">
        <v>1551</v>
      </c>
      <c r="L116" s="275"/>
      <c r="M116" s="276" t="s">
        <v>19</v>
      </c>
      <c r="N116" s="277" t="s">
        <v>47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572</v>
      </c>
      <c r="AT116" s="225" t="s">
        <v>323</v>
      </c>
      <c r="AU116" s="225" t="s">
        <v>84</v>
      </c>
      <c r="AY116" s="19" t="s">
        <v>140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84</v>
      </c>
      <c r="BK116" s="226">
        <f>ROUND(I116*H116,2)</f>
        <v>0</v>
      </c>
      <c r="BL116" s="19" t="s">
        <v>256</v>
      </c>
      <c r="BM116" s="225" t="s">
        <v>572</v>
      </c>
    </row>
    <row r="117" spans="1:65" s="2" customFormat="1" ht="16.5" customHeight="1">
      <c r="A117" s="40"/>
      <c r="B117" s="41"/>
      <c r="C117" s="268" t="s">
        <v>264</v>
      </c>
      <c r="D117" s="268" t="s">
        <v>323</v>
      </c>
      <c r="E117" s="269" t="s">
        <v>1586</v>
      </c>
      <c r="F117" s="270" t="s">
        <v>1587</v>
      </c>
      <c r="G117" s="271" t="s">
        <v>259</v>
      </c>
      <c r="H117" s="272">
        <v>2</v>
      </c>
      <c r="I117" s="273"/>
      <c r="J117" s="274">
        <f>ROUND(I117*H117,2)</f>
        <v>0</v>
      </c>
      <c r="K117" s="270" t="s">
        <v>1551</v>
      </c>
      <c r="L117" s="275"/>
      <c r="M117" s="276" t="s">
        <v>19</v>
      </c>
      <c r="N117" s="277" t="s">
        <v>47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572</v>
      </c>
      <c r="AT117" s="225" t="s">
        <v>323</v>
      </c>
      <c r="AU117" s="225" t="s">
        <v>84</v>
      </c>
      <c r="AY117" s="19" t="s">
        <v>140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84</v>
      </c>
      <c r="BK117" s="226">
        <f>ROUND(I117*H117,2)</f>
        <v>0</v>
      </c>
      <c r="BL117" s="19" t="s">
        <v>256</v>
      </c>
      <c r="BM117" s="225" t="s">
        <v>583</v>
      </c>
    </row>
    <row r="118" spans="1:65" s="2" customFormat="1" ht="16.5" customHeight="1">
      <c r="A118" s="40"/>
      <c r="B118" s="41"/>
      <c r="C118" s="268" t="s">
        <v>271</v>
      </c>
      <c r="D118" s="268" t="s">
        <v>323</v>
      </c>
      <c r="E118" s="269" t="s">
        <v>1582</v>
      </c>
      <c r="F118" s="270" t="s">
        <v>1583</v>
      </c>
      <c r="G118" s="271" t="s">
        <v>259</v>
      </c>
      <c r="H118" s="272">
        <v>3</v>
      </c>
      <c r="I118" s="273"/>
      <c r="J118" s="274">
        <f>ROUND(I118*H118,2)</f>
        <v>0</v>
      </c>
      <c r="K118" s="270" t="s">
        <v>1551</v>
      </c>
      <c r="L118" s="275"/>
      <c r="M118" s="276" t="s">
        <v>19</v>
      </c>
      <c r="N118" s="277" t="s">
        <v>47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572</v>
      </c>
      <c r="AT118" s="225" t="s">
        <v>323</v>
      </c>
      <c r="AU118" s="225" t="s">
        <v>84</v>
      </c>
      <c r="AY118" s="19" t="s">
        <v>140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84</v>
      </c>
      <c r="BK118" s="226">
        <f>ROUND(I118*H118,2)</f>
        <v>0</v>
      </c>
      <c r="BL118" s="19" t="s">
        <v>256</v>
      </c>
      <c r="BM118" s="225" t="s">
        <v>593</v>
      </c>
    </row>
    <row r="119" spans="1:65" s="2" customFormat="1" ht="16.5" customHeight="1">
      <c r="A119" s="40"/>
      <c r="B119" s="41"/>
      <c r="C119" s="268" t="s">
        <v>277</v>
      </c>
      <c r="D119" s="268" t="s">
        <v>323</v>
      </c>
      <c r="E119" s="269" t="s">
        <v>1588</v>
      </c>
      <c r="F119" s="270" t="s">
        <v>1589</v>
      </c>
      <c r="G119" s="271" t="s">
        <v>259</v>
      </c>
      <c r="H119" s="272">
        <v>3</v>
      </c>
      <c r="I119" s="273"/>
      <c r="J119" s="274">
        <f>ROUND(I119*H119,2)</f>
        <v>0</v>
      </c>
      <c r="K119" s="270" t="s">
        <v>1551</v>
      </c>
      <c r="L119" s="275"/>
      <c r="M119" s="276" t="s">
        <v>19</v>
      </c>
      <c r="N119" s="277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572</v>
      </c>
      <c r="AT119" s="225" t="s">
        <v>323</v>
      </c>
      <c r="AU119" s="225" t="s">
        <v>84</v>
      </c>
      <c r="AY119" s="19" t="s">
        <v>140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256</v>
      </c>
      <c r="BM119" s="225" t="s">
        <v>613</v>
      </c>
    </row>
    <row r="120" spans="1:63" s="12" customFormat="1" ht="25.9" customHeight="1">
      <c r="A120" s="12"/>
      <c r="B120" s="198"/>
      <c r="C120" s="199"/>
      <c r="D120" s="200" t="s">
        <v>75</v>
      </c>
      <c r="E120" s="201" t="s">
        <v>1590</v>
      </c>
      <c r="F120" s="201" t="s">
        <v>1591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SUM(P121:P124)</f>
        <v>0</v>
      </c>
      <c r="Q120" s="206"/>
      <c r="R120" s="207">
        <f>SUM(R121:R124)</f>
        <v>0</v>
      </c>
      <c r="S120" s="206"/>
      <c r="T120" s="208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84</v>
      </c>
      <c r="AT120" s="210" t="s">
        <v>75</v>
      </c>
      <c r="AU120" s="210" t="s">
        <v>76</v>
      </c>
      <c r="AY120" s="209" t="s">
        <v>140</v>
      </c>
      <c r="BK120" s="211">
        <f>SUM(BK121:BK124)</f>
        <v>0</v>
      </c>
    </row>
    <row r="121" spans="1:65" s="2" customFormat="1" ht="16.5" customHeight="1">
      <c r="A121" s="40"/>
      <c r="B121" s="41"/>
      <c r="C121" s="268" t="s">
        <v>283</v>
      </c>
      <c r="D121" s="268" t="s">
        <v>323</v>
      </c>
      <c r="E121" s="269" t="s">
        <v>1592</v>
      </c>
      <c r="F121" s="270" t="s">
        <v>1593</v>
      </c>
      <c r="G121" s="271" t="s">
        <v>259</v>
      </c>
      <c r="H121" s="272">
        <v>4</v>
      </c>
      <c r="I121" s="273"/>
      <c r="J121" s="274">
        <f>ROUND(I121*H121,2)</f>
        <v>0</v>
      </c>
      <c r="K121" s="270" t="s">
        <v>1551</v>
      </c>
      <c r="L121" s="275"/>
      <c r="M121" s="276" t="s">
        <v>19</v>
      </c>
      <c r="N121" s="277" t="s">
        <v>47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572</v>
      </c>
      <c r="AT121" s="225" t="s">
        <v>323</v>
      </c>
      <c r="AU121" s="225" t="s">
        <v>84</v>
      </c>
      <c r="AY121" s="19" t="s">
        <v>140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84</v>
      </c>
      <c r="BK121" s="226">
        <f>ROUND(I121*H121,2)</f>
        <v>0</v>
      </c>
      <c r="BL121" s="19" t="s">
        <v>256</v>
      </c>
      <c r="BM121" s="225" t="s">
        <v>636</v>
      </c>
    </row>
    <row r="122" spans="1:65" s="2" customFormat="1" ht="16.5" customHeight="1">
      <c r="A122" s="40"/>
      <c r="B122" s="41"/>
      <c r="C122" s="268" t="s">
        <v>7</v>
      </c>
      <c r="D122" s="268" t="s">
        <v>323</v>
      </c>
      <c r="E122" s="269" t="s">
        <v>1594</v>
      </c>
      <c r="F122" s="270" t="s">
        <v>1595</v>
      </c>
      <c r="G122" s="271" t="s">
        <v>259</v>
      </c>
      <c r="H122" s="272">
        <v>4</v>
      </c>
      <c r="I122" s="273"/>
      <c r="J122" s="274">
        <f>ROUND(I122*H122,2)</f>
        <v>0</v>
      </c>
      <c r="K122" s="270" t="s">
        <v>1551</v>
      </c>
      <c r="L122" s="275"/>
      <c r="M122" s="276" t="s">
        <v>19</v>
      </c>
      <c r="N122" s="277" t="s">
        <v>47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572</v>
      </c>
      <c r="AT122" s="225" t="s">
        <v>323</v>
      </c>
      <c r="AU122" s="225" t="s">
        <v>84</v>
      </c>
      <c r="AY122" s="19" t="s">
        <v>140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84</v>
      </c>
      <c r="BK122" s="226">
        <f>ROUND(I122*H122,2)</f>
        <v>0</v>
      </c>
      <c r="BL122" s="19" t="s">
        <v>256</v>
      </c>
      <c r="BM122" s="225" t="s">
        <v>648</v>
      </c>
    </row>
    <row r="123" spans="1:65" s="2" customFormat="1" ht="16.5" customHeight="1">
      <c r="A123" s="40"/>
      <c r="B123" s="41"/>
      <c r="C123" s="268" t="s">
        <v>292</v>
      </c>
      <c r="D123" s="268" t="s">
        <v>323</v>
      </c>
      <c r="E123" s="269" t="s">
        <v>1596</v>
      </c>
      <c r="F123" s="270" t="s">
        <v>1597</v>
      </c>
      <c r="G123" s="271" t="s">
        <v>259</v>
      </c>
      <c r="H123" s="272">
        <v>4</v>
      </c>
      <c r="I123" s="273"/>
      <c r="J123" s="274">
        <f>ROUND(I123*H123,2)</f>
        <v>0</v>
      </c>
      <c r="K123" s="270" t="s">
        <v>1551</v>
      </c>
      <c r="L123" s="275"/>
      <c r="M123" s="276" t="s">
        <v>19</v>
      </c>
      <c r="N123" s="277" t="s">
        <v>47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572</v>
      </c>
      <c r="AT123" s="225" t="s">
        <v>323</v>
      </c>
      <c r="AU123" s="225" t="s">
        <v>84</v>
      </c>
      <c r="AY123" s="19" t="s">
        <v>140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84</v>
      </c>
      <c r="BK123" s="226">
        <f>ROUND(I123*H123,2)</f>
        <v>0</v>
      </c>
      <c r="BL123" s="19" t="s">
        <v>256</v>
      </c>
      <c r="BM123" s="225" t="s">
        <v>661</v>
      </c>
    </row>
    <row r="124" spans="1:65" s="2" customFormat="1" ht="16.5" customHeight="1">
      <c r="A124" s="40"/>
      <c r="B124" s="41"/>
      <c r="C124" s="268" t="s">
        <v>263</v>
      </c>
      <c r="D124" s="268" t="s">
        <v>323</v>
      </c>
      <c r="E124" s="269" t="s">
        <v>1598</v>
      </c>
      <c r="F124" s="270" t="s">
        <v>1599</v>
      </c>
      <c r="G124" s="271" t="s">
        <v>259</v>
      </c>
      <c r="H124" s="272">
        <v>12</v>
      </c>
      <c r="I124" s="273"/>
      <c r="J124" s="274">
        <f>ROUND(I124*H124,2)</f>
        <v>0</v>
      </c>
      <c r="K124" s="270" t="s">
        <v>1600</v>
      </c>
      <c r="L124" s="275"/>
      <c r="M124" s="276" t="s">
        <v>19</v>
      </c>
      <c r="N124" s="277" t="s">
        <v>47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572</v>
      </c>
      <c r="AT124" s="225" t="s">
        <v>323</v>
      </c>
      <c r="AU124" s="225" t="s">
        <v>84</v>
      </c>
      <c r="AY124" s="19" t="s">
        <v>140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84</v>
      </c>
      <c r="BK124" s="226">
        <f>ROUND(I124*H124,2)</f>
        <v>0</v>
      </c>
      <c r="BL124" s="19" t="s">
        <v>256</v>
      </c>
      <c r="BM124" s="225" t="s">
        <v>679</v>
      </c>
    </row>
    <row r="125" spans="1:63" s="12" customFormat="1" ht="25.9" customHeight="1">
      <c r="A125" s="12"/>
      <c r="B125" s="198"/>
      <c r="C125" s="199"/>
      <c r="D125" s="200" t="s">
        <v>75</v>
      </c>
      <c r="E125" s="201" t="s">
        <v>1601</v>
      </c>
      <c r="F125" s="201" t="s">
        <v>1602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SUM(P126:P127)</f>
        <v>0</v>
      </c>
      <c r="Q125" s="206"/>
      <c r="R125" s="207">
        <f>SUM(R126:R127)</f>
        <v>0</v>
      </c>
      <c r="S125" s="206"/>
      <c r="T125" s="208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84</v>
      </c>
      <c r="AT125" s="210" t="s">
        <v>75</v>
      </c>
      <c r="AU125" s="210" t="s">
        <v>76</v>
      </c>
      <c r="AY125" s="209" t="s">
        <v>140</v>
      </c>
      <c r="BK125" s="211">
        <f>SUM(BK126:BK127)</f>
        <v>0</v>
      </c>
    </row>
    <row r="126" spans="1:65" s="2" customFormat="1" ht="16.5" customHeight="1">
      <c r="A126" s="40"/>
      <c r="B126" s="41"/>
      <c r="C126" s="268" t="s">
        <v>301</v>
      </c>
      <c r="D126" s="268" t="s">
        <v>323</v>
      </c>
      <c r="E126" s="269" t="s">
        <v>1603</v>
      </c>
      <c r="F126" s="270" t="s">
        <v>1604</v>
      </c>
      <c r="G126" s="271" t="s">
        <v>259</v>
      </c>
      <c r="H126" s="272">
        <v>8</v>
      </c>
      <c r="I126" s="273"/>
      <c r="J126" s="274">
        <f>ROUND(I126*H126,2)</f>
        <v>0</v>
      </c>
      <c r="K126" s="270" t="s">
        <v>1551</v>
      </c>
      <c r="L126" s="275"/>
      <c r="M126" s="276" t="s">
        <v>19</v>
      </c>
      <c r="N126" s="277" t="s">
        <v>47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572</v>
      </c>
      <c r="AT126" s="225" t="s">
        <v>323</v>
      </c>
      <c r="AU126" s="225" t="s">
        <v>84</v>
      </c>
      <c r="AY126" s="19" t="s">
        <v>140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84</v>
      </c>
      <c r="BK126" s="226">
        <f>ROUND(I126*H126,2)</f>
        <v>0</v>
      </c>
      <c r="BL126" s="19" t="s">
        <v>256</v>
      </c>
      <c r="BM126" s="225" t="s">
        <v>691</v>
      </c>
    </row>
    <row r="127" spans="1:65" s="2" customFormat="1" ht="16.5" customHeight="1">
      <c r="A127" s="40"/>
      <c r="B127" s="41"/>
      <c r="C127" s="268" t="s">
        <v>306</v>
      </c>
      <c r="D127" s="268" t="s">
        <v>323</v>
      </c>
      <c r="E127" s="269" t="s">
        <v>1605</v>
      </c>
      <c r="F127" s="270" t="s">
        <v>1606</v>
      </c>
      <c r="G127" s="271" t="s">
        <v>259</v>
      </c>
      <c r="H127" s="272">
        <v>8</v>
      </c>
      <c r="I127" s="273"/>
      <c r="J127" s="274">
        <f>ROUND(I127*H127,2)</f>
        <v>0</v>
      </c>
      <c r="K127" s="270" t="s">
        <v>1551</v>
      </c>
      <c r="L127" s="275"/>
      <c r="M127" s="276" t="s">
        <v>19</v>
      </c>
      <c r="N127" s="277" t="s">
        <v>47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572</v>
      </c>
      <c r="AT127" s="225" t="s">
        <v>323</v>
      </c>
      <c r="AU127" s="225" t="s">
        <v>84</v>
      </c>
      <c r="AY127" s="19" t="s">
        <v>140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84</v>
      </c>
      <c r="BK127" s="226">
        <f>ROUND(I127*H127,2)</f>
        <v>0</v>
      </c>
      <c r="BL127" s="19" t="s">
        <v>256</v>
      </c>
      <c r="BM127" s="225" t="s">
        <v>701</v>
      </c>
    </row>
    <row r="128" spans="1:63" s="12" customFormat="1" ht="25.9" customHeight="1">
      <c r="A128" s="12"/>
      <c r="B128" s="198"/>
      <c r="C128" s="199"/>
      <c r="D128" s="200" t="s">
        <v>75</v>
      </c>
      <c r="E128" s="201" t="s">
        <v>1607</v>
      </c>
      <c r="F128" s="201" t="s">
        <v>1608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SUM(P129:P131)</f>
        <v>0</v>
      </c>
      <c r="Q128" s="206"/>
      <c r="R128" s="207">
        <f>SUM(R129:R131)</f>
        <v>0</v>
      </c>
      <c r="S128" s="206"/>
      <c r="T128" s="20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84</v>
      </c>
      <c r="AT128" s="210" t="s">
        <v>75</v>
      </c>
      <c r="AU128" s="210" t="s">
        <v>76</v>
      </c>
      <c r="AY128" s="209" t="s">
        <v>140</v>
      </c>
      <c r="BK128" s="211">
        <f>SUM(BK129:BK131)</f>
        <v>0</v>
      </c>
    </row>
    <row r="129" spans="1:65" s="2" customFormat="1" ht="16.5" customHeight="1">
      <c r="A129" s="40"/>
      <c r="B129" s="41"/>
      <c r="C129" s="268" t="s">
        <v>311</v>
      </c>
      <c r="D129" s="268" t="s">
        <v>323</v>
      </c>
      <c r="E129" s="269" t="s">
        <v>1609</v>
      </c>
      <c r="F129" s="270" t="s">
        <v>1610</v>
      </c>
      <c r="G129" s="271" t="s">
        <v>259</v>
      </c>
      <c r="H129" s="272">
        <v>1</v>
      </c>
      <c r="I129" s="273"/>
      <c r="J129" s="274">
        <f>ROUND(I129*H129,2)</f>
        <v>0</v>
      </c>
      <c r="K129" s="270" t="s">
        <v>1551</v>
      </c>
      <c r="L129" s="275"/>
      <c r="M129" s="276" t="s">
        <v>19</v>
      </c>
      <c r="N129" s="277" t="s">
        <v>47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572</v>
      </c>
      <c r="AT129" s="225" t="s">
        <v>323</v>
      </c>
      <c r="AU129" s="225" t="s">
        <v>84</v>
      </c>
      <c r="AY129" s="19" t="s">
        <v>140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84</v>
      </c>
      <c r="BK129" s="226">
        <f>ROUND(I129*H129,2)</f>
        <v>0</v>
      </c>
      <c r="BL129" s="19" t="s">
        <v>256</v>
      </c>
      <c r="BM129" s="225" t="s">
        <v>714</v>
      </c>
    </row>
    <row r="130" spans="1:65" s="2" customFormat="1" ht="16.5" customHeight="1">
      <c r="A130" s="40"/>
      <c r="B130" s="41"/>
      <c r="C130" s="268" t="s">
        <v>318</v>
      </c>
      <c r="D130" s="268" t="s">
        <v>323</v>
      </c>
      <c r="E130" s="269" t="s">
        <v>1611</v>
      </c>
      <c r="F130" s="270" t="s">
        <v>1612</v>
      </c>
      <c r="G130" s="271" t="s">
        <v>259</v>
      </c>
      <c r="H130" s="272">
        <v>2</v>
      </c>
      <c r="I130" s="273"/>
      <c r="J130" s="274">
        <f>ROUND(I130*H130,2)</f>
        <v>0</v>
      </c>
      <c r="K130" s="270" t="s">
        <v>1551</v>
      </c>
      <c r="L130" s="275"/>
      <c r="M130" s="276" t="s">
        <v>19</v>
      </c>
      <c r="N130" s="277" t="s">
        <v>47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572</v>
      </c>
      <c r="AT130" s="225" t="s">
        <v>323</v>
      </c>
      <c r="AU130" s="225" t="s">
        <v>84</v>
      </c>
      <c r="AY130" s="19" t="s">
        <v>140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84</v>
      </c>
      <c r="BK130" s="226">
        <f>ROUND(I130*H130,2)</f>
        <v>0</v>
      </c>
      <c r="BL130" s="19" t="s">
        <v>256</v>
      </c>
      <c r="BM130" s="225" t="s">
        <v>726</v>
      </c>
    </row>
    <row r="131" spans="1:65" s="2" customFormat="1" ht="16.5" customHeight="1">
      <c r="A131" s="40"/>
      <c r="B131" s="41"/>
      <c r="C131" s="268" t="s">
        <v>327</v>
      </c>
      <c r="D131" s="268" t="s">
        <v>323</v>
      </c>
      <c r="E131" s="269" t="s">
        <v>1613</v>
      </c>
      <c r="F131" s="270" t="s">
        <v>1614</v>
      </c>
      <c r="G131" s="271" t="s">
        <v>259</v>
      </c>
      <c r="H131" s="272">
        <v>1</v>
      </c>
      <c r="I131" s="273"/>
      <c r="J131" s="274">
        <f>ROUND(I131*H131,2)</f>
        <v>0</v>
      </c>
      <c r="K131" s="270" t="s">
        <v>1551</v>
      </c>
      <c r="L131" s="275"/>
      <c r="M131" s="276" t="s">
        <v>19</v>
      </c>
      <c r="N131" s="277" t="s">
        <v>47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572</v>
      </c>
      <c r="AT131" s="225" t="s">
        <v>323</v>
      </c>
      <c r="AU131" s="225" t="s">
        <v>84</v>
      </c>
      <c r="AY131" s="19" t="s">
        <v>140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84</v>
      </c>
      <c r="BK131" s="226">
        <f>ROUND(I131*H131,2)</f>
        <v>0</v>
      </c>
      <c r="BL131" s="19" t="s">
        <v>256</v>
      </c>
      <c r="BM131" s="225" t="s">
        <v>740</v>
      </c>
    </row>
    <row r="132" spans="1:63" s="12" customFormat="1" ht="25.9" customHeight="1">
      <c r="A132" s="12"/>
      <c r="B132" s="198"/>
      <c r="C132" s="199"/>
      <c r="D132" s="200" t="s">
        <v>75</v>
      </c>
      <c r="E132" s="201" t="s">
        <v>1615</v>
      </c>
      <c r="F132" s="201" t="s">
        <v>1616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SUM(P133:P142)</f>
        <v>0</v>
      </c>
      <c r="Q132" s="206"/>
      <c r="R132" s="207">
        <f>SUM(R133:R142)</f>
        <v>0</v>
      </c>
      <c r="S132" s="206"/>
      <c r="T132" s="208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84</v>
      </c>
      <c r="AT132" s="210" t="s">
        <v>75</v>
      </c>
      <c r="AU132" s="210" t="s">
        <v>76</v>
      </c>
      <c r="AY132" s="209" t="s">
        <v>140</v>
      </c>
      <c r="BK132" s="211">
        <f>SUM(BK133:BK142)</f>
        <v>0</v>
      </c>
    </row>
    <row r="133" spans="1:65" s="2" customFormat="1" ht="24.15" customHeight="1">
      <c r="A133" s="40"/>
      <c r="B133" s="41"/>
      <c r="C133" s="268" t="s">
        <v>556</v>
      </c>
      <c r="D133" s="268" t="s">
        <v>323</v>
      </c>
      <c r="E133" s="269" t="s">
        <v>1617</v>
      </c>
      <c r="F133" s="270" t="s">
        <v>1618</v>
      </c>
      <c r="G133" s="271" t="s">
        <v>457</v>
      </c>
      <c r="H133" s="272">
        <v>203</v>
      </c>
      <c r="I133" s="273"/>
      <c r="J133" s="274">
        <f>ROUND(I133*H133,2)</f>
        <v>0</v>
      </c>
      <c r="K133" s="270" t="s">
        <v>1551</v>
      </c>
      <c r="L133" s="275"/>
      <c r="M133" s="276" t="s">
        <v>19</v>
      </c>
      <c r="N133" s="277" t="s">
        <v>47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572</v>
      </c>
      <c r="AT133" s="225" t="s">
        <v>323</v>
      </c>
      <c r="AU133" s="225" t="s">
        <v>84</v>
      </c>
      <c r="AY133" s="19" t="s">
        <v>140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84</v>
      </c>
      <c r="BK133" s="226">
        <f>ROUND(I133*H133,2)</f>
        <v>0</v>
      </c>
      <c r="BL133" s="19" t="s">
        <v>256</v>
      </c>
      <c r="BM133" s="225" t="s">
        <v>752</v>
      </c>
    </row>
    <row r="134" spans="1:65" s="2" customFormat="1" ht="16.5" customHeight="1">
      <c r="A134" s="40"/>
      <c r="B134" s="41"/>
      <c r="C134" s="268" t="s">
        <v>215</v>
      </c>
      <c r="D134" s="268" t="s">
        <v>323</v>
      </c>
      <c r="E134" s="269" t="s">
        <v>1619</v>
      </c>
      <c r="F134" s="270" t="s">
        <v>1620</v>
      </c>
      <c r="G134" s="271" t="s">
        <v>457</v>
      </c>
      <c r="H134" s="272">
        <v>315</v>
      </c>
      <c r="I134" s="273"/>
      <c r="J134" s="274">
        <f>ROUND(I134*H134,2)</f>
        <v>0</v>
      </c>
      <c r="K134" s="270" t="s">
        <v>1551</v>
      </c>
      <c r="L134" s="275"/>
      <c r="M134" s="276" t="s">
        <v>19</v>
      </c>
      <c r="N134" s="277" t="s">
        <v>47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572</v>
      </c>
      <c r="AT134" s="225" t="s">
        <v>323</v>
      </c>
      <c r="AU134" s="225" t="s">
        <v>84</v>
      </c>
      <c r="AY134" s="19" t="s">
        <v>140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84</v>
      </c>
      <c r="BK134" s="226">
        <f>ROUND(I134*H134,2)</f>
        <v>0</v>
      </c>
      <c r="BL134" s="19" t="s">
        <v>256</v>
      </c>
      <c r="BM134" s="225" t="s">
        <v>766</v>
      </c>
    </row>
    <row r="135" spans="1:65" s="2" customFormat="1" ht="16.5" customHeight="1">
      <c r="A135" s="40"/>
      <c r="B135" s="41"/>
      <c r="C135" s="268" t="s">
        <v>565</v>
      </c>
      <c r="D135" s="268" t="s">
        <v>323</v>
      </c>
      <c r="E135" s="269" t="s">
        <v>1621</v>
      </c>
      <c r="F135" s="270" t="s">
        <v>1622</v>
      </c>
      <c r="G135" s="271" t="s">
        <v>259</v>
      </c>
      <c r="H135" s="272">
        <v>326</v>
      </c>
      <c r="I135" s="273"/>
      <c r="J135" s="274">
        <f>ROUND(I135*H135,2)</f>
        <v>0</v>
      </c>
      <c r="K135" s="270" t="s">
        <v>1551</v>
      </c>
      <c r="L135" s="275"/>
      <c r="M135" s="276" t="s">
        <v>19</v>
      </c>
      <c r="N135" s="277" t="s">
        <v>47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572</v>
      </c>
      <c r="AT135" s="225" t="s">
        <v>323</v>
      </c>
      <c r="AU135" s="225" t="s">
        <v>84</v>
      </c>
      <c r="AY135" s="19" t="s">
        <v>140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84</v>
      </c>
      <c r="BK135" s="226">
        <f>ROUND(I135*H135,2)</f>
        <v>0</v>
      </c>
      <c r="BL135" s="19" t="s">
        <v>256</v>
      </c>
      <c r="BM135" s="225" t="s">
        <v>791</v>
      </c>
    </row>
    <row r="136" spans="1:65" s="2" customFormat="1" ht="16.5" customHeight="1">
      <c r="A136" s="40"/>
      <c r="B136" s="41"/>
      <c r="C136" s="268" t="s">
        <v>572</v>
      </c>
      <c r="D136" s="268" t="s">
        <v>323</v>
      </c>
      <c r="E136" s="269" t="s">
        <v>1623</v>
      </c>
      <c r="F136" s="270" t="s">
        <v>1624</v>
      </c>
      <c r="G136" s="271" t="s">
        <v>259</v>
      </c>
      <c r="H136" s="272">
        <v>1</v>
      </c>
      <c r="I136" s="273"/>
      <c r="J136" s="274">
        <f>ROUND(I136*H136,2)</f>
        <v>0</v>
      </c>
      <c r="K136" s="270" t="s">
        <v>1551</v>
      </c>
      <c r="L136" s="275"/>
      <c r="M136" s="276" t="s">
        <v>19</v>
      </c>
      <c r="N136" s="277" t="s">
        <v>47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572</v>
      </c>
      <c r="AT136" s="225" t="s">
        <v>323</v>
      </c>
      <c r="AU136" s="225" t="s">
        <v>84</v>
      </c>
      <c r="AY136" s="19" t="s">
        <v>140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84</v>
      </c>
      <c r="BK136" s="226">
        <f>ROUND(I136*H136,2)</f>
        <v>0</v>
      </c>
      <c r="BL136" s="19" t="s">
        <v>256</v>
      </c>
      <c r="BM136" s="225" t="s">
        <v>330</v>
      </c>
    </row>
    <row r="137" spans="1:65" s="2" customFormat="1" ht="16.5" customHeight="1">
      <c r="A137" s="40"/>
      <c r="B137" s="41"/>
      <c r="C137" s="268" t="s">
        <v>578</v>
      </c>
      <c r="D137" s="268" t="s">
        <v>323</v>
      </c>
      <c r="E137" s="269" t="s">
        <v>1625</v>
      </c>
      <c r="F137" s="270" t="s">
        <v>1626</v>
      </c>
      <c r="G137" s="271" t="s">
        <v>250</v>
      </c>
      <c r="H137" s="272">
        <v>1</v>
      </c>
      <c r="I137" s="273"/>
      <c r="J137" s="274">
        <f>ROUND(I137*H137,2)</f>
        <v>0</v>
      </c>
      <c r="K137" s="270" t="s">
        <v>1551</v>
      </c>
      <c r="L137" s="275"/>
      <c r="M137" s="276" t="s">
        <v>19</v>
      </c>
      <c r="N137" s="277" t="s">
        <v>47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572</v>
      </c>
      <c r="AT137" s="225" t="s">
        <v>323</v>
      </c>
      <c r="AU137" s="225" t="s">
        <v>84</v>
      </c>
      <c r="AY137" s="19" t="s">
        <v>140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84</v>
      </c>
      <c r="BK137" s="226">
        <f>ROUND(I137*H137,2)</f>
        <v>0</v>
      </c>
      <c r="BL137" s="19" t="s">
        <v>256</v>
      </c>
      <c r="BM137" s="225" t="s">
        <v>839</v>
      </c>
    </row>
    <row r="138" spans="1:65" s="2" customFormat="1" ht="16.5" customHeight="1">
      <c r="A138" s="40"/>
      <c r="B138" s="41"/>
      <c r="C138" s="268" t="s">
        <v>583</v>
      </c>
      <c r="D138" s="268" t="s">
        <v>323</v>
      </c>
      <c r="E138" s="269" t="s">
        <v>1627</v>
      </c>
      <c r="F138" s="270" t="s">
        <v>1628</v>
      </c>
      <c r="G138" s="271" t="s">
        <v>939</v>
      </c>
      <c r="H138" s="272">
        <v>3</v>
      </c>
      <c r="I138" s="273"/>
      <c r="J138" s="274">
        <f>ROUND(I138*H138,2)</f>
        <v>0</v>
      </c>
      <c r="K138" s="270" t="s">
        <v>1551</v>
      </c>
      <c r="L138" s="275"/>
      <c r="M138" s="276" t="s">
        <v>19</v>
      </c>
      <c r="N138" s="277" t="s">
        <v>47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572</v>
      </c>
      <c r="AT138" s="225" t="s">
        <v>323</v>
      </c>
      <c r="AU138" s="225" t="s">
        <v>84</v>
      </c>
      <c r="AY138" s="19" t="s">
        <v>140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84</v>
      </c>
      <c r="BK138" s="226">
        <f>ROUND(I138*H138,2)</f>
        <v>0</v>
      </c>
      <c r="BL138" s="19" t="s">
        <v>256</v>
      </c>
      <c r="BM138" s="225" t="s">
        <v>853</v>
      </c>
    </row>
    <row r="139" spans="1:65" s="2" customFormat="1" ht="16.5" customHeight="1">
      <c r="A139" s="40"/>
      <c r="B139" s="41"/>
      <c r="C139" s="268" t="s">
        <v>589</v>
      </c>
      <c r="D139" s="268" t="s">
        <v>323</v>
      </c>
      <c r="E139" s="269" t="s">
        <v>1629</v>
      </c>
      <c r="F139" s="270" t="s">
        <v>1630</v>
      </c>
      <c r="G139" s="271" t="s">
        <v>250</v>
      </c>
      <c r="H139" s="272">
        <v>15.12</v>
      </c>
      <c r="I139" s="273"/>
      <c r="J139" s="274">
        <f>ROUND(I139*H139,2)</f>
        <v>0</v>
      </c>
      <c r="K139" s="270" t="s">
        <v>1551</v>
      </c>
      <c r="L139" s="275"/>
      <c r="M139" s="276" t="s">
        <v>19</v>
      </c>
      <c r="N139" s="277" t="s">
        <v>47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572</v>
      </c>
      <c r="AT139" s="225" t="s">
        <v>323</v>
      </c>
      <c r="AU139" s="225" t="s">
        <v>84</v>
      </c>
      <c r="AY139" s="19" t="s">
        <v>140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84</v>
      </c>
      <c r="BK139" s="226">
        <f>ROUND(I139*H139,2)</f>
        <v>0</v>
      </c>
      <c r="BL139" s="19" t="s">
        <v>256</v>
      </c>
      <c r="BM139" s="225" t="s">
        <v>870</v>
      </c>
    </row>
    <row r="140" spans="1:65" s="2" customFormat="1" ht="16.5" customHeight="1">
      <c r="A140" s="40"/>
      <c r="B140" s="41"/>
      <c r="C140" s="268" t="s">
        <v>593</v>
      </c>
      <c r="D140" s="268" t="s">
        <v>323</v>
      </c>
      <c r="E140" s="269" t="s">
        <v>1631</v>
      </c>
      <c r="F140" s="270" t="s">
        <v>1632</v>
      </c>
      <c r="G140" s="271" t="s">
        <v>457</v>
      </c>
      <c r="H140" s="272">
        <v>8</v>
      </c>
      <c r="I140" s="273"/>
      <c r="J140" s="274">
        <f>ROUND(I140*H140,2)</f>
        <v>0</v>
      </c>
      <c r="K140" s="270" t="s">
        <v>19</v>
      </c>
      <c r="L140" s="275"/>
      <c r="M140" s="276" t="s">
        <v>19</v>
      </c>
      <c r="N140" s="277" t="s">
        <v>47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203</v>
      </c>
      <c r="AT140" s="225" t="s">
        <v>323</v>
      </c>
      <c r="AU140" s="225" t="s">
        <v>84</v>
      </c>
      <c r="AY140" s="19" t="s">
        <v>140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84</v>
      </c>
      <c r="BK140" s="226">
        <f>ROUND(I140*H140,2)</f>
        <v>0</v>
      </c>
      <c r="BL140" s="19" t="s">
        <v>147</v>
      </c>
      <c r="BM140" s="225" t="s">
        <v>1633</v>
      </c>
    </row>
    <row r="141" spans="1:65" s="2" customFormat="1" ht="16.5" customHeight="1">
      <c r="A141" s="40"/>
      <c r="B141" s="41"/>
      <c r="C141" s="268" t="s">
        <v>605</v>
      </c>
      <c r="D141" s="268" t="s">
        <v>323</v>
      </c>
      <c r="E141" s="269" t="s">
        <v>1621</v>
      </c>
      <c r="F141" s="270" t="s">
        <v>1622</v>
      </c>
      <c r="G141" s="271" t="s">
        <v>259</v>
      </c>
      <c r="H141" s="272">
        <v>8</v>
      </c>
      <c r="I141" s="273"/>
      <c r="J141" s="274">
        <f>ROUND(I141*H141,2)</f>
        <v>0</v>
      </c>
      <c r="K141" s="270" t="s">
        <v>1551</v>
      </c>
      <c r="L141" s="275"/>
      <c r="M141" s="276" t="s">
        <v>19</v>
      </c>
      <c r="N141" s="277" t="s">
        <v>47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203</v>
      </c>
      <c r="AT141" s="225" t="s">
        <v>323</v>
      </c>
      <c r="AU141" s="225" t="s">
        <v>84</v>
      </c>
      <c r="AY141" s="19" t="s">
        <v>140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84</v>
      </c>
      <c r="BK141" s="226">
        <f>ROUND(I141*H141,2)</f>
        <v>0</v>
      </c>
      <c r="BL141" s="19" t="s">
        <v>147</v>
      </c>
      <c r="BM141" s="225" t="s">
        <v>1634</v>
      </c>
    </row>
    <row r="142" spans="1:65" s="2" customFormat="1" ht="16.5" customHeight="1">
      <c r="A142" s="40"/>
      <c r="B142" s="41"/>
      <c r="C142" s="268" t="s">
        <v>613</v>
      </c>
      <c r="D142" s="268" t="s">
        <v>323</v>
      </c>
      <c r="E142" s="269" t="s">
        <v>1625</v>
      </c>
      <c r="F142" s="270" t="s">
        <v>1626</v>
      </c>
      <c r="G142" s="271" t="s">
        <v>250</v>
      </c>
      <c r="H142" s="272">
        <v>0.8</v>
      </c>
      <c r="I142" s="273"/>
      <c r="J142" s="274">
        <f>ROUND(I142*H142,2)</f>
        <v>0</v>
      </c>
      <c r="K142" s="270" t="s">
        <v>1551</v>
      </c>
      <c r="L142" s="275"/>
      <c r="M142" s="276" t="s">
        <v>19</v>
      </c>
      <c r="N142" s="277" t="s">
        <v>47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203</v>
      </c>
      <c r="AT142" s="225" t="s">
        <v>323</v>
      </c>
      <c r="AU142" s="225" t="s">
        <v>84</v>
      </c>
      <c r="AY142" s="19" t="s">
        <v>140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84</v>
      </c>
      <c r="BK142" s="226">
        <f>ROUND(I142*H142,2)</f>
        <v>0</v>
      </c>
      <c r="BL142" s="19" t="s">
        <v>147</v>
      </c>
      <c r="BM142" s="225" t="s">
        <v>1635</v>
      </c>
    </row>
    <row r="143" spans="1:63" s="12" customFormat="1" ht="25.9" customHeight="1">
      <c r="A143" s="12"/>
      <c r="B143" s="198"/>
      <c r="C143" s="199"/>
      <c r="D143" s="200" t="s">
        <v>75</v>
      </c>
      <c r="E143" s="201" t="s">
        <v>1636</v>
      </c>
      <c r="F143" s="201" t="s">
        <v>1637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SUM(P144:P150)</f>
        <v>0</v>
      </c>
      <c r="Q143" s="206"/>
      <c r="R143" s="207">
        <f>SUM(R144:R150)</f>
        <v>0</v>
      </c>
      <c r="S143" s="206"/>
      <c r="T143" s="208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84</v>
      </c>
      <c r="AT143" s="210" t="s">
        <v>75</v>
      </c>
      <c r="AU143" s="210" t="s">
        <v>76</v>
      </c>
      <c r="AY143" s="209" t="s">
        <v>140</v>
      </c>
      <c r="BK143" s="211">
        <f>SUM(BK144:BK150)</f>
        <v>0</v>
      </c>
    </row>
    <row r="144" spans="1:65" s="2" customFormat="1" ht="33" customHeight="1">
      <c r="A144" s="40"/>
      <c r="B144" s="41"/>
      <c r="C144" s="268" t="s">
        <v>625</v>
      </c>
      <c r="D144" s="268" t="s">
        <v>323</v>
      </c>
      <c r="E144" s="269" t="s">
        <v>1638</v>
      </c>
      <c r="F144" s="270" t="s">
        <v>1639</v>
      </c>
      <c r="G144" s="271" t="s">
        <v>259</v>
      </c>
      <c r="H144" s="272">
        <v>1</v>
      </c>
      <c r="I144" s="273"/>
      <c r="J144" s="274">
        <f>ROUND(I144*H144,2)</f>
        <v>0</v>
      </c>
      <c r="K144" s="270" t="s">
        <v>1551</v>
      </c>
      <c r="L144" s="275"/>
      <c r="M144" s="276" t="s">
        <v>19</v>
      </c>
      <c r="N144" s="277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572</v>
      </c>
      <c r="AT144" s="225" t="s">
        <v>323</v>
      </c>
      <c r="AU144" s="225" t="s">
        <v>84</v>
      </c>
      <c r="AY144" s="19" t="s">
        <v>140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256</v>
      </c>
      <c r="BM144" s="225" t="s">
        <v>883</v>
      </c>
    </row>
    <row r="145" spans="1:65" s="2" customFormat="1" ht="37.8" customHeight="1">
      <c r="A145" s="40"/>
      <c r="B145" s="41"/>
      <c r="C145" s="268" t="s">
        <v>636</v>
      </c>
      <c r="D145" s="268" t="s">
        <v>323</v>
      </c>
      <c r="E145" s="269" t="s">
        <v>1640</v>
      </c>
      <c r="F145" s="270" t="s">
        <v>1641</v>
      </c>
      <c r="G145" s="271" t="s">
        <v>259</v>
      </c>
      <c r="H145" s="272">
        <v>1</v>
      </c>
      <c r="I145" s="273"/>
      <c r="J145" s="274">
        <f>ROUND(I145*H145,2)</f>
        <v>0</v>
      </c>
      <c r="K145" s="270" t="s">
        <v>1551</v>
      </c>
      <c r="L145" s="275"/>
      <c r="M145" s="276" t="s">
        <v>19</v>
      </c>
      <c r="N145" s="277" t="s">
        <v>47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572</v>
      </c>
      <c r="AT145" s="225" t="s">
        <v>323</v>
      </c>
      <c r="AU145" s="225" t="s">
        <v>84</v>
      </c>
      <c r="AY145" s="19" t="s">
        <v>140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84</v>
      </c>
      <c r="BK145" s="226">
        <f>ROUND(I145*H145,2)</f>
        <v>0</v>
      </c>
      <c r="BL145" s="19" t="s">
        <v>256</v>
      </c>
      <c r="BM145" s="225" t="s">
        <v>895</v>
      </c>
    </row>
    <row r="146" spans="1:65" s="2" customFormat="1" ht="37.8" customHeight="1">
      <c r="A146" s="40"/>
      <c r="B146" s="41"/>
      <c r="C146" s="268" t="s">
        <v>643</v>
      </c>
      <c r="D146" s="268" t="s">
        <v>323</v>
      </c>
      <c r="E146" s="269" t="s">
        <v>1642</v>
      </c>
      <c r="F146" s="270" t="s">
        <v>1643</v>
      </c>
      <c r="G146" s="271" t="s">
        <v>259</v>
      </c>
      <c r="H146" s="272">
        <v>1</v>
      </c>
      <c r="I146" s="273"/>
      <c r="J146" s="274">
        <f>ROUND(I146*H146,2)</f>
        <v>0</v>
      </c>
      <c r="K146" s="270" t="s">
        <v>1551</v>
      </c>
      <c r="L146" s="275"/>
      <c r="M146" s="276" t="s">
        <v>19</v>
      </c>
      <c r="N146" s="277" t="s">
        <v>47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572</v>
      </c>
      <c r="AT146" s="225" t="s">
        <v>323</v>
      </c>
      <c r="AU146" s="225" t="s">
        <v>84</v>
      </c>
      <c r="AY146" s="19" t="s">
        <v>140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84</v>
      </c>
      <c r="BK146" s="226">
        <f>ROUND(I146*H146,2)</f>
        <v>0</v>
      </c>
      <c r="BL146" s="19" t="s">
        <v>256</v>
      </c>
      <c r="BM146" s="225" t="s">
        <v>908</v>
      </c>
    </row>
    <row r="147" spans="1:65" s="2" customFormat="1" ht="16.5" customHeight="1">
      <c r="A147" s="40"/>
      <c r="B147" s="41"/>
      <c r="C147" s="268" t="s">
        <v>648</v>
      </c>
      <c r="D147" s="268" t="s">
        <v>323</v>
      </c>
      <c r="E147" s="269" t="s">
        <v>1644</v>
      </c>
      <c r="F147" s="270" t="s">
        <v>1645</v>
      </c>
      <c r="G147" s="271" t="s">
        <v>259</v>
      </c>
      <c r="H147" s="272">
        <v>1</v>
      </c>
      <c r="I147" s="273"/>
      <c r="J147" s="274">
        <f>ROUND(I147*H147,2)</f>
        <v>0</v>
      </c>
      <c r="K147" s="270" t="s">
        <v>1551</v>
      </c>
      <c r="L147" s="275"/>
      <c r="M147" s="276" t="s">
        <v>19</v>
      </c>
      <c r="N147" s="277" t="s">
        <v>47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572</v>
      </c>
      <c r="AT147" s="225" t="s">
        <v>323</v>
      </c>
      <c r="AU147" s="225" t="s">
        <v>84</v>
      </c>
      <c r="AY147" s="19" t="s">
        <v>140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84</v>
      </c>
      <c r="BK147" s="226">
        <f>ROUND(I147*H147,2)</f>
        <v>0</v>
      </c>
      <c r="BL147" s="19" t="s">
        <v>256</v>
      </c>
      <c r="BM147" s="225" t="s">
        <v>925</v>
      </c>
    </row>
    <row r="148" spans="1:65" s="2" customFormat="1" ht="24.15" customHeight="1">
      <c r="A148" s="40"/>
      <c r="B148" s="41"/>
      <c r="C148" s="268" t="s">
        <v>654</v>
      </c>
      <c r="D148" s="268" t="s">
        <v>323</v>
      </c>
      <c r="E148" s="269" t="s">
        <v>1646</v>
      </c>
      <c r="F148" s="270" t="s">
        <v>1647</v>
      </c>
      <c r="G148" s="271" t="s">
        <v>259</v>
      </c>
      <c r="H148" s="272">
        <v>1</v>
      </c>
      <c r="I148" s="273"/>
      <c r="J148" s="274">
        <f>ROUND(I148*H148,2)</f>
        <v>0</v>
      </c>
      <c r="K148" s="270" t="s">
        <v>1551</v>
      </c>
      <c r="L148" s="275"/>
      <c r="M148" s="276" t="s">
        <v>19</v>
      </c>
      <c r="N148" s="277" t="s">
        <v>47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572</v>
      </c>
      <c r="AT148" s="225" t="s">
        <v>323</v>
      </c>
      <c r="AU148" s="225" t="s">
        <v>84</v>
      </c>
      <c r="AY148" s="19" t="s">
        <v>140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84</v>
      </c>
      <c r="BK148" s="226">
        <f>ROUND(I148*H148,2)</f>
        <v>0</v>
      </c>
      <c r="BL148" s="19" t="s">
        <v>256</v>
      </c>
      <c r="BM148" s="225" t="s">
        <v>936</v>
      </c>
    </row>
    <row r="149" spans="1:65" s="2" customFormat="1" ht="24.15" customHeight="1">
      <c r="A149" s="40"/>
      <c r="B149" s="41"/>
      <c r="C149" s="268" t="s">
        <v>661</v>
      </c>
      <c r="D149" s="268" t="s">
        <v>323</v>
      </c>
      <c r="E149" s="269" t="s">
        <v>1648</v>
      </c>
      <c r="F149" s="270" t="s">
        <v>1649</v>
      </c>
      <c r="G149" s="271" t="s">
        <v>259</v>
      </c>
      <c r="H149" s="272">
        <v>1</v>
      </c>
      <c r="I149" s="273"/>
      <c r="J149" s="274">
        <f>ROUND(I149*H149,2)</f>
        <v>0</v>
      </c>
      <c r="K149" s="270" t="s">
        <v>1551</v>
      </c>
      <c r="L149" s="275"/>
      <c r="M149" s="276" t="s">
        <v>19</v>
      </c>
      <c r="N149" s="277" t="s">
        <v>47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572</v>
      </c>
      <c r="AT149" s="225" t="s">
        <v>323</v>
      </c>
      <c r="AU149" s="225" t="s">
        <v>84</v>
      </c>
      <c r="AY149" s="19" t="s">
        <v>140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256</v>
      </c>
      <c r="BM149" s="225" t="s">
        <v>949</v>
      </c>
    </row>
    <row r="150" spans="1:65" s="2" customFormat="1" ht="16.5" customHeight="1">
      <c r="A150" s="40"/>
      <c r="B150" s="41"/>
      <c r="C150" s="268" t="s">
        <v>668</v>
      </c>
      <c r="D150" s="268" t="s">
        <v>323</v>
      </c>
      <c r="E150" s="269" t="s">
        <v>1650</v>
      </c>
      <c r="F150" s="270" t="s">
        <v>1651</v>
      </c>
      <c r="G150" s="271" t="s">
        <v>259</v>
      </c>
      <c r="H150" s="272">
        <v>1</v>
      </c>
      <c r="I150" s="273"/>
      <c r="J150" s="274">
        <f>ROUND(I150*H150,2)</f>
        <v>0</v>
      </c>
      <c r="K150" s="270" t="s">
        <v>1551</v>
      </c>
      <c r="L150" s="275"/>
      <c r="M150" s="276" t="s">
        <v>19</v>
      </c>
      <c r="N150" s="277" t="s">
        <v>47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572</v>
      </c>
      <c r="AT150" s="225" t="s">
        <v>323</v>
      </c>
      <c r="AU150" s="225" t="s">
        <v>84</v>
      </c>
      <c r="AY150" s="19" t="s">
        <v>140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84</v>
      </c>
      <c r="BK150" s="226">
        <f>ROUND(I150*H150,2)</f>
        <v>0</v>
      </c>
      <c r="BL150" s="19" t="s">
        <v>256</v>
      </c>
      <c r="BM150" s="225" t="s">
        <v>958</v>
      </c>
    </row>
    <row r="151" spans="1:63" s="12" customFormat="1" ht="25.9" customHeight="1">
      <c r="A151" s="12"/>
      <c r="B151" s="198"/>
      <c r="C151" s="199"/>
      <c r="D151" s="200" t="s">
        <v>75</v>
      </c>
      <c r="E151" s="201" t="s">
        <v>1652</v>
      </c>
      <c r="F151" s="201" t="s">
        <v>1653</v>
      </c>
      <c r="G151" s="199"/>
      <c r="H151" s="199"/>
      <c r="I151" s="202"/>
      <c r="J151" s="203">
        <f>BK151</f>
        <v>0</v>
      </c>
      <c r="K151" s="199"/>
      <c r="L151" s="204"/>
      <c r="M151" s="205"/>
      <c r="N151" s="206"/>
      <c r="O151" s="206"/>
      <c r="P151" s="207">
        <f>P152</f>
        <v>0</v>
      </c>
      <c r="Q151" s="206"/>
      <c r="R151" s="207">
        <f>R152</f>
        <v>0</v>
      </c>
      <c r="S151" s="206"/>
      <c r="T151" s="208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84</v>
      </c>
      <c r="AT151" s="210" t="s">
        <v>75</v>
      </c>
      <c r="AU151" s="210" t="s">
        <v>76</v>
      </c>
      <c r="AY151" s="209" t="s">
        <v>140</v>
      </c>
      <c r="BK151" s="211">
        <f>BK152</f>
        <v>0</v>
      </c>
    </row>
    <row r="152" spans="1:65" s="2" customFormat="1" ht="16.5" customHeight="1">
      <c r="A152" s="40"/>
      <c r="B152" s="41"/>
      <c r="C152" s="268" t="s">
        <v>679</v>
      </c>
      <c r="D152" s="268" t="s">
        <v>323</v>
      </c>
      <c r="E152" s="269" t="s">
        <v>1654</v>
      </c>
      <c r="F152" s="270" t="s">
        <v>1655</v>
      </c>
      <c r="G152" s="271" t="s">
        <v>259</v>
      </c>
      <c r="H152" s="272">
        <v>4</v>
      </c>
      <c r="I152" s="273"/>
      <c r="J152" s="274">
        <f>ROUND(I152*H152,2)</f>
        <v>0</v>
      </c>
      <c r="K152" s="270" t="s">
        <v>1551</v>
      </c>
      <c r="L152" s="275"/>
      <c r="M152" s="276" t="s">
        <v>19</v>
      </c>
      <c r="N152" s="277" t="s">
        <v>47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572</v>
      </c>
      <c r="AT152" s="225" t="s">
        <v>323</v>
      </c>
      <c r="AU152" s="225" t="s">
        <v>84</v>
      </c>
      <c r="AY152" s="19" t="s">
        <v>140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84</v>
      </c>
      <c r="BK152" s="226">
        <f>ROUND(I152*H152,2)</f>
        <v>0</v>
      </c>
      <c r="BL152" s="19" t="s">
        <v>256</v>
      </c>
      <c r="BM152" s="225" t="s">
        <v>983</v>
      </c>
    </row>
    <row r="153" spans="1:63" s="12" customFormat="1" ht="25.9" customHeight="1">
      <c r="A153" s="12"/>
      <c r="B153" s="198"/>
      <c r="C153" s="199"/>
      <c r="D153" s="200" t="s">
        <v>75</v>
      </c>
      <c r="E153" s="201" t="s">
        <v>1656</v>
      </c>
      <c r="F153" s="201" t="s">
        <v>1657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P154</f>
        <v>0</v>
      </c>
      <c r="Q153" s="206"/>
      <c r="R153" s="207">
        <f>R154</f>
        <v>0</v>
      </c>
      <c r="S153" s="206"/>
      <c r="T153" s="208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84</v>
      </c>
      <c r="AT153" s="210" t="s">
        <v>75</v>
      </c>
      <c r="AU153" s="210" t="s">
        <v>76</v>
      </c>
      <c r="AY153" s="209" t="s">
        <v>140</v>
      </c>
      <c r="BK153" s="211">
        <f>BK154</f>
        <v>0</v>
      </c>
    </row>
    <row r="154" spans="1:65" s="2" customFormat="1" ht="16.5" customHeight="1">
      <c r="A154" s="40"/>
      <c r="B154" s="41"/>
      <c r="C154" s="268" t="s">
        <v>686</v>
      </c>
      <c r="D154" s="268" t="s">
        <v>323</v>
      </c>
      <c r="E154" s="269" t="s">
        <v>1658</v>
      </c>
      <c r="F154" s="270" t="s">
        <v>1659</v>
      </c>
      <c r="G154" s="271" t="s">
        <v>259</v>
      </c>
      <c r="H154" s="272">
        <v>2</v>
      </c>
      <c r="I154" s="273"/>
      <c r="J154" s="274">
        <f>ROUND(I154*H154,2)</f>
        <v>0</v>
      </c>
      <c r="K154" s="270" t="s">
        <v>1551</v>
      </c>
      <c r="L154" s="275"/>
      <c r="M154" s="276" t="s">
        <v>19</v>
      </c>
      <c r="N154" s="277" t="s">
        <v>47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572</v>
      </c>
      <c r="AT154" s="225" t="s">
        <v>323</v>
      </c>
      <c r="AU154" s="225" t="s">
        <v>84</v>
      </c>
      <c r="AY154" s="19" t="s">
        <v>140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84</v>
      </c>
      <c r="BK154" s="226">
        <f>ROUND(I154*H154,2)</f>
        <v>0</v>
      </c>
      <c r="BL154" s="19" t="s">
        <v>256</v>
      </c>
      <c r="BM154" s="225" t="s">
        <v>1011</v>
      </c>
    </row>
    <row r="155" spans="1:63" s="12" customFormat="1" ht="25.9" customHeight="1">
      <c r="A155" s="12"/>
      <c r="B155" s="198"/>
      <c r="C155" s="199"/>
      <c r="D155" s="200" t="s">
        <v>75</v>
      </c>
      <c r="E155" s="201" t="s">
        <v>1607</v>
      </c>
      <c r="F155" s="201" t="s">
        <v>1608</v>
      </c>
      <c r="G155" s="199"/>
      <c r="H155" s="199"/>
      <c r="I155" s="202"/>
      <c r="J155" s="203">
        <f>BK155</f>
        <v>0</v>
      </c>
      <c r="K155" s="199"/>
      <c r="L155" s="204"/>
      <c r="M155" s="205"/>
      <c r="N155" s="206"/>
      <c r="O155" s="206"/>
      <c r="P155" s="207">
        <f>SUM(P156:P167)</f>
        <v>0</v>
      </c>
      <c r="Q155" s="206"/>
      <c r="R155" s="207">
        <f>SUM(R156:R167)</f>
        <v>0</v>
      </c>
      <c r="S155" s="206"/>
      <c r="T155" s="208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9" t="s">
        <v>84</v>
      </c>
      <c r="AT155" s="210" t="s">
        <v>75</v>
      </c>
      <c r="AU155" s="210" t="s">
        <v>76</v>
      </c>
      <c r="AY155" s="209" t="s">
        <v>140</v>
      </c>
      <c r="BK155" s="211">
        <f>SUM(BK156:BK167)</f>
        <v>0</v>
      </c>
    </row>
    <row r="156" spans="1:65" s="2" customFormat="1" ht="16.5" customHeight="1">
      <c r="A156" s="40"/>
      <c r="B156" s="41"/>
      <c r="C156" s="268" t="s">
        <v>691</v>
      </c>
      <c r="D156" s="268" t="s">
        <v>323</v>
      </c>
      <c r="E156" s="269" t="s">
        <v>1660</v>
      </c>
      <c r="F156" s="270" t="s">
        <v>1661</v>
      </c>
      <c r="G156" s="271" t="s">
        <v>259</v>
      </c>
      <c r="H156" s="272">
        <v>4</v>
      </c>
      <c r="I156" s="273"/>
      <c r="J156" s="274">
        <f>ROUND(I156*H156,2)</f>
        <v>0</v>
      </c>
      <c r="K156" s="270" t="s">
        <v>1551</v>
      </c>
      <c r="L156" s="275"/>
      <c r="M156" s="276" t="s">
        <v>19</v>
      </c>
      <c r="N156" s="277" t="s">
        <v>47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572</v>
      </c>
      <c r="AT156" s="225" t="s">
        <v>323</v>
      </c>
      <c r="AU156" s="225" t="s">
        <v>84</v>
      </c>
      <c r="AY156" s="19" t="s">
        <v>140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84</v>
      </c>
      <c r="BK156" s="226">
        <f>ROUND(I156*H156,2)</f>
        <v>0</v>
      </c>
      <c r="BL156" s="19" t="s">
        <v>256</v>
      </c>
      <c r="BM156" s="225" t="s">
        <v>1019</v>
      </c>
    </row>
    <row r="157" spans="1:65" s="2" customFormat="1" ht="16.5" customHeight="1">
      <c r="A157" s="40"/>
      <c r="B157" s="41"/>
      <c r="C157" s="268" t="s">
        <v>696</v>
      </c>
      <c r="D157" s="268" t="s">
        <v>323</v>
      </c>
      <c r="E157" s="269" t="s">
        <v>1662</v>
      </c>
      <c r="F157" s="270" t="s">
        <v>1663</v>
      </c>
      <c r="G157" s="271" t="s">
        <v>259</v>
      </c>
      <c r="H157" s="272">
        <v>2</v>
      </c>
      <c r="I157" s="273"/>
      <c r="J157" s="274">
        <f>ROUND(I157*H157,2)</f>
        <v>0</v>
      </c>
      <c r="K157" s="270" t="s">
        <v>1551</v>
      </c>
      <c r="L157" s="275"/>
      <c r="M157" s="276" t="s">
        <v>19</v>
      </c>
      <c r="N157" s="277" t="s">
        <v>47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572</v>
      </c>
      <c r="AT157" s="225" t="s">
        <v>323</v>
      </c>
      <c r="AU157" s="225" t="s">
        <v>84</v>
      </c>
      <c r="AY157" s="19" t="s">
        <v>140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84</v>
      </c>
      <c r="BK157" s="226">
        <f>ROUND(I157*H157,2)</f>
        <v>0</v>
      </c>
      <c r="BL157" s="19" t="s">
        <v>256</v>
      </c>
      <c r="BM157" s="225" t="s">
        <v>1038</v>
      </c>
    </row>
    <row r="158" spans="1:65" s="2" customFormat="1" ht="16.5" customHeight="1">
      <c r="A158" s="40"/>
      <c r="B158" s="41"/>
      <c r="C158" s="268" t="s">
        <v>701</v>
      </c>
      <c r="D158" s="268" t="s">
        <v>323</v>
      </c>
      <c r="E158" s="269" t="s">
        <v>1664</v>
      </c>
      <c r="F158" s="270" t="s">
        <v>1665</v>
      </c>
      <c r="G158" s="271" t="s">
        <v>259</v>
      </c>
      <c r="H158" s="272">
        <v>82</v>
      </c>
      <c r="I158" s="273"/>
      <c r="J158" s="274">
        <f>ROUND(I158*H158,2)</f>
        <v>0</v>
      </c>
      <c r="K158" s="270" t="s">
        <v>1551</v>
      </c>
      <c r="L158" s="275"/>
      <c r="M158" s="276" t="s">
        <v>19</v>
      </c>
      <c r="N158" s="277" t="s">
        <v>47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572</v>
      </c>
      <c r="AT158" s="225" t="s">
        <v>323</v>
      </c>
      <c r="AU158" s="225" t="s">
        <v>84</v>
      </c>
      <c r="AY158" s="19" t="s">
        <v>140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84</v>
      </c>
      <c r="BK158" s="226">
        <f>ROUND(I158*H158,2)</f>
        <v>0</v>
      </c>
      <c r="BL158" s="19" t="s">
        <v>256</v>
      </c>
      <c r="BM158" s="225" t="s">
        <v>1053</v>
      </c>
    </row>
    <row r="159" spans="1:65" s="2" customFormat="1" ht="16.5" customHeight="1">
      <c r="A159" s="40"/>
      <c r="B159" s="41"/>
      <c r="C159" s="268" t="s">
        <v>707</v>
      </c>
      <c r="D159" s="268" t="s">
        <v>323</v>
      </c>
      <c r="E159" s="269" t="s">
        <v>1666</v>
      </c>
      <c r="F159" s="270" t="s">
        <v>1667</v>
      </c>
      <c r="G159" s="271" t="s">
        <v>457</v>
      </c>
      <c r="H159" s="272">
        <v>18</v>
      </c>
      <c r="I159" s="273"/>
      <c r="J159" s="274">
        <f>ROUND(I159*H159,2)</f>
        <v>0</v>
      </c>
      <c r="K159" s="270" t="s">
        <v>1551</v>
      </c>
      <c r="L159" s="275"/>
      <c r="M159" s="276" t="s">
        <v>19</v>
      </c>
      <c r="N159" s="277" t="s">
        <v>47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572</v>
      </c>
      <c r="AT159" s="225" t="s">
        <v>323</v>
      </c>
      <c r="AU159" s="225" t="s">
        <v>84</v>
      </c>
      <c r="AY159" s="19" t="s">
        <v>140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84</v>
      </c>
      <c r="BK159" s="226">
        <f>ROUND(I159*H159,2)</f>
        <v>0</v>
      </c>
      <c r="BL159" s="19" t="s">
        <v>256</v>
      </c>
      <c r="BM159" s="225" t="s">
        <v>1063</v>
      </c>
    </row>
    <row r="160" spans="1:65" s="2" customFormat="1" ht="16.5" customHeight="1">
      <c r="A160" s="40"/>
      <c r="B160" s="41"/>
      <c r="C160" s="268" t="s">
        <v>714</v>
      </c>
      <c r="D160" s="268" t="s">
        <v>323</v>
      </c>
      <c r="E160" s="269" t="s">
        <v>1668</v>
      </c>
      <c r="F160" s="270" t="s">
        <v>1669</v>
      </c>
      <c r="G160" s="271" t="s">
        <v>457</v>
      </c>
      <c r="H160" s="272">
        <v>15</v>
      </c>
      <c r="I160" s="273"/>
      <c r="J160" s="274">
        <f>ROUND(I160*H160,2)</f>
        <v>0</v>
      </c>
      <c r="K160" s="270" t="s">
        <v>1551</v>
      </c>
      <c r="L160" s="275"/>
      <c r="M160" s="276" t="s">
        <v>19</v>
      </c>
      <c r="N160" s="277" t="s">
        <v>47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572</v>
      </c>
      <c r="AT160" s="225" t="s">
        <v>323</v>
      </c>
      <c r="AU160" s="225" t="s">
        <v>84</v>
      </c>
      <c r="AY160" s="19" t="s">
        <v>140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84</v>
      </c>
      <c r="BK160" s="226">
        <f>ROUND(I160*H160,2)</f>
        <v>0</v>
      </c>
      <c r="BL160" s="19" t="s">
        <v>256</v>
      </c>
      <c r="BM160" s="225" t="s">
        <v>1073</v>
      </c>
    </row>
    <row r="161" spans="1:65" s="2" customFormat="1" ht="16.5" customHeight="1">
      <c r="A161" s="40"/>
      <c r="B161" s="41"/>
      <c r="C161" s="268" t="s">
        <v>721</v>
      </c>
      <c r="D161" s="268" t="s">
        <v>323</v>
      </c>
      <c r="E161" s="269" t="s">
        <v>1670</v>
      </c>
      <c r="F161" s="270" t="s">
        <v>1671</v>
      </c>
      <c r="G161" s="271" t="s">
        <v>457</v>
      </c>
      <c r="H161" s="272">
        <v>50</v>
      </c>
      <c r="I161" s="273"/>
      <c r="J161" s="274">
        <f>ROUND(I161*H161,2)</f>
        <v>0</v>
      </c>
      <c r="K161" s="270" t="s">
        <v>1551</v>
      </c>
      <c r="L161" s="275"/>
      <c r="M161" s="276" t="s">
        <v>19</v>
      </c>
      <c r="N161" s="277" t="s">
        <v>47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572</v>
      </c>
      <c r="AT161" s="225" t="s">
        <v>323</v>
      </c>
      <c r="AU161" s="225" t="s">
        <v>84</v>
      </c>
      <c r="AY161" s="19" t="s">
        <v>140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84</v>
      </c>
      <c r="BK161" s="226">
        <f>ROUND(I161*H161,2)</f>
        <v>0</v>
      </c>
      <c r="BL161" s="19" t="s">
        <v>256</v>
      </c>
      <c r="BM161" s="225" t="s">
        <v>1085</v>
      </c>
    </row>
    <row r="162" spans="1:65" s="2" customFormat="1" ht="16.5" customHeight="1">
      <c r="A162" s="40"/>
      <c r="B162" s="41"/>
      <c r="C162" s="268" t="s">
        <v>726</v>
      </c>
      <c r="D162" s="268" t="s">
        <v>323</v>
      </c>
      <c r="E162" s="269" t="s">
        <v>1672</v>
      </c>
      <c r="F162" s="270" t="s">
        <v>1673</v>
      </c>
      <c r="G162" s="271" t="s">
        <v>259</v>
      </c>
      <c r="H162" s="272">
        <v>100</v>
      </c>
      <c r="I162" s="273"/>
      <c r="J162" s="274">
        <f>ROUND(I162*H162,2)</f>
        <v>0</v>
      </c>
      <c r="K162" s="270" t="s">
        <v>1551</v>
      </c>
      <c r="L162" s="275"/>
      <c r="M162" s="276" t="s">
        <v>19</v>
      </c>
      <c r="N162" s="277" t="s">
        <v>47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572</v>
      </c>
      <c r="AT162" s="225" t="s">
        <v>323</v>
      </c>
      <c r="AU162" s="225" t="s">
        <v>84</v>
      </c>
      <c r="AY162" s="19" t="s">
        <v>140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84</v>
      </c>
      <c r="BK162" s="226">
        <f>ROUND(I162*H162,2)</f>
        <v>0</v>
      </c>
      <c r="BL162" s="19" t="s">
        <v>256</v>
      </c>
      <c r="BM162" s="225" t="s">
        <v>1124</v>
      </c>
    </row>
    <row r="163" spans="1:65" s="2" customFormat="1" ht="16.5" customHeight="1">
      <c r="A163" s="40"/>
      <c r="B163" s="41"/>
      <c r="C163" s="268" t="s">
        <v>735</v>
      </c>
      <c r="D163" s="268" t="s">
        <v>323</v>
      </c>
      <c r="E163" s="269" t="s">
        <v>1674</v>
      </c>
      <c r="F163" s="270" t="s">
        <v>1675</v>
      </c>
      <c r="G163" s="271" t="s">
        <v>457</v>
      </c>
      <c r="H163" s="272">
        <v>50</v>
      </c>
      <c r="I163" s="273"/>
      <c r="J163" s="274">
        <f>ROUND(I163*H163,2)</f>
        <v>0</v>
      </c>
      <c r="K163" s="270" t="s">
        <v>1551</v>
      </c>
      <c r="L163" s="275"/>
      <c r="M163" s="276" t="s">
        <v>19</v>
      </c>
      <c r="N163" s="277" t="s">
        <v>47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572</v>
      </c>
      <c r="AT163" s="225" t="s">
        <v>323</v>
      </c>
      <c r="AU163" s="225" t="s">
        <v>84</v>
      </c>
      <c r="AY163" s="19" t="s">
        <v>140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84</v>
      </c>
      <c r="BK163" s="226">
        <f>ROUND(I163*H163,2)</f>
        <v>0</v>
      </c>
      <c r="BL163" s="19" t="s">
        <v>256</v>
      </c>
      <c r="BM163" s="225" t="s">
        <v>1676</v>
      </c>
    </row>
    <row r="164" spans="1:65" s="2" customFormat="1" ht="16.5" customHeight="1">
      <c r="A164" s="40"/>
      <c r="B164" s="41"/>
      <c r="C164" s="268" t="s">
        <v>740</v>
      </c>
      <c r="D164" s="268" t="s">
        <v>323</v>
      </c>
      <c r="E164" s="269" t="s">
        <v>1677</v>
      </c>
      <c r="F164" s="270" t="s">
        <v>1678</v>
      </c>
      <c r="G164" s="271" t="s">
        <v>259</v>
      </c>
      <c r="H164" s="272">
        <v>100</v>
      </c>
      <c r="I164" s="273"/>
      <c r="J164" s="274">
        <f>ROUND(I164*H164,2)</f>
        <v>0</v>
      </c>
      <c r="K164" s="270" t="s">
        <v>1551</v>
      </c>
      <c r="L164" s="275"/>
      <c r="M164" s="276" t="s">
        <v>19</v>
      </c>
      <c r="N164" s="277" t="s">
        <v>47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572</v>
      </c>
      <c r="AT164" s="225" t="s">
        <v>323</v>
      </c>
      <c r="AU164" s="225" t="s">
        <v>84</v>
      </c>
      <c r="AY164" s="19" t="s">
        <v>140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84</v>
      </c>
      <c r="BK164" s="226">
        <f>ROUND(I164*H164,2)</f>
        <v>0</v>
      </c>
      <c r="BL164" s="19" t="s">
        <v>256</v>
      </c>
      <c r="BM164" s="225" t="s">
        <v>1679</v>
      </c>
    </row>
    <row r="165" spans="1:65" s="2" customFormat="1" ht="16.5" customHeight="1">
      <c r="A165" s="40"/>
      <c r="B165" s="41"/>
      <c r="C165" s="268" t="s">
        <v>745</v>
      </c>
      <c r="D165" s="268" t="s">
        <v>323</v>
      </c>
      <c r="E165" s="269" t="s">
        <v>1680</v>
      </c>
      <c r="F165" s="270" t="s">
        <v>1681</v>
      </c>
      <c r="G165" s="271" t="s">
        <v>939</v>
      </c>
      <c r="H165" s="272">
        <v>10</v>
      </c>
      <c r="I165" s="273"/>
      <c r="J165" s="274">
        <f>ROUND(I165*H165,2)</f>
        <v>0</v>
      </c>
      <c r="K165" s="270" t="s">
        <v>1551</v>
      </c>
      <c r="L165" s="275"/>
      <c r="M165" s="276" t="s">
        <v>19</v>
      </c>
      <c r="N165" s="277" t="s">
        <v>47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572</v>
      </c>
      <c r="AT165" s="225" t="s">
        <v>323</v>
      </c>
      <c r="AU165" s="225" t="s">
        <v>84</v>
      </c>
      <c r="AY165" s="19" t="s">
        <v>140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84</v>
      </c>
      <c r="BK165" s="226">
        <f>ROUND(I165*H165,2)</f>
        <v>0</v>
      </c>
      <c r="BL165" s="19" t="s">
        <v>256</v>
      </c>
      <c r="BM165" s="225" t="s">
        <v>1682</v>
      </c>
    </row>
    <row r="166" spans="1:65" s="2" customFormat="1" ht="16.5" customHeight="1">
      <c r="A166" s="40"/>
      <c r="B166" s="41"/>
      <c r="C166" s="268" t="s">
        <v>752</v>
      </c>
      <c r="D166" s="268" t="s">
        <v>323</v>
      </c>
      <c r="E166" s="269" t="s">
        <v>1683</v>
      </c>
      <c r="F166" s="270" t="s">
        <v>1684</v>
      </c>
      <c r="G166" s="271" t="s">
        <v>259</v>
      </c>
      <c r="H166" s="272">
        <v>1</v>
      </c>
      <c r="I166" s="273"/>
      <c r="J166" s="274">
        <f>ROUND(I166*H166,2)</f>
        <v>0</v>
      </c>
      <c r="K166" s="270" t="s">
        <v>1551</v>
      </c>
      <c r="L166" s="275"/>
      <c r="M166" s="276" t="s">
        <v>19</v>
      </c>
      <c r="N166" s="277" t="s">
        <v>47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572</v>
      </c>
      <c r="AT166" s="225" t="s">
        <v>323</v>
      </c>
      <c r="AU166" s="225" t="s">
        <v>84</v>
      </c>
      <c r="AY166" s="19" t="s">
        <v>140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84</v>
      </c>
      <c r="BK166" s="226">
        <f>ROUND(I166*H166,2)</f>
        <v>0</v>
      </c>
      <c r="BL166" s="19" t="s">
        <v>256</v>
      </c>
      <c r="BM166" s="225" t="s">
        <v>1685</v>
      </c>
    </row>
    <row r="167" spans="1:65" s="2" customFormat="1" ht="16.5" customHeight="1">
      <c r="A167" s="40"/>
      <c r="B167" s="41"/>
      <c r="C167" s="268" t="s">
        <v>760</v>
      </c>
      <c r="D167" s="268" t="s">
        <v>323</v>
      </c>
      <c r="E167" s="269" t="s">
        <v>1686</v>
      </c>
      <c r="F167" s="270" t="s">
        <v>1687</v>
      </c>
      <c r="G167" s="271" t="s">
        <v>259</v>
      </c>
      <c r="H167" s="272">
        <v>15</v>
      </c>
      <c r="I167" s="273"/>
      <c r="J167" s="274">
        <f>ROUND(I167*H167,2)</f>
        <v>0</v>
      </c>
      <c r="K167" s="270" t="s">
        <v>1551</v>
      </c>
      <c r="L167" s="275"/>
      <c r="M167" s="276" t="s">
        <v>19</v>
      </c>
      <c r="N167" s="277" t="s">
        <v>47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572</v>
      </c>
      <c r="AT167" s="225" t="s">
        <v>323</v>
      </c>
      <c r="AU167" s="225" t="s">
        <v>84</v>
      </c>
      <c r="AY167" s="19" t="s">
        <v>140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84</v>
      </c>
      <c r="BK167" s="226">
        <f>ROUND(I167*H167,2)</f>
        <v>0</v>
      </c>
      <c r="BL167" s="19" t="s">
        <v>256</v>
      </c>
      <c r="BM167" s="225" t="s">
        <v>1688</v>
      </c>
    </row>
    <row r="168" spans="1:63" s="12" customFormat="1" ht="25.9" customHeight="1">
      <c r="A168" s="12"/>
      <c r="B168" s="198"/>
      <c r="C168" s="199"/>
      <c r="D168" s="200" t="s">
        <v>75</v>
      </c>
      <c r="E168" s="201" t="s">
        <v>1689</v>
      </c>
      <c r="F168" s="201" t="s">
        <v>1690</v>
      </c>
      <c r="G168" s="199"/>
      <c r="H168" s="199"/>
      <c r="I168" s="202"/>
      <c r="J168" s="203">
        <f>BK168</f>
        <v>0</v>
      </c>
      <c r="K168" s="199"/>
      <c r="L168" s="204"/>
      <c r="M168" s="205"/>
      <c r="N168" s="206"/>
      <c r="O168" s="206"/>
      <c r="P168" s="207">
        <f>P169</f>
        <v>0</v>
      </c>
      <c r="Q168" s="206"/>
      <c r="R168" s="207">
        <f>R169</f>
        <v>0</v>
      </c>
      <c r="S168" s="206"/>
      <c r="T168" s="208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9" t="s">
        <v>84</v>
      </c>
      <c r="AT168" s="210" t="s">
        <v>75</v>
      </c>
      <c r="AU168" s="210" t="s">
        <v>76</v>
      </c>
      <c r="AY168" s="209" t="s">
        <v>140</v>
      </c>
      <c r="BK168" s="211">
        <f>BK169</f>
        <v>0</v>
      </c>
    </row>
    <row r="169" spans="1:65" s="2" customFormat="1" ht="37.8" customHeight="1">
      <c r="A169" s="40"/>
      <c r="B169" s="41"/>
      <c r="C169" s="268" t="s">
        <v>766</v>
      </c>
      <c r="D169" s="268" t="s">
        <v>323</v>
      </c>
      <c r="E169" s="269" t="s">
        <v>1691</v>
      </c>
      <c r="F169" s="270" t="s">
        <v>1692</v>
      </c>
      <c r="G169" s="271" t="s">
        <v>259</v>
      </c>
      <c r="H169" s="272">
        <v>1</v>
      </c>
      <c r="I169" s="273"/>
      <c r="J169" s="274">
        <f>ROUND(I169*H169,2)</f>
        <v>0</v>
      </c>
      <c r="K169" s="270" t="s">
        <v>1551</v>
      </c>
      <c r="L169" s="275"/>
      <c r="M169" s="284" t="s">
        <v>19</v>
      </c>
      <c r="N169" s="285" t="s">
        <v>47</v>
      </c>
      <c r="O169" s="282"/>
      <c r="P169" s="286">
        <f>O169*H169</f>
        <v>0</v>
      </c>
      <c r="Q169" s="286">
        <v>0</v>
      </c>
      <c r="R169" s="286">
        <f>Q169*H169</f>
        <v>0</v>
      </c>
      <c r="S169" s="286">
        <v>0</v>
      </c>
      <c r="T169" s="28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572</v>
      </c>
      <c r="AT169" s="225" t="s">
        <v>323</v>
      </c>
      <c r="AU169" s="225" t="s">
        <v>84</v>
      </c>
      <c r="AY169" s="19" t="s">
        <v>140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84</v>
      </c>
      <c r="BK169" s="226">
        <f>ROUND(I169*H169,2)</f>
        <v>0</v>
      </c>
      <c r="BL169" s="19" t="s">
        <v>256</v>
      </c>
      <c r="BM169" s="225" t="s">
        <v>1693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C35" sheet="1" objects="1" scenarios="1" formatColumns="0" formatRows="0" autoFilter="0"/>
  <autoFilter ref="C96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2:12" s="1" customFormat="1" ht="12" customHeight="1">
      <c r="B8" s="22"/>
      <c r="D8" s="144" t="s">
        <v>111</v>
      </c>
      <c r="L8" s="22"/>
    </row>
    <row r="9" spans="1:31" s="2" customFormat="1" ht="16.5" customHeight="1">
      <c r="A9" s="40"/>
      <c r="B9" s="46"/>
      <c r="C9" s="40"/>
      <c r="D9" s="40"/>
      <c r="E9" s="145" t="s">
        <v>1532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1533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1694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20. 2. 2024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36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40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40"/>
      <c r="J32" s="155">
        <f>ROUND(J99,2)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6" t="s">
        <v>43</v>
      </c>
      <c r="J34" s="156" t="s">
        <v>45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46</v>
      </c>
      <c r="E35" s="144" t="s">
        <v>47</v>
      </c>
      <c r="F35" s="158">
        <f>ROUND((SUM(BE99:BE253)),2)</f>
        <v>0</v>
      </c>
      <c r="G35" s="40"/>
      <c r="H35" s="40"/>
      <c r="I35" s="159">
        <v>0.21</v>
      </c>
      <c r="J35" s="158">
        <f>ROUND(((SUM(BE99:BE253))*I35),2)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48</v>
      </c>
      <c r="F36" s="158">
        <f>ROUND((SUM(BF99:BF253)),2)</f>
        <v>0</v>
      </c>
      <c r="G36" s="40"/>
      <c r="H36" s="40"/>
      <c r="I36" s="159">
        <v>0.15</v>
      </c>
      <c r="J36" s="158">
        <f>ROUND(((SUM(BF99:BF253))*I36),2)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ROUND((SUM(BG99:BG253)),2)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50</v>
      </c>
      <c r="F38" s="158">
        <f>ROUND((SUM(BH99:BH253)),2)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51</v>
      </c>
      <c r="F39" s="158">
        <f>ROUND((SUM(BI99:BI253)),2)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Multifunkční hřiště a obslužné komunikace v areálu ZČU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1532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1533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PP032352 - Elektroinstalace - montáž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areál ZČU Plzeň - Bory</v>
      </c>
      <c r="G56" s="42"/>
      <c r="H56" s="42"/>
      <c r="I56" s="34" t="s">
        <v>23</v>
      </c>
      <c r="J56" s="74" t="str">
        <f>IF(J14="","",J14)</f>
        <v>20. 2. 2024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ZČU v Plzni, Univerzitní 2732/8, Plzeň 301 00</v>
      </c>
      <c r="G58" s="42"/>
      <c r="H58" s="42"/>
      <c r="I58" s="34" t="s">
        <v>31</v>
      </c>
      <c r="J58" s="38" t="str">
        <f>E23</f>
        <v>PilsProjekt s.r.o., Částkova 74, 326 00 Plzeň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 Ivan Kobza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114</v>
      </c>
      <c r="D61" s="173"/>
      <c r="E61" s="173"/>
      <c r="F61" s="173"/>
      <c r="G61" s="173"/>
      <c r="H61" s="173"/>
      <c r="I61" s="173"/>
      <c r="J61" s="174" t="s">
        <v>115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74</v>
      </c>
      <c r="D63" s="42"/>
      <c r="E63" s="42"/>
      <c r="F63" s="42"/>
      <c r="G63" s="42"/>
      <c r="H63" s="42"/>
      <c r="I63" s="42"/>
      <c r="J63" s="104">
        <f>J99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pans="1:31" s="9" customFormat="1" ht="24.95" customHeight="1">
      <c r="A64" s="9"/>
      <c r="B64" s="176"/>
      <c r="C64" s="177"/>
      <c r="D64" s="178" t="s">
        <v>1536</v>
      </c>
      <c r="E64" s="179"/>
      <c r="F64" s="179"/>
      <c r="G64" s="179"/>
      <c r="H64" s="179"/>
      <c r="I64" s="179"/>
      <c r="J64" s="180">
        <f>J100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1695</v>
      </c>
      <c r="E65" s="179"/>
      <c r="F65" s="179"/>
      <c r="G65" s="179"/>
      <c r="H65" s="179"/>
      <c r="I65" s="179"/>
      <c r="J65" s="180">
        <f>J113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1696</v>
      </c>
      <c r="E66" s="179"/>
      <c r="F66" s="179"/>
      <c r="G66" s="179"/>
      <c r="H66" s="179"/>
      <c r="I66" s="179"/>
      <c r="J66" s="180">
        <f>J116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1697</v>
      </c>
      <c r="E67" s="179"/>
      <c r="F67" s="179"/>
      <c r="G67" s="179"/>
      <c r="H67" s="179"/>
      <c r="I67" s="179"/>
      <c r="J67" s="180">
        <f>J121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1698</v>
      </c>
      <c r="E68" s="179"/>
      <c r="F68" s="179"/>
      <c r="G68" s="179"/>
      <c r="H68" s="179"/>
      <c r="I68" s="179"/>
      <c r="J68" s="180">
        <f>J127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1699</v>
      </c>
      <c r="E69" s="179"/>
      <c r="F69" s="179"/>
      <c r="G69" s="179"/>
      <c r="H69" s="179"/>
      <c r="I69" s="179"/>
      <c r="J69" s="180">
        <f>J132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1700</v>
      </c>
      <c r="E70" s="179"/>
      <c r="F70" s="179"/>
      <c r="G70" s="179"/>
      <c r="H70" s="179"/>
      <c r="I70" s="179"/>
      <c r="J70" s="180">
        <f>J137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1543</v>
      </c>
      <c r="E71" s="179"/>
      <c r="F71" s="179"/>
      <c r="G71" s="179"/>
      <c r="H71" s="179"/>
      <c r="I71" s="179"/>
      <c r="J71" s="180">
        <f>J141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1544</v>
      </c>
      <c r="E72" s="179"/>
      <c r="F72" s="179"/>
      <c r="G72" s="179"/>
      <c r="H72" s="179"/>
      <c r="I72" s="179"/>
      <c r="J72" s="180">
        <f>J150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6"/>
      <c r="C73" s="177"/>
      <c r="D73" s="178" t="s">
        <v>1545</v>
      </c>
      <c r="E73" s="179"/>
      <c r="F73" s="179"/>
      <c r="G73" s="179"/>
      <c r="H73" s="179"/>
      <c r="I73" s="179"/>
      <c r="J73" s="180">
        <f>J153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6"/>
      <c r="C74" s="177"/>
      <c r="D74" s="178" t="s">
        <v>1700</v>
      </c>
      <c r="E74" s="179"/>
      <c r="F74" s="179"/>
      <c r="G74" s="179"/>
      <c r="H74" s="179"/>
      <c r="I74" s="179"/>
      <c r="J74" s="180">
        <f>J156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6"/>
      <c r="C75" s="177"/>
      <c r="D75" s="178" t="s">
        <v>1701</v>
      </c>
      <c r="E75" s="179"/>
      <c r="F75" s="179"/>
      <c r="G75" s="179"/>
      <c r="H75" s="179"/>
      <c r="I75" s="179"/>
      <c r="J75" s="180">
        <f>J172</f>
        <v>0</v>
      </c>
      <c r="K75" s="177"/>
      <c r="L75" s="18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6"/>
      <c r="C76" s="177"/>
      <c r="D76" s="178" t="s">
        <v>1702</v>
      </c>
      <c r="E76" s="179"/>
      <c r="F76" s="179"/>
      <c r="G76" s="179"/>
      <c r="H76" s="179"/>
      <c r="I76" s="179"/>
      <c r="J76" s="180">
        <f>J186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6"/>
      <c r="C77" s="177"/>
      <c r="D77" s="178" t="s">
        <v>1703</v>
      </c>
      <c r="E77" s="179"/>
      <c r="F77" s="179"/>
      <c r="G77" s="179"/>
      <c r="H77" s="179"/>
      <c r="I77" s="179"/>
      <c r="J77" s="180">
        <f>J243</f>
        <v>0</v>
      </c>
      <c r="K77" s="177"/>
      <c r="L77" s="18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125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71" t="str">
        <f>E7</f>
        <v>Multifunkční hřiště a obslužné komunikace v areálu ZČU</v>
      </c>
      <c r="F87" s="34"/>
      <c r="G87" s="34"/>
      <c r="H87" s="34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111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1" t="s">
        <v>1532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1533</v>
      </c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E11</f>
        <v>PP032352 - Elektroinstalace - montáž</v>
      </c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F14</f>
        <v>areál ZČU Plzeň - Bory</v>
      </c>
      <c r="G93" s="42"/>
      <c r="H93" s="42"/>
      <c r="I93" s="34" t="s">
        <v>23</v>
      </c>
      <c r="J93" s="74" t="str">
        <f>IF(J14="","",J14)</f>
        <v>20. 2. 2024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40.05" customHeight="1">
      <c r="A95" s="40"/>
      <c r="B95" s="41"/>
      <c r="C95" s="34" t="s">
        <v>25</v>
      </c>
      <c r="D95" s="42"/>
      <c r="E95" s="42"/>
      <c r="F95" s="29" t="str">
        <f>E17</f>
        <v>ZČU v Plzni, Univerzitní 2732/8, Plzeň 301 00</v>
      </c>
      <c r="G95" s="42"/>
      <c r="H95" s="42"/>
      <c r="I95" s="34" t="s">
        <v>31</v>
      </c>
      <c r="J95" s="38" t="str">
        <f>E23</f>
        <v>PilsProjekt s.r.o., Částkova 74, 326 00 Plzeň</v>
      </c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IF(E20="","",E20)</f>
        <v>Vyplň údaj</v>
      </c>
      <c r="G96" s="42"/>
      <c r="H96" s="42"/>
      <c r="I96" s="34" t="s">
        <v>36</v>
      </c>
      <c r="J96" s="38" t="str">
        <f>E26</f>
        <v>ing. Ivan Kobza</v>
      </c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7"/>
      <c r="B98" s="188"/>
      <c r="C98" s="189" t="s">
        <v>126</v>
      </c>
      <c r="D98" s="190" t="s">
        <v>61</v>
      </c>
      <c r="E98" s="190" t="s">
        <v>57</v>
      </c>
      <c r="F98" s="190" t="s">
        <v>58</v>
      </c>
      <c r="G98" s="190" t="s">
        <v>127</v>
      </c>
      <c r="H98" s="190" t="s">
        <v>128</v>
      </c>
      <c r="I98" s="190" t="s">
        <v>129</v>
      </c>
      <c r="J98" s="190" t="s">
        <v>115</v>
      </c>
      <c r="K98" s="191" t="s">
        <v>130</v>
      </c>
      <c r="L98" s="192"/>
      <c r="M98" s="94" t="s">
        <v>19</v>
      </c>
      <c r="N98" s="95" t="s">
        <v>46</v>
      </c>
      <c r="O98" s="95" t="s">
        <v>131</v>
      </c>
      <c r="P98" s="95" t="s">
        <v>132</v>
      </c>
      <c r="Q98" s="95" t="s">
        <v>133</v>
      </c>
      <c r="R98" s="95" t="s">
        <v>134</v>
      </c>
      <c r="S98" s="95" t="s">
        <v>135</v>
      </c>
      <c r="T98" s="96" t="s">
        <v>136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40"/>
      <c r="B99" s="41"/>
      <c r="C99" s="101" t="s">
        <v>137</v>
      </c>
      <c r="D99" s="42"/>
      <c r="E99" s="42"/>
      <c r="F99" s="42"/>
      <c r="G99" s="42"/>
      <c r="H99" s="42"/>
      <c r="I99" s="42"/>
      <c r="J99" s="193">
        <f>BK99</f>
        <v>0</v>
      </c>
      <c r="K99" s="42"/>
      <c r="L99" s="46"/>
      <c r="M99" s="97"/>
      <c r="N99" s="194"/>
      <c r="O99" s="98"/>
      <c r="P99" s="195">
        <f>P100+P113+P116+P121+P127+P132+P137+P141+P150+P153+P156+P172+P186+P243</f>
        <v>0</v>
      </c>
      <c r="Q99" s="98"/>
      <c r="R99" s="195">
        <f>R100+R113+R116+R121+R127+R132+R137+R141+R150+R153+R156+R172+R186+R243</f>
        <v>0</v>
      </c>
      <c r="S99" s="98"/>
      <c r="T99" s="196">
        <f>T100+T113+T116+T121+T127+T132+T137+T141+T150+T153+T156+T172+T186+T243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75</v>
      </c>
      <c r="AU99" s="19" t="s">
        <v>116</v>
      </c>
      <c r="BK99" s="197">
        <f>BK100+BK113+BK116+BK121+BK127+BK132+BK137+BK141+BK150+BK153+BK156+BK172+BK186+BK243</f>
        <v>0</v>
      </c>
    </row>
    <row r="100" spans="1:63" s="12" customFormat="1" ht="25.9" customHeight="1">
      <c r="A100" s="12"/>
      <c r="B100" s="198"/>
      <c r="C100" s="199"/>
      <c r="D100" s="200" t="s">
        <v>75</v>
      </c>
      <c r="E100" s="201" t="s">
        <v>1547</v>
      </c>
      <c r="F100" s="201" t="s">
        <v>1548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SUM(P101:P112)</f>
        <v>0</v>
      </c>
      <c r="Q100" s="206"/>
      <c r="R100" s="207">
        <f>SUM(R101:R112)</f>
        <v>0</v>
      </c>
      <c r="S100" s="206"/>
      <c r="T100" s="208">
        <f>SUM(T101:T112)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84</v>
      </c>
      <c r="AT100" s="210" t="s">
        <v>75</v>
      </c>
      <c r="AU100" s="210" t="s">
        <v>76</v>
      </c>
      <c r="AY100" s="209" t="s">
        <v>140</v>
      </c>
      <c r="BK100" s="211">
        <f>SUM(BK101:BK112)</f>
        <v>0</v>
      </c>
    </row>
    <row r="101" spans="1:65" s="2" customFormat="1" ht="24.15" customHeight="1">
      <c r="A101" s="40"/>
      <c r="B101" s="41"/>
      <c r="C101" s="214" t="s">
        <v>84</v>
      </c>
      <c r="D101" s="214" t="s">
        <v>142</v>
      </c>
      <c r="E101" s="215" t="s">
        <v>1704</v>
      </c>
      <c r="F101" s="216" t="s">
        <v>1705</v>
      </c>
      <c r="G101" s="217" t="s">
        <v>457</v>
      </c>
      <c r="H101" s="218">
        <v>98</v>
      </c>
      <c r="I101" s="219"/>
      <c r="J101" s="220">
        <f>ROUND(I101*H101,2)</f>
        <v>0</v>
      </c>
      <c r="K101" s="216" t="s">
        <v>146</v>
      </c>
      <c r="L101" s="46"/>
      <c r="M101" s="221" t="s">
        <v>19</v>
      </c>
      <c r="N101" s="222" t="s">
        <v>47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256</v>
      </c>
      <c r="AT101" s="225" t="s">
        <v>142</v>
      </c>
      <c r="AU101" s="225" t="s">
        <v>84</v>
      </c>
      <c r="AY101" s="19" t="s">
        <v>140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84</v>
      </c>
      <c r="BK101" s="226">
        <f>ROUND(I101*H101,2)</f>
        <v>0</v>
      </c>
      <c r="BL101" s="19" t="s">
        <v>256</v>
      </c>
      <c r="BM101" s="225" t="s">
        <v>86</v>
      </c>
    </row>
    <row r="102" spans="1:47" s="2" customFormat="1" ht="12">
      <c r="A102" s="40"/>
      <c r="B102" s="41"/>
      <c r="C102" s="42"/>
      <c r="D102" s="227" t="s">
        <v>149</v>
      </c>
      <c r="E102" s="42"/>
      <c r="F102" s="228" t="s">
        <v>1706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149</v>
      </c>
      <c r="AU102" s="19" t="s">
        <v>84</v>
      </c>
    </row>
    <row r="103" spans="1:65" s="2" customFormat="1" ht="24.15" customHeight="1">
      <c r="A103" s="40"/>
      <c r="B103" s="41"/>
      <c r="C103" s="214" t="s">
        <v>86</v>
      </c>
      <c r="D103" s="214" t="s">
        <v>142</v>
      </c>
      <c r="E103" s="215" t="s">
        <v>1707</v>
      </c>
      <c r="F103" s="216" t="s">
        <v>1708</v>
      </c>
      <c r="G103" s="217" t="s">
        <v>457</v>
      </c>
      <c r="H103" s="218">
        <v>130</v>
      </c>
      <c r="I103" s="219"/>
      <c r="J103" s="220">
        <f>ROUND(I103*H103,2)</f>
        <v>0</v>
      </c>
      <c r="K103" s="216" t="s">
        <v>146</v>
      </c>
      <c r="L103" s="46"/>
      <c r="M103" s="221" t="s">
        <v>19</v>
      </c>
      <c r="N103" s="222" t="s">
        <v>47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256</v>
      </c>
      <c r="AT103" s="225" t="s">
        <v>142</v>
      </c>
      <c r="AU103" s="225" t="s">
        <v>84</v>
      </c>
      <c r="AY103" s="19" t="s">
        <v>140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84</v>
      </c>
      <c r="BK103" s="226">
        <f>ROUND(I103*H103,2)</f>
        <v>0</v>
      </c>
      <c r="BL103" s="19" t="s">
        <v>256</v>
      </c>
      <c r="BM103" s="225" t="s">
        <v>147</v>
      </c>
    </row>
    <row r="104" spans="1:47" s="2" customFormat="1" ht="12">
      <c r="A104" s="40"/>
      <c r="B104" s="41"/>
      <c r="C104" s="42"/>
      <c r="D104" s="227" t="s">
        <v>149</v>
      </c>
      <c r="E104" s="42"/>
      <c r="F104" s="228" t="s">
        <v>1709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149</v>
      </c>
      <c r="AU104" s="19" t="s">
        <v>84</v>
      </c>
    </row>
    <row r="105" spans="1:65" s="2" customFormat="1" ht="24.15" customHeight="1">
      <c r="A105" s="40"/>
      <c r="B105" s="41"/>
      <c r="C105" s="214" t="s">
        <v>161</v>
      </c>
      <c r="D105" s="214" t="s">
        <v>142</v>
      </c>
      <c r="E105" s="215" t="s">
        <v>1710</v>
      </c>
      <c r="F105" s="216" t="s">
        <v>1711</v>
      </c>
      <c r="G105" s="217" t="s">
        <v>457</v>
      </c>
      <c r="H105" s="218">
        <v>299</v>
      </c>
      <c r="I105" s="219"/>
      <c r="J105" s="220">
        <f>ROUND(I105*H105,2)</f>
        <v>0</v>
      </c>
      <c r="K105" s="216" t="s">
        <v>146</v>
      </c>
      <c r="L105" s="46"/>
      <c r="M105" s="221" t="s">
        <v>19</v>
      </c>
      <c r="N105" s="222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256</v>
      </c>
      <c r="AT105" s="225" t="s">
        <v>142</v>
      </c>
      <c r="AU105" s="225" t="s">
        <v>84</v>
      </c>
      <c r="AY105" s="19" t="s">
        <v>140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256</v>
      </c>
      <c r="BM105" s="225" t="s">
        <v>185</v>
      </c>
    </row>
    <row r="106" spans="1:47" s="2" customFormat="1" ht="12">
      <c r="A106" s="40"/>
      <c r="B106" s="41"/>
      <c r="C106" s="42"/>
      <c r="D106" s="227" t="s">
        <v>149</v>
      </c>
      <c r="E106" s="42"/>
      <c r="F106" s="228" t="s">
        <v>1712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84</v>
      </c>
    </row>
    <row r="107" spans="1:65" s="2" customFormat="1" ht="24.15" customHeight="1">
      <c r="A107" s="40"/>
      <c r="B107" s="41"/>
      <c r="C107" s="214" t="s">
        <v>147</v>
      </c>
      <c r="D107" s="214" t="s">
        <v>142</v>
      </c>
      <c r="E107" s="215" t="s">
        <v>1713</v>
      </c>
      <c r="F107" s="216" t="s">
        <v>1714</v>
      </c>
      <c r="G107" s="217" t="s">
        <v>457</v>
      </c>
      <c r="H107" s="218">
        <v>105</v>
      </c>
      <c r="I107" s="219"/>
      <c r="J107" s="220">
        <f>ROUND(I107*H107,2)</f>
        <v>0</v>
      </c>
      <c r="K107" s="216" t="s">
        <v>146</v>
      </c>
      <c r="L107" s="46"/>
      <c r="M107" s="221" t="s">
        <v>19</v>
      </c>
      <c r="N107" s="222" t="s">
        <v>47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256</v>
      </c>
      <c r="AT107" s="225" t="s">
        <v>142</v>
      </c>
      <c r="AU107" s="225" t="s">
        <v>84</v>
      </c>
      <c r="AY107" s="19" t="s">
        <v>140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84</v>
      </c>
      <c r="BK107" s="226">
        <f>ROUND(I107*H107,2)</f>
        <v>0</v>
      </c>
      <c r="BL107" s="19" t="s">
        <v>256</v>
      </c>
      <c r="BM107" s="225" t="s">
        <v>203</v>
      </c>
    </row>
    <row r="108" spans="1:47" s="2" customFormat="1" ht="12">
      <c r="A108" s="40"/>
      <c r="B108" s="41"/>
      <c r="C108" s="42"/>
      <c r="D108" s="227" t="s">
        <v>149</v>
      </c>
      <c r="E108" s="42"/>
      <c r="F108" s="228" t="s">
        <v>1715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149</v>
      </c>
      <c r="AU108" s="19" t="s">
        <v>84</v>
      </c>
    </row>
    <row r="109" spans="1:65" s="2" customFormat="1" ht="24.15" customHeight="1">
      <c r="A109" s="40"/>
      <c r="B109" s="41"/>
      <c r="C109" s="214" t="s">
        <v>178</v>
      </c>
      <c r="D109" s="214" t="s">
        <v>142</v>
      </c>
      <c r="E109" s="215" t="s">
        <v>1716</v>
      </c>
      <c r="F109" s="216" t="s">
        <v>1717</v>
      </c>
      <c r="G109" s="217" t="s">
        <v>457</v>
      </c>
      <c r="H109" s="218">
        <v>45</v>
      </c>
      <c r="I109" s="219"/>
      <c r="J109" s="220">
        <f>ROUND(I109*H109,2)</f>
        <v>0</v>
      </c>
      <c r="K109" s="216" t="s">
        <v>1718</v>
      </c>
      <c r="L109" s="46"/>
      <c r="M109" s="221" t="s">
        <v>19</v>
      </c>
      <c r="N109" s="222" t="s">
        <v>47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256</v>
      </c>
      <c r="AT109" s="225" t="s">
        <v>142</v>
      </c>
      <c r="AU109" s="225" t="s">
        <v>84</v>
      </c>
      <c r="AY109" s="19" t="s">
        <v>140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84</v>
      </c>
      <c r="BK109" s="226">
        <f>ROUND(I109*H109,2)</f>
        <v>0</v>
      </c>
      <c r="BL109" s="19" t="s">
        <v>256</v>
      </c>
      <c r="BM109" s="225" t="s">
        <v>216</v>
      </c>
    </row>
    <row r="110" spans="1:47" s="2" customFormat="1" ht="12">
      <c r="A110" s="40"/>
      <c r="B110" s="41"/>
      <c r="C110" s="42"/>
      <c r="D110" s="227" t="s">
        <v>149</v>
      </c>
      <c r="E110" s="42"/>
      <c r="F110" s="228" t="s">
        <v>1719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149</v>
      </c>
      <c r="AU110" s="19" t="s">
        <v>84</v>
      </c>
    </row>
    <row r="111" spans="1:65" s="2" customFormat="1" ht="16.5" customHeight="1">
      <c r="A111" s="40"/>
      <c r="B111" s="41"/>
      <c r="C111" s="214" t="s">
        <v>185</v>
      </c>
      <c r="D111" s="214" t="s">
        <v>142</v>
      </c>
      <c r="E111" s="215" t="s">
        <v>1720</v>
      </c>
      <c r="F111" s="216" t="s">
        <v>1721</v>
      </c>
      <c r="G111" s="217" t="s">
        <v>457</v>
      </c>
      <c r="H111" s="218">
        <v>315</v>
      </c>
      <c r="I111" s="219"/>
      <c r="J111" s="220">
        <f>ROUND(I111*H111,2)</f>
        <v>0</v>
      </c>
      <c r="K111" s="216" t="s">
        <v>146</v>
      </c>
      <c r="L111" s="46"/>
      <c r="M111" s="221" t="s">
        <v>19</v>
      </c>
      <c r="N111" s="222" t="s">
        <v>47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256</v>
      </c>
      <c r="AT111" s="225" t="s">
        <v>142</v>
      </c>
      <c r="AU111" s="225" t="s">
        <v>84</v>
      </c>
      <c r="AY111" s="19" t="s">
        <v>140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84</v>
      </c>
      <c r="BK111" s="226">
        <f>ROUND(I111*H111,2)</f>
        <v>0</v>
      </c>
      <c r="BL111" s="19" t="s">
        <v>256</v>
      </c>
      <c r="BM111" s="225" t="s">
        <v>229</v>
      </c>
    </row>
    <row r="112" spans="1:47" s="2" customFormat="1" ht="12">
      <c r="A112" s="40"/>
      <c r="B112" s="41"/>
      <c r="C112" s="42"/>
      <c r="D112" s="227" t="s">
        <v>149</v>
      </c>
      <c r="E112" s="42"/>
      <c r="F112" s="228" t="s">
        <v>1722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149</v>
      </c>
      <c r="AU112" s="19" t="s">
        <v>84</v>
      </c>
    </row>
    <row r="113" spans="1:63" s="12" customFormat="1" ht="25.9" customHeight="1">
      <c r="A113" s="12"/>
      <c r="B113" s="198"/>
      <c r="C113" s="199"/>
      <c r="D113" s="200" t="s">
        <v>75</v>
      </c>
      <c r="E113" s="201" t="s">
        <v>1572</v>
      </c>
      <c r="F113" s="201" t="s">
        <v>1723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SUM(P114:P115)</f>
        <v>0</v>
      </c>
      <c r="Q113" s="206"/>
      <c r="R113" s="207">
        <f>SUM(R114:R115)</f>
        <v>0</v>
      </c>
      <c r="S113" s="206"/>
      <c r="T113" s="208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84</v>
      </c>
      <c r="AT113" s="210" t="s">
        <v>75</v>
      </c>
      <c r="AU113" s="210" t="s">
        <v>76</v>
      </c>
      <c r="AY113" s="209" t="s">
        <v>140</v>
      </c>
      <c r="BK113" s="211">
        <f>SUM(BK114:BK115)</f>
        <v>0</v>
      </c>
    </row>
    <row r="114" spans="1:65" s="2" customFormat="1" ht="24.15" customHeight="1">
      <c r="A114" s="40"/>
      <c r="B114" s="41"/>
      <c r="C114" s="214" t="s">
        <v>196</v>
      </c>
      <c r="D114" s="214" t="s">
        <v>142</v>
      </c>
      <c r="E114" s="215" t="s">
        <v>1724</v>
      </c>
      <c r="F114" s="216" t="s">
        <v>1725</v>
      </c>
      <c r="G114" s="217" t="s">
        <v>1726</v>
      </c>
      <c r="H114" s="218">
        <v>8</v>
      </c>
      <c r="I114" s="219"/>
      <c r="J114" s="220">
        <f>ROUND(I114*H114,2)</f>
        <v>0</v>
      </c>
      <c r="K114" s="216" t="s">
        <v>1727</v>
      </c>
      <c r="L114" s="46"/>
      <c r="M114" s="221" t="s">
        <v>19</v>
      </c>
      <c r="N114" s="222" t="s">
        <v>47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256</v>
      </c>
      <c r="AT114" s="225" t="s">
        <v>142</v>
      </c>
      <c r="AU114" s="225" t="s">
        <v>84</v>
      </c>
      <c r="AY114" s="19" t="s">
        <v>140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84</v>
      </c>
      <c r="BK114" s="226">
        <f>ROUND(I114*H114,2)</f>
        <v>0</v>
      </c>
      <c r="BL114" s="19" t="s">
        <v>256</v>
      </c>
      <c r="BM114" s="225" t="s">
        <v>241</v>
      </c>
    </row>
    <row r="115" spans="1:65" s="2" customFormat="1" ht="16.5" customHeight="1">
      <c r="A115" s="40"/>
      <c r="B115" s="41"/>
      <c r="C115" s="214" t="s">
        <v>203</v>
      </c>
      <c r="D115" s="214" t="s">
        <v>142</v>
      </c>
      <c r="E115" s="215" t="s">
        <v>1728</v>
      </c>
      <c r="F115" s="216" t="s">
        <v>1729</v>
      </c>
      <c r="G115" s="217" t="s">
        <v>1726</v>
      </c>
      <c r="H115" s="218">
        <v>6</v>
      </c>
      <c r="I115" s="219"/>
      <c r="J115" s="220">
        <f>ROUND(I115*H115,2)</f>
        <v>0</v>
      </c>
      <c r="K115" s="216" t="s">
        <v>1727</v>
      </c>
      <c r="L115" s="46"/>
      <c r="M115" s="221" t="s">
        <v>19</v>
      </c>
      <c r="N115" s="222" t="s">
        <v>47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256</v>
      </c>
      <c r="AT115" s="225" t="s">
        <v>142</v>
      </c>
      <c r="AU115" s="225" t="s">
        <v>84</v>
      </c>
      <c r="AY115" s="19" t="s">
        <v>140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84</v>
      </c>
      <c r="BK115" s="226">
        <f>ROUND(I115*H115,2)</f>
        <v>0</v>
      </c>
      <c r="BL115" s="19" t="s">
        <v>256</v>
      </c>
      <c r="BM115" s="225" t="s">
        <v>256</v>
      </c>
    </row>
    <row r="116" spans="1:63" s="12" customFormat="1" ht="25.9" customHeight="1">
      <c r="A116" s="12"/>
      <c r="B116" s="198"/>
      <c r="C116" s="199"/>
      <c r="D116" s="200" t="s">
        <v>75</v>
      </c>
      <c r="E116" s="201" t="s">
        <v>1578</v>
      </c>
      <c r="F116" s="201" t="s">
        <v>1573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SUM(P117:P120)</f>
        <v>0</v>
      </c>
      <c r="Q116" s="206"/>
      <c r="R116" s="207">
        <f>SUM(R117:R120)</f>
        <v>0</v>
      </c>
      <c r="S116" s="206"/>
      <c r="T116" s="208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84</v>
      </c>
      <c r="AT116" s="210" t="s">
        <v>75</v>
      </c>
      <c r="AU116" s="210" t="s">
        <v>76</v>
      </c>
      <c r="AY116" s="209" t="s">
        <v>140</v>
      </c>
      <c r="BK116" s="211">
        <f>SUM(BK117:BK120)</f>
        <v>0</v>
      </c>
    </row>
    <row r="117" spans="1:65" s="2" customFormat="1" ht="16.5" customHeight="1">
      <c r="A117" s="40"/>
      <c r="B117" s="41"/>
      <c r="C117" s="214" t="s">
        <v>209</v>
      </c>
      <c r="D117" s="214" t="s">
        <v>142</v>
      </c>
      <c r="E117" s="215" t="s">
        <v>1730</v>
      </c>
      <c r="F117" s="216" t="s">
        <v>1731</v>
      </c>
      <c r="G117" s="217" t="s">
        <v>259</v>
      </c>
      <c r="H117" s="218">
        <v>220</v>
      </c>
      <c r="I117" s="219"/>
      <c r="J117" s="220">
        <f>ROUND(I117*H117,2)</f>
        <v>0</v>
      </c>
      <c r="K117" s="216" t="s">
        <v>146</v>
      </c>
      <c r="L117" s="46"/>
      <c r="M117" s="221" t="s">
        <v>19</v>
      </c>
      <c r="N117" s="222" t="s">
        <v>47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256</v>
      </c>
      <c r="AT117" s="225" t="s">
        <v>142</v>
      </c>
      <c r="AU117" s="225" t="s">
        <v>84</v>
      </c>
      <c r="AY117" s="19" t="s">
        <v>140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84</v>
      </c>
      <c r="BK117" s="226">
        <f>ROUND(I117*H117,2)</f>
        <v>0</v>
      </c>
      <c r="BL117" s="19" t="s">
        <v>256</v>
      </c>
      <c r="BM117" s="225" t="s">
        <v>271</v>
      </c>
    </row>
    <row r="118" spans="1:47" s="2" customFormat="1" ht="12">
      <c r="A118" s="40"/>
      <c r="B118" s="41"/>
      <c r="C118" s="42"/>
      <c r="D118" s="227" t="s">
        <v>149</v>
      </c>
      <c r="E118" s="42"/>
      <c r="F118" s="228" t="s">
        <v>1732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149</v>
      </c>
      <c r="AU118" s="19" t="s">
        <v>84</v>
      </c>
    </row>
    <row r="119" spans="1:65" s="2" customFormat="1" ht="24.15" customHeight="1">
      <c r="A119" s="40"/>
      <c r="B119" s="41"/>
      <c r="C119" s="214" t="s">
        <v>216</v>
      </c>
      <c r="D119" s="214" t="s">
        <v>142</v>
      </c>
      <c r="E119" s="215" t="s">
        <v>1733</v>
      </c>
      <c r="F119" s="216" t="s">
        <v>1734</v>
      </c>
      <c r="G119" s="217" t="s">
        <v>457</v>
      </c>
      <c r="H119" s="218">
        <v>24</v>
      </c>
      <c r="I119" s="219"/>
      <c r="J119" s="220">
        <f>ROUND(I119*H119,2)</f>
        <v>0</v>
      </c>
      <c r="K119" s="216" t="s">
        <v>146</v>
      </c>
      <c r="L119" s="46"/>
      <c r="M119" s="221" t="s">
        <v>19</v>
      </c>
      <c r="N119" s="222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256</v>
      </c>
      <c r="AT119" s="225" t="s">
        <v>142</v>
      </c>
      <c r="AU119" s="225" t="s">
        <v>84</v>
      </c>
      <c r="AY119" s="19" t="s">
        <v>140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256</v>
      </c>
      <c r="BM119" s="225" t="s">
        <v>283</v>
      </c>
    </row>
    <row r="120" spans="1:47" s="2" customFormat="1" ht="12">
      <c r="A120" s="40"/>
      <c r="B120" s="41"/>
      <c r="C120" s="42"/>
      <c r="D120" s="227" t="s">
        <v>149</v>
      </c>
      <c r="E120" s="42"/>
      <c r="F120" s="228" t="s">
        <v>1735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149</v>
      </c>
      <c r="AU120" s="19" t="s">
        <v>84</v>
      </c>
    </row>
    <row r="121" spans="1:63" s="12" customFormat="1" ht="25.9" customHeight="1">
      <c r="A121" s="12"/>
      <c r="B121" s="198"/>
      <c r="C121" s="199"/>
      <c r="D121" s="200" t="s">
        <v>75</v>
      </c>
      <c r="E121" s="201" t="s">
        <v>1590</v>
      </c>
      <c r="F121" s="201" t="s">
        <v>1579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SUM(P122:P126)</f>
        <v>0</v>
      </c>
      <c r="Q121" s="206"/>
      <c r="R121" s="207">
        <f>SUM(R122:R126)</f>
        <v>0</v>
      </c>
      <c r="S121" s="206"/>
      <c r="T121" s="208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84</v>
      </c>
      <c r="AT121" s="210" t="s">
        <v>75</v>
      </c>
      <c r="AU121" s="210" t="s">
        <v>76</v>
      </c>
      <c r="AY121" s="209" t="s">
        <v>140</v>
      </c>
      <c r="BK121" s="211">
        <f>SUM(BK122:BK126)</f>
        <v>0</v>
      </c>
    </row>
    <row r="122" spans="1:65" s="2" customFormat="1" ht="16.5" customHeight="1">
      <c r="A122" s="40"/>
      <c r="B122" s="41"/>
      <c r="C122" s="214" t="s">
        <v>222</v>
      </c>
      <c r="D122" s="214" t="s">
        <v>142</v>
      </c>
      <c r="E122" s="215" t="s">
        <v>1736</v>
      </c>
      <c r="F122" s="216" t="s">
        <v>1737</v>
      </c>
      <c r="G122" s="217" t="s">
        <v>259</v>
      </c>
      <c r="H122" s="218">
        <v>7</v>
      </c>
      <c r="I122" s="219"/>
      <c r="J122" s="220">
        <f>ROUND(I122*H122,2)</f>
        <v>0</v>
      </c>
      <c r="K122" s="216" t="s">
        <v>146</v>
      </c>
      <c r="L122" s="46"/>
      <c r="M122" s="221" t="s">
        <v>19</v>
      </c>
      <c r="N122" s="222" t="s">
        <v>47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256</v>
      </c>
      <c r="AT122" s="225" t="s">
        <v>142</v>
      </c>
      <c r="AU122" s="225" t="s">
        <v>84</v>
      </c>
      <c r="AY122" s="19" t="s">
        <v>140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84</v>
      </c>
      <c r="BK122" s="226">
        <f>ROUND(I122*H122,2)</f>
        <v>0</v>
      </c>
      <c r="BL122" s="19" t="s">
        <v>256</v>
      </c>
      <c r="BM122" s="225" t="s">
        <v>292</v>
      </c>
    </row>
    <row r="123" spans="1:47" s="2" customFormat="1" ht="12">
      <c r="A123" s="40"/>
      <c r="B123" s="41"/>
      <c r="C123" s="42"/>
      <c r="D123" s="227" t="s">
        <v>149</v>
      </c>
      <c r="E123" s="42"/>
      <c r="F123" s="228" t="s">
        <v>1738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149</v>
      </c>
      <c r="AU123" s="19" t="s">
        <v>84</v>
      </c>
    </row>
    <row r="124" spans="1:65" s="2" customFormat="1" ht="16.5" customHeight="1">
      <c r="A124" s="40"/>
      <c r="B124" s="41"/>
      <c r="C124" s="214" t="s">
        <v>229</v>
      </c>
      <c r="D124" s="214" t="s">
        <v>142</v>
      </c>
      <c r="E124" s="215" t="s">
        <v>1739</v>
      </c>
      <c r="F124" s="216" t="s">
        <v>1740</v>
      </c>
      <c r="G124" s="217" t="s">
        <v>1726</v>
      </c>
      <c r="H124" s="218">
        <v>3.5</v>
      </c>
      <c r="I124" s="219"/>
      <c r="J124" s="220">
        <f>ROUND(I124*H124,2)</f>
        <v>0</v>
      </c>
      <c r="K124" s="216" t="s">
        <v>1727</v>
      </c>
      <c r="L124" s="46"/>
      <c r="M124" s="221" t="s">
        <v>19</v>
      </c>
      <c r="N124" s="222" t="s">
        <v>47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256</v>
      </c>
      <c r="AT124" s="225" t="s">
        <v>142</v>
      </c>
      <c r="AU124" s="225" t="s">
        <v>84</v>
      </c>
      <c r="AY124" s="19" t="s">
        <v>140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84</v>
      </c>
      <c r="BK124" s="226">
        <f>ROUND(I124*H124,2)</f>
        <v>0</v>
      </c>
      <c r="BL124" s="19" t="s">
        <v>256</v>
      </c>
      <c r="BM124" s="225" t="s">
        <v>301</v>
      </c>
    </row>
    <row r="125" spans="1:65" s="2" customFormat="1" ht="16.5" customHeight="1">
      <c r="A125" s="40"/>
      <c r="B125" s="41"/>
      <c r="C125" s="214" t="s">
        <v>236</v>
      </c>
      <c r="D125" s="214" t="s">
        <v>142</v>
      </c>
      <c r="E125" s="215" t="s">
        <v>1741</v>
      </c>
      <c r="F125" s="216" t="s">
        <v>1742</v>
      </c>
      <c r="G125" s="217" t="s">
        <v>1726</v>
      </c>
      <c r="H125" s="218">
        <v>6</v>
      </c>
      <c r="I125" s="219"/>
      <c r="J125" s="220">
        <f>ROUND(I125*H125,2)</f>
        <v>0</v>
      </c>
      <c r="K125" s="216" t="s">
        <v>1727</v>
      </c>
      <c r="L125" s="46"/>
      <c r="M125" s="221" t="s">
        <v>19</v>
      </c>
      <c r="N125" s="222" t="s">
        <v>47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256</v>
      </c>
      <c r="AT125" s="225" t="s">
        <v>142</v>
      </c>
      <c r="AU125" s="225" t="s">
        <v>84</v>
      </c>
      <c r="AY125" s="19" t="s">
        <v>140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84</v>
      </c>
      <c r="BK125" s="226">
        <f>ROUND(I125*H125,2)</f>
        <v>0</v>
      </c>
      <c r="BL125" s="19" t="s">
        <v>256</v>
      </c>
      <c r="BM125" s="225" t="s">
        <v>311</v>
      </c>
    </row>
    <row r="126" spans="1:65" s="2" customFormat="1" ht="16.5" customHeight="1">
      <c r="A126" s="40"/>
      <c r="B126" s="41"/>
      <c r="C126" s="214" t="s">
        <v>241</v>
      </c>
      <c r="D126" s="214" t="s">
        <v>142</v>
      </c>
      <c r="E126" s="215" t="s">
        <v>1743</v>
      </c>
      <c r="F126" s="216" t="s">
        <v>1744</v>
      </c>
      <c r="G126" s="217" t="s">
        <v>1726</v>
      </c>
      <c r="H126" s="218">
        <v>3</v>
      </c>
      <c r="I126" s="219"/>
      <c r="J126" s="220">
        <f>ROUND(I126*H126,2)</f>
        <v>0</v>
      </c>
      <c r="K126" s="216" t="s">
        <v>1727</v>
      </c>
      <c r="L126" s="46"/>
      <c r="M126" s="221" t="s">
        <v>19</v>
      </c>
      <c r="N126" s="222" t="s">
        <v>47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256</v>
      </c>
      <c r="AT126" s="225" t="s">
        <v>142</v>
      </c>
      <c r="AU126" s="225" t="s">
        <v>84</v>
      </c>
      <c r="AY126" s="19" t="s">
        <v>140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84</v>
      </c>
      <c r="BK126" s="226">
        <f>ROUND(I126*H126,2)</f>
        <v>0</v>
      </c>
      <c r="BL126" s="19" t="s">
        <v>256</v>
      </c>
      <c r="BM126" s="225" t="s">
        <v>327</v>
      </c>
    </row>
    <row r="127" spans="1:63" s="12" customFormat="1" ht="25.9" customHeight="1">
      <c r="A127" s="12"/>
      <c r="B127" s="198"/>
      <c r="C127" s="199"/>
      <c r="D127" s="200" t="s">
        <v>75</v>
      </c>
      <c r="E127" s="201" t="s">
        <v>1601</v>
      </c>
      <c r="F127" s="201" t="s">
        <v>1591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SUM(P128:P131)</f>
        <v>0</v>
      </c>
      <c r="Q127" s="206"/>
      <c r="R127" s="207">
        <f>SUM(R128:R131)</f>
        <v>0</v>
      </c>
      <c r="S127" s="206"/>
      <c r="T127" s="208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84</v>
      </c>
      <c r="AT127" s="210" t="s">
        <v>75</v>
      </c>
      <c r="AU127" s="210" t="s">
        <v>76</v>
      </c>
      <c r="AY127" s="209" t="s">
        <v>140</v>
      </c>
      <c r="BK127" s="211">
        <f>SUM(BK128:BK131)</f>
        <v>0</v>
      </c>
    </row>
    <row r="128" spans="1:65" s="2" customFormat="1" ht="16.5" customHeight="1">
      <c r="A128" s="40"/>
      <c r="B128" s="41"/>
      <c r="C128" s="214" t="s">
        <v>8</v>
      </c>
      <c r="D128" s="214" t="s">
        <v>142</v>
      </c>
      <c r="E128" s="215" t="s">
        <v>1745</v>
      </c>
      <c r="F128" s="216" t="s">
        <v>1746</v>
      </c>
      <c r="G128" s="217" t="s">
        <v>259</v>
      </c>
      <c r="H128" s="218">
        <v>7</v>
      </c>
      <c r="I128" s="219"/>
      <c r="J128" s="220">
        <f>ROUND(I128*H128,2)</f>
        <v>0</v>
      </c>
      <c r="K128" s="216" t="s">
        <v>146</v>
      </c>
      <c r="L128" s="46"/>
      <c r="M128" s="221" t="s">
        <v>19</v>
      </c>
      <c r="N128" s="222" t="s">
        <v>47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256</v>
      </c>
      <c r="AT128" s="225" t="s">
        <v>142</v>
      </c>
      <c r="AU128" s="225" t="s">
        <v>84</v>
      </c>
      <c r="AY128" s="19" t="s">
        <v>140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84</v>
      </c>
      <c r="BK128" s="226">
        <f>ROUND(I128*H128,2)</f>
        <v>0</v>
      </c>
      <c r="BL128" s="19" t="s">
        <v>256</v>
      </c>
      <c r="BM128" s="225" t="s">
        <v>215</v>
      </c>
    </row>
    <row r="129" spans="1:47" s="2" customFormat="1" ht="12">
      <c r="A129" s="40"/>
      <c r="B129" s="41"/>
      <c r="C129" s="42"/>
      <c r="D129" s="227" t="s">
        <v>149</v>
      </c>
      <c r="E129" s="42"/>
      <c r="F129" s="228" t="s">
        <v>1747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149</v>
      </c>
      <c r="AU129" s="19" t="s">
        <v>84</v>
      </c>
    </row>
    <row r="130" spans="1:65" s="2" customFormat="1" ht="24.15" customHeight="1">
      <c r="A130" s="40"/>
      <c r="B130" s="41"/>
      <c r="C130" s="214" t="s">
        <v>256</v>
      </c>
      <c r="D130" s="214" t="s">
        <v>142</v>
      </c>
      <c r="E130" s="215" t="s">
        <v>1748</v>
      </c>
      <c r="F130" s="216" t="s">
        <v>1749</v>
      </c>
      <c r="G130" s="217" t="s">
        <v>259</v>
      </c>
      <c r="H130" s="218">
        <v>4</v>
      </c>
      <c r="I130" s="219"/>
      <c r="J130" s="220">
        <f>ROUND(I130*H130,2)</f>
        <v>0</v>
      </c>
      <c r="K130" s="216" t="s">
        <v>146</v>
      </c>
      <c r="L130" s="46"/>
      <c r="M130" s="221" t="s">
        <v>19</v>
      </c>
      <c r="N130" s="222" t="s">
        <v>47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256</v>
      </c>
      <c r="AT130" s="225" t="s">
        <v>142</v>
      </c>
      <c r="AU130" s="225" t="s">
        <v>84</v>
      </c>
      <c r="AY130" s="19" t="s">
        <v>140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84</v>
      </c>
      <c r="BK130" s="226">
        <f>ROUND(I130*H130,2)</f>
        <v>0</v>
      </c>
      <c r="BL130" s="19" t="s">
        <v>256</v>
      </c>
      <c r="BM130" s="225" t="s">
        <v>572</v>
      </c>
    </row>
    <row r="131" spans="1:47" s="2" customFormat="1" ht="12">
      <c r="A131" s="40"/>
      <c r="B131" s="41"/>
      <c r="C131" s="42"/>
      <c r="D131" s="227" t="s">
        <v>149</v>
      </c>
      <c r="E131" s="42"/>
      <c r="F131" s="228" t="s">
        <v>1750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149</v>
      </c>
      <c r="AU131" s="19" t="s">
        <v>84</v>
      </c>
    </row>
    <row r="132" spans="1:63" s="12" customFormat="1" ht="25.9" customHeight="1">
      <c r="A132" s="12"/>
      <c r="B132" s="198"/>
      <c r="C132" s="199"/>
      <c r="D132" s="200" t="s">
        <v>75</v>
      </c>
      <c r="E132" s="201" t="s">
        <v>1607</v>
      </c>
      <c r="F132" s="201" t="s">
        <v>1602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SUM(P133:P136)</f>
        <v>0</v>
      </c>
      <c r="Q132" s="206"/>
      <c r="R132" s="207">
        <f>SUM(R133:R136)</f>
        <v>0</v>
      </c>
      <c r="S132" s="206"/>
      <c r="T132" s="208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84</v>
      </c>
      <c r="AT132" s="210" t="s">
        <v>75</v>
      </c>
      <c r="AU132" s="210" t="s">
        <v>76</v>
      </c>
      <c r="AY132" s="209" t="s">
        <v>140</v>
      </c>
      <c r="BK132" s="211">
        <f>SUM(BK133:BK136)</f>
        <v>0</v>
      </c>
    </row>
    <row r="133" spans="1:65" s="2" customFormat="1" ht="16.5" customHeight="1">
      <c r="A133" s="40"/>
      <c r="B133" s="41"/>
      <c r="C133" s="214" t="s">
        <v>264</v>
      </c>
      <c r="D133" s="214" t="s">
        <v>142</v>
      </c>
      <c r="E133" s="215" t="s">
        <v>1751</v>
      </c>
      <c r="F133" s="216" t="s">
        <v>1752</v>
      </c>
      <c r="G133" s="217" t="s">
        <v>259</v>
      </c>
      <c r="H133" s="218">
        <v>7</v>
      </c>
      <c r="I133" s="219"/>
      <c r="J133" s="220">
        <f>ROUND(I133*H133,2)</f>
        <v>0</v>
      </c>
      <c r="K133" s="216" t="s">
        <v>146</v>
      </c>
      <c r="L133" s="46"/>
      <c r="M133" s="221" t="s">
        <v>19</v>
      </c>
      <c r="N133" s="222" t="s">
        <v>47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256</v>
      </c>
      <c r="AT133" s="225" t="s">
        <v>142</v>
      </c>
      <c r="AU133" s="225" t="s">
        <v>84</v>
      </c>
      <c r="AY133" s="19" t="s">
        <v>140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84</v>
      </c>
      <c r="BK133" s="226">
        <f>ROUND(I133*H133,2)</f>
        <v>0</v>
      </c>
      <c r="BL133" s="19" t="s">
        <v>256</v>
      </c>
      <c r="BM133" s="225" t="s">
        <v>583</v>
      </c>
    </row>
    <row r="134" spans="1:47" s="2" customFormat="1" ht="12">
      <c r="A134" s="40"/>
      <c r="B134" s="41"/>
      <c r="C134" s="42"/>
      <c r="D134" s="227" t="s">
        <v>149</v>
      </c>
      <c r="E134" s="42"/>
      <c r="F134" s="228" t="s">
        <v>1753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149</v>
      </c>
      <c r="AU134" s="19" t="s">
        <v>84</v>
      </c>
    </row>
    <row r="135" spans="1:65" s="2" customFormat="1" ht="16.5" customHeight="1">
      <c r="A135" s="40"/>
      <c r="B135" s="41"/>
      <c r="C135" s="214" t="s">
        <v>271</v>
      </c>
      <c r="D135" s="214" t="s">
        <v>142</v>
      </c>
      <c r="E135" s="215" t="s">
        <v>1754</v>
      </c>
      <c r="F135" s="216" t="s">
        <v>1755</v>
      </c>
      <c r="G135" s="217" t="s">
        <v>259</v>
      </c>
      <c r="H135" s="218">
        <v>7</v>
      </c>
      <c r="I135" s="219"/>
      <c r="J135" s="220">
        <f>ROUND(I135*H135,2)</f>
        <v>0</v>
      </c>
      <c r="K135" s="216" t="s">
        <v>146</v>
      </c>
      <c r="L135" s="46"/>
      <c r="M135" s="221" t="s">
        <v>19</v>
      </c>
      <c r="N135" s="222" t="s">
        <v>47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256</v>
      </c>
      <c r="AT135" s="225" t="s">
        <v>142</v>
      </c>
      <c r="AU135" s="225" t="s">
        <v>84</v>
      </c>
      <c r="AY135" s="19" t="s">
        <v>140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84</v>
      </c>
      <c r="BK135" s="226">
        <f>ROUND(I135*H135,2)</f>
        <v>0</v>
      </c>
      <c r="BL135" s="19" t="s">
        <v>256</v>
      </c>
      <c r="BM135" s="225" t="s">
        <v>593</v>
      </c>
    </row>
    <row r="136" spans="1:47" s="2" customFormat="1" ht="12">
      <c r="A136" s="40"/>
      <c r="B136" s="41"/>
      <c r="C136" s="42"/>
      <c r="D136" s="227" t="s">
        <v>149</v>
      </c>
      <c r="E136" s="42"/>
      <c r="F136" s="228" t="s">
        <v>1756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149</v>
      </c>
      <c r="AU136" s="19" t="s">
        <v>84</v>
      </c>
    </row>
    <row r="137" spans="1:63" s="12" customFormat="1" ht="25.9" customHeight="1">
      <c r="A137" s="12"/>
      <c r="B137" s="198"/>
      <c r="C137" s="199"/>
      <c r="D137" s="200" t="s">
        <v>75</v>
      </c>
      <c r="E137" s="201" t="s">
        <v>1615</v>
      </c>
      <c r="F137" s="201" t="s">
        <v>1608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SUM(P138:P140)</f>
        <v>0</v>
      </c>
      <c r="Q137" s="206"/>
      <c r="R137" s="207">
        <f>SUM(R138:R140)</f>
        <v>0</v>
      </c>
      <c r="S137" s="206"/>
      <c r="T137" s="208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9" t="s">
        <v>84</v>
      </c>
      <c r="AT137" s="210" t="s">
        <v>75</v>
      </c>
      <c r="AU137" s="210" t="s">
        <v>76</v>
      </c>
      <c r="AY137" s="209" t="s">
        <v>140</v>
      </c>
      <c r="BK137" s="211">
        <f>SUM(BK138:BK140)</f>
        <v>0</v>
      </c>
    </row>
    <row r="138" spans="1:65" s="2" customFormat="1" ht="16.5" customHeight="1">
      <c r="A138" s="40"/>
      <c r="B138" s="41"/>
      <c r="C138" s="214" t="s">
        <v>277</v>
      </c>
      <c r="D138" s="214" t="s">
        <v>142</v>
      </c>
      <c r="E138" s="215" t="s">
        <v>1757</v>
      </c>
      <c r="F138" s="216" t="s">
        <v>1758</v>
      </c>
      <c r="G138" s="217" t="s">
        <v>1726</v>
      </c>
      <c r="H138" s="218">
        <v>2</v>
      </c>
      <c r="I138" s="219"/>
      <c r="J138" s="220">
        <f>ROUND(I138*H138,2)</f>
        <v>0</v>
      </c>
      <c r="K138" s="216" t="s">
        <v>1727</v>
      </c>
      <c r="L138" s="46"/>
      <c r="M138" s="221" t="s">
        <v>19</v>
      </c>
      <c r="N138" s="222" t="s">
        <v>47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256</v>
      </c>
      <c r="AT138" s="225" t="s">
        <v>142</v>
      </c>
      <c r="AU138" s="225" t="s">
        <v>84</v>
      </c>
      <c r="AY138" s="19" t="s">
        <v>140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84</v>
      </c>
      <c r="BK138" s="226">
        <f>ROUND(I138*H138,2)</f>
        <v>0</v>
      </c>
      <c r="BL138" s="19" t="s">
        <v>256</v>
      </c>
      <c r="BM138" s="225" t="s">
        <v>613</v>
      </c>
    </row>
    <row r="139" spans="1:65" s="2" customFormat="1" ht="24.15" customHeight="1">
      <c r="A139" s="40"/>
      <c r="B139" s="41"/>
      <c r="C139" s="214" t="s">
        <v>283</v>
      </c>
      <c r="D139" s="214" t="s">
        <v>142</v>
      </c>
      <c r="E139" s="215" t="s">
        <v>1759</v>
      </c>
      <c r="F139" s="216" t="s">
        <v>1760</v>
      </c>
      <c r="G139" s="217" t="s">
        <v>259</v>
      </c>
      <c r="H139" s="218">
        <v>3</v>
      </c>
      <c r="I139" s="219"/>
      <c r="J139" s="220">
        <f>ROUND(I139*H139,2)</f>
        <v>0</v>
      </c>
      <c r="K139" s="216" t="s">
        <v>146</v>
      </c>
      <c r="L139" s="46"/>
      <c r="M139" s="221" t="s">
        <v>19</v>
      </c>
      <c r="N139" s="222" t="s">
        <v>47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256</v>
      </c>
      <c r="AT139" s="225" t="s">
        <v>142</v>
      </c>
      <c r="AU139" s="225" t="s">
        <v>84</v>
      </c>
      <c r="AY139" s="19" t="s">
        <v>140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84</v>
      </c>
      <c r="BK139" s="226">
        <f>ROUND(I139*H139,2)</f>
        <v>0</v>
      </c>
      <c r="BL139" s="19" t="s">
        <v>256</v>
      </c>
      <c r="BM139" s="225" t="s">
        <v>636</v>
      </c>
    </row>
    <row r="140" spans="1:47" s="2" customFormat="1" ht="12">
      <c r="A140" s="40"/>
      <c r="B140" s="41"/>
      <c r="C140" s="42"/>
      <c r="D140" s="227" t="s">
        <v>149</v>
      </c>
      <c r="E140" s="42"/>
      <c r="F140" s="228" t="s">
        <v>1761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149</v>
      </c>
      <c r="AU140" s="19" t="s">
        <v>84</v>
      </c>
    </row>
    <row r="141" spans="1:63" s="12" customFormat="1" ht="25.9" customHeight="1">
      <c r="A141" s="12"/>
      <c r="B141" s="198"/>
      <c r="C141" s="199"/>
      <c r="D141" s="200" t="s">
        <v>75</v>
      </c>
      <c r="E141" s="201" t="s">
        <v>1636</v>
      </c>
      <c r="F141" s="201" t="s">
        <v>1637</v>
      </c>
      <c r="G141" s="199"/>
      <c r="H141" s="199"/>
      <c r="I141" s="202"/>
      <c r="J141" s="203">
        <f>BK141</f>
        <v>0</v>
      </c>
      <c r="K141" s="199"/>
      <c r="L141" s="204"/>
      <c r="M141" s="205"/>
      <c r="N141" s="206"/>
      <c r="O141" s="206"/>
      <c r="P141" s="207">
        <f>SUM(P142:P149)</f>
        <v>0</v>
      </c>
      <c r="Q141" s="206"/>
      <c r="R141" s="207">
        <f>SUM(R142:R149)</f>
        <v>0</v>
      </c>
      <c r="S141" s="206"/>
      <c r="T141" s="208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84</v>
      </c>
      <c r="AT141" s="210" t="s">
        <v>75</v>
      </c>
      <c r="AU141" s="210" t="s">
        <v>76</v>
      </c>
      <c r="AY141" s="209" t="s">
        <v>140</v>
      </c>
      <c r="BK141" s="211">
        <f>SUM(BK142:BK149)</f>
        <v>0</v>
      </c>
    </row>
    <row r="142" spans="1:65" s="2" customFormat="1" ht="16.5" customHeight="1">
      <c r="A142" s="40"/>
      <c r="B142" s="41"/>
      <c r="C142" s="214" t="s">
        <v>7</v>
      </c>
      <c r="D142" s="214" t="s">
        <v>142</v>
      </c>
      <c r="E142" s="215" t="s">
        <v>1762</v>
      </c>
      <c r="F142" s="216" t="s">
        <v>1763</v>
      </c>
      <c r="G142" s="217" t="s">
        <v>259</v>
      </c>
      <c r="H142" s="218">
        <v>1</v>
      </c>
      <c r="I142" s="219"/>
      <c r="J142" s="220">
        <f>ROUND(I142*H142,2)</f>
        <v>0</v>
      </c>
      <c r="K142" s="216" t="s">
        <v>146</v>
      </c>
      <c r="L142" s="46"/>
      <c r="M142" s="221" t="s">
        <v>19</v>
      </c>
      <c r="N142" s="222" t="s">
        <v>47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256</v>
      </c>
      <c r="AT142" s="225" t="s">
        <v>142</v>
      </c>
      <c r="AU142" s="225" t="s">
        <v>84</v>
      </c>
      <c r="AY142" s="19" t="s">
        <v>140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84</v>
      </c>
      <c r="BK142" s="226">
        <f>ROUND(I142*H142,2)</f>
        <v>0</v>
      </c>
      <c r="BL142" s="19" t="s">
        <v>256</v>
      </c>
      <c r="BM142" s="225" t="s">
        <v>648</v>
      </c>
    </row>
    <row r="143" spans="1:47" s="2" customFormat="1" ht="12">
      <c r="A143" s="40"/>
      <c r="B143" s="41"/>
      <c r="C143" s="42"/>
      <c r="D143" s="227" t="s">
        <v>149</v>
      </c>
      <c r="E143" s="42"/>
      <c r="F143" s="228" t="s">
        <v>1764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84</v>
      </c>
    </row>
    <row r="144" spans="1:65" s="2" customFormat="1" ht="21.75" customHeight="1">
      <c r="A144" s="40"/>
      <c r="B144" s="41"/>
      <c r="C144" s="214" t="s">
        <v>292</v>
      </c>
      <c r="D144" s="214" t="s">
        <v>142</v>
      </c>
      <c r="E144" s="215" t="s">
        <v>1765</v>
      </c>
      <c r="F144" s="216" t="s">
        <v>1766</v>
      </c>
      <c r="G144" s="217" t="s">
        <v>259</v>
      </c>
      <c r="H144" s="218">
        <v>1</v>
      </c>
      <c r="I144" s="219"/>
      <c r="J144" s="220">
        <f>ROUND(I144*H144,2)</f>
        <v>0</v>
      </c>
      <c r="K144" s="216" t="s">
        <v>146</v>
      </c>
      <c r="L144" s="46"/>
      <c r="M144" s="221" t="s">
        <v>19</v>
      </c>
      <c r="N144" s="222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256</v>
      </c>
      <c r="AT144" s="225" t="s">
        <v>142</v>
      </c>
      <c r="AU144" s="225" t="s">
        <v>84</v>
      </c>
      <c r="AY144" s="19" t="s">
        <v>140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256</v>
      </c>
      <c r="BM144" s="225" t="s">
        <v>661</v>
      </c>
    </row>
    <row r="145" spans="1:47" s="2" customFormat="1" ht="12">
      <c r="A145" s="40"/>
      <c r="B145" s="41"/>
      <c r="C145" s="42"/>
      <c r="D145" s="227" t="s">
        <v>149</v>
      </c>
      <c r="E145" s="42"/>
      <c r="F145" s="228" t="s">
        <v>1767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149</v>
      </c>
      <c r="AU145" s="19" t="s">
        <v>84</v>
      </c>
    </row>
    <row r="146" spans="1:65" s="2" customFormat="1" ht="21.75" customHeight="1">
      <c r="A146" s="40"/>
      <c r="B146" s="41"/>
      <c r="C146" s="214" t="s">
        <v>263</v>
      </c>
      <c r="D146" s="214" t="s">
        <v>142</v>
      </c>
      <c r="E146" s="215" t="s">
        <v>1768</v>
      </c>
      <c r="F146" s="216" t="s">
        <v>1769</v>
      </c>
      <c r="G146" s="217" t="s">
        <v>259</v>
      </c>
      <c r="H146" s="218">
        <v>3</v>
      </c>
      <c r="I146" s="219"/>
      <c r="J146" s="220">
        <f>ROUND(I146*H146,2)</f>
        <v>0</v>
      </c>
      <c r="K146" s="216" t="s">
        <v>146</v>
      </c>
      <c r="L146" s="46"/>
      <c r="M146" s="221" t="s">
        <v>19</v>
      </c>
      <c r="N146" s="222" t="s">
        <v>47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256</v>
      </c>
      <c r="AT146" s="225" t="s">
        <v>142</v>
      </c>
      <c r="AU146" s="225" t="s">
        <v>84</v>
      </c>
      <c r="AY146" s="19" t="s">
        <v>140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84</v>
      </c>
      <c r="BK146" s="226">
        <f>ROUND(I146*H146,2)</f>
        <v>0</v>
      </c>
      <c r="BL146" s="19" t="s">
        <v>256</v>
      </c>
      <c r="BM146" s="225" t="s">
        <v>679</v>
      </c>
    </row>
    <row r="147" spans="1:47" s="2" customFormat="1" ht="12">
      <c r="A147" s="40"/>
      <c r="B147" s="41"/>
      <c r="C147" s="42"/>
      <c r="D147" s="227" t="s">
        <v>149</v>
      </c>
      <c r="E147" s="42"/>
      <c r="F147" s="228" t="s">
        <v>1770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149</v>
      </c>
      <c r="AU147" s="19" t="s">
        <v>84</v>
      </c>
    </row>
    <row r="148" spans="1:65" s="2" customFormat="1" ht="16.5" customHeight="1">
      <c r="A148" s="40"/>
      <c r="B148" s="41"/>
      <c r="C148" s="214" t="s">
        <v>301</v>
      </c>
      <c r="D148" s="214" t="s">
        <v>142</v>
      </c>
      <c r="E148" s="215" t="s">
        <v>1771</v>
      </c>
      <c r="F148" s="216" t="s">
        <v>1772</v>
      </c>
      <c r="G148" s="217" t="s">
        <v>1726</v>
      </c>
      <c r="H148" s="218">
        <v>1</v>
      </c>
      <c r="I148" s="219"/>
      <c r="J148" s="220">
        <f>ROUND(I148*H148,2)</f>
        <v>0</v>
      </c>
      <c r="K148" s="216" t="s">
        <v>1727</v>
      </c>
      <c r="L148" s="46"/>
      <c r="M148" s="221" t="s">
        <v>19</v>
      </c>
      <c r="N148" s="222" t="s">
        <v>47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256</v>
      </c>
      <c r="AT148" s="225" t="s">
        <v>142</v>
      </c>
      <c r="AU148" s="225" t="s">
        <v>84</v>
      </c>
      <c r="AY148" s="19" t="s">
        <v>140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84</v>
      </c>
      <c r="BK148" s="226">
        <f>ROUND(I148*H148,2)</f>
        <v>0</v>
      </c>
      <c r="BL148" s="19" t="s">
        <v>256</v>
      </c>
      <c r="BM148" s="225" t="s">
        <v>691</v>
      </c>
    </row>
    <row r="149" spans="1:65" s="2" customFormat="1" ht="16.5" customHeight="1">
      <c r="A149" s="40"/>
      <c r="B149" s="41"/>
      <c r="C149" s="214" t="s">
        <v>306</v>
      </c>
      <c r="D149" s="214" t="s">
        <v>142</v>
      </c>
      <c r="E149" s="215" t="s">
        <v>1773</v>
      </c>
      <c r="F149" s="216" t="s">
        <v>1651</v>
      </c>
      <c r="G149" s="217" t="s">
        <v>1726</v>
      </c>
      <c r="H149" s="218">
        <v>2</v>
      </c>
      <c r="I149" s="219"/>
      <c r="J149" s="220">
        <f>ROUND(I149*H149,2)</f>
        <v>0</v>
      </c>
      <c r="K149" s="216" t="s">
        <v>1727</v>
      </c>
      <c r="L149" s="46"/>
      <c r="M149" s="221" t="s">
        <v>19</v>
      </c>
      <c r="N149" s="222" t="s">
        <v>47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256</v>
      </c>
      <c r="AT149" s="225" t="s">
        <v>142</v>
      </c>
      <c r="AU149" s="225" t="s">
        <v>84</v>
      </c>
      <c r="AY149" s="19" t="s">
        <v>140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256</v>
      </c>
      <c r="BM149" s="225" t="s">
        <v>701</v>
      </c>
    </row>
    <row r="150" spans="1:63" s="12" customFormat="1" ht="25.9" customHeight="1">
      <c r="A150" s="12"/>
      <c r="B150" s="198"/>
      <c r="C150" s="199"/>
      <c r="D150" s="200" t="s">
        <v>75</v>
      </c>
      <c r="E150" s="201" t="s">
        <v>1652</v>
      </c>
      <c r="F150" s="201" t="s">
        <v>1653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SUM(P151:P152)</f>
        <v>0</v>
      </c>
      <c r="Q150" s="206"/>
      <c r="R150" s="207">
        <f>SUM(R151:R152)</f>
        <v>0</v>
      </c>
      <c r="S150" s="206"/>
      <c r="T150" s="208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84</v>
      </c>
      <c r="AT150" s="210" t="s">
        <v>75</v>
      </c>
      <c r="AU150" s="210" t="s">
        <v>76</v>
      </c>
      <c r="AY150" s="209" t="s">
        <v>140</v>
      </c>
      <c r="BK150" s="211">
        <f>SUM(BK151:BK152)</f>
        <v>0</v>
      </c>
    </row>
    <row r="151" spans="1:65" s="2" customFormat="1" ht="24.15" customHeight="1">
      <c r="A151" s="40"/>
      <c r="B151" s="41"/>
      <c r="C151" s="214" t="s">
        <v>311</v>
      </c>
      <c r="D151" s="214" t="s">
        <v>142</v>
      </c>
      <c r="E151" s="215" t="s">
        <v>1774</v>
      </c>
      <c r="F151" s="216" t="s">
        <v>1775</v>
      </c>
      <c r="G151" s="217" t="s">
        <v>259</v>
      </c>
      <c r="H151" s="218">
        <v>4</v>
      </c>
      <c r="I151" s="219"/>
      <c r="J151" s="220">
        <f>ROUND(I151*H151,2)</f>
        <v>0</v>
      </c>
      <c r="K151" s="216" t="s">
        <v>146</v>
      </c>
      <c r="L151" s="46"/>
      <c r="M151" s="221" t="s">
        <v>19</v>
      </c>
      <c r="N151" s="222" t="s">
        <v>47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256</v>
      </c>
      <c r="AT151" s="225" t="s">
        <v>142</v>
      </c>
      <c r="AU151" s="225" t="s">
        <v>84</v>
      </c>
      <c r="AY151" s="19" t="s">
        <v>140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84</v>
      </c>
      <c r="BK151" s="226">
        <f>ROUND(I151*H151,2)</f>
        <v>0</v>
      </c>
      <c r="BL151" s="19" t="s">
        <v>256</v>
      </c>
      <c r="BM151" s="225" t="s">
        <v>714</v>
      </c>
    </row>
    <row r="152" spans="1:47" s="2" customFormat="1" ht="12">
      <c r="A152" s="40"/>
      <c r="B152" s="41"/>
      <c r="C152" s="42"/>
      <c r="D152" s="227" t="s">
        <v>149</v>
      </c>
      <c r="E152" s="42"/>
      <c r="F152" s="228" t="s">
        <v>1776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149</v>
      </c>
      <c r="AU152" s="19" t="s">
        <v>84</v>
      </c>
    </row>
    <row r="153" spans="1:63" s="12" customFormat="1" ht="25.9" customHeight="1">
      <c r="A153" s="12"/>
      <c r="B153" s="198"/>
      <c r="C153" s="199"/>
      <c r="D153" s="200" t="s">
        <v>75</v>
      </c>
      <c r="E153" s="201" t="s">
        <v>1656</v>
      </c>
      <c r="F153" s="201" t="s">
        <v>1657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SUM(P154:P155)</f>
        <v>0</v>
      </c>
      <c r="Q153" s="206"/>
      <c r="R153" s="207">
        <f>SUM(R154:R155)</f>
        <v>0</v>
      </c>
      <c r="S153" s="206"/>
      <c r="T153" s="208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84</v>
      </c>
      <c r="AT153" s="210" t="s">
        <v>75</v>
      </c>
      <c r="AU153" s="210" t="s">
        <v>76</v>
      </c>
      <c r="AY153" s="209" t="s">
        <v>140</v>
      </c>
      <c r="BK153" s="211">
        <f>SUM(BK154:BK155)</f>
        <v>0</v>
      </c>
    </row>
    <row r="154" spans="1:65" s="2" customFormat="1" ht="21.75" customHeight="1">
      <c r="A154" s="40"/>
      <c r="B154" s="41"/>
      <c r="C154" s="214" t="s">
        <v>318</v>
      </c>
      <c r="D154" s="214" t="s">
        <v>142</v>
      </c>
      <c r="E154" s="215" t="s">
        <v>1777</v>
      </c>
      <c r="F154" s="216" t="s">
        <v>1778</v>
      </c>
      <c r="G154" s="217" t="s">
        <v>259</v>
      </c>
      <c r="H154" s="218">
        <v>2</v>
      </c>
      <c r="I154" s="219"/>
      <c r="J154" s="220">
        <f>ROUND(I154*H154,2)</f>
        <v>0</v>
      </c>
      <c r="K154" s="216" t="s">
        <v>146</v>
      </c>
      <c r="L154" s="46"/>
      <c r="M154" s="221" t="s">
        <v>19</v>
      </c>
      <c r="N154" s="222" t="s">
        <v>47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256</v>
      </c>
      <c r="AT154" s="225" t="s">
        <v>142</v>
      </c>
      <c r="AU154" s="225" t="s">
        <v>84</v>
      </c>
      <c r="AY154" s="19" t="s">
        <v>140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84</v>
      </c>
      <c r="BK154" s="226">
        <f>ROUND(I154*H154,2)</f>
        <v>0</v>
      </c>
      <c r="BL154" s="19" t="s">
        <v>256</v>
      </c>
      <c r="BM154" s="225" t="s">
        <v>726</v>
      </c>
    </row>
    <row r="155" spans="1:47" s="2" customFormat="1" ht="12">
      <c r="A155" s="40"/>
      <c r="B155" s="41"/>
      <c r="C155" s="42"/>
      <c r="D155" s="227" t="s">
        <v>149</v>
      </c>
      <c r="E155" s="42"/>
      <c r="F155" s="228" t="s">
        <v>1779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149</v>
      </c>
      <c r="AU155" s="19" t="s">
        <v>84</v>
      </c>
    </row>
    <row r="156" spans="1:63" s="12" customFormat="1" ht="25.9" customHeight="1">
      <c r="A156" s="12"/>
      <c r="B156" s="198"/>
      <c r="C156" s="199"/>
      <c r="D156" s="200" t="s">
        <v>75</v>
      </c>
      <c r="E156" s="201" t="s">
        <v>1615</v>
      </c>
      <c r="F156" s="201" t="s">
        <v>1608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SUM(P157:P171)</f>
        <v>0</v>
      </c>
      <c r="Q156" s="206"/>
      <c r="R156" s="207">
        <f>SUM(R157:R171)</f>
        <v>0</v>
      </c>
      <c r="S156" s="206"/>
      <c r="T156" s="208">
        <f>SUM(T157:T171)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84</v>
      </c>
      <c r="AT156" s="210" t="s">
        <v>75</v>
      </c>
      <c r="AU156" s="210" t="s">
        <v>76</v>
      </c>
      <c r="AY156" s="209" t="s">
        <v>140</v>
      </c>
      <c r="BK156" s="211">
        <f>SUM(BK157:BK171)</f>
        <v>0</v>
      </c>
    </row>
    <row r="157" spans="1:65" s="2" customFormat="1" ht="16.5" customHeight="1">
      <c r="A157" s="40"/>
      <c r="B157" s="41"/>
      <c r="C157" s="214" t="s">
        <v>327</v>
      </c>
      <c r="D157" s="214" t="s">
        <v>142</v>
      </c>
      <c r="E157" s="215" t="s">
        <v>1780</v>
      </c>
      <c r="F157" s="216" t="s">
        <v>1781</v>
      </c>
      <c r="G157" s="217" t="s">
        <v>259</v>
      </c>
      <c r="H157" s="218">
        <v>4</v>
      </c>
      <c r="I157" s="219"/>
      <c r="J157" s="220">
        <f>ROUND(I157*H157,2)</f>
        <v>0</v>
      </c>
      <c r="K157" s="216" t="s">
        <v>146</v>
      </c>
      <c r="L157" s="46"/>
      <c r="M157" s="221" t="s">
        <v>19</v>
      </c>
      <c r="N157" s="222" t="s">
        <v>47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256</v>
      </c>
      <c r="AT157" s="225" t="s">
        <v>142</v>
      </c>
      <c r="AU157" s="225" t="s">
        <v>84</v>
      </c>
      <c r="AY157" s="19" t="s">
        <v>140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84</v>
      </c>
      <c r="BK157" s="226">
        <f>ROUND(I157*H157,2)</f>
        <v>0</v>
      </c>
      <c r="BL157" s="19" t="s">
        <v>256</v>
      </c>
      <c r="BM157" s="225" t="s">
        <v>740</v>
      </c>
    </row>
    <row r="158" spans="1:47" s="2" customFormat="1" ht="12">
      <c r="A158" s="40"/>
      <c r="B158" s="41"/>
      <c r="C158" s="42"/>
      <c r="D158" s="227" t="s">
        <v>149</v>
      </c>
      <c r="E158" s="42"/>
      <c r="F158" s="228" t="s">
        <v>1782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149</v>
      </c>
      <c r="AU158" s="19" t="s">
        <v>84</v>
      </c>
    </row>
    <row r="159" spans="1:65" s="2" customFormat="1" ht="16.5" customHeight="1">
      <c r="A159" s="40"/>
      <c r="B159" s="41"/>
      <c r="C159" s="214" t="s">
        <v>556</v>
      </c>
      <c r="D159" s="214" t="s">
        <v>142</v>
      </c>
      <c r="E159" s="215" t="s">
        <v>1783</v>
      </c>
      <c r="F159" s="216" t="s">
        <v>1784</v>
      </c>
      <c r="G159" s="217" t="s">
        <v>259</v>
      </c>
      <c r="H159" s="218">
        <v>2</v>
      </c>
      <c r="I159" s="219"/>
      <c r="J159" s="220">
        <f>ROUND(I159*H159,2)</f>
        <v>0</v>
      </c>
      <c r="K159" s="216" t="s">
        <v>146</v>
      </c>
      <c r="L159" s="46"/>
      <c r="M159" s="221" t="s">
        <v>19</v>
      </c>
      <c r="N159" s="222" t="s">
        <v>47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256</v>
      </c>
      <c r="AT159" s="225" t="s">
        <v>142</v>
      </c>
      <c r="AU159" s="225" t="s">
        <v>84</v>
      </c>
      <c r="AY159" s="19" t="s">
        <v>140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84</v>
      </c>
      <c r="BK159" s="226">
        <f>ROUND(I159*H159,2)</f>
        <v>0</v>
      </c>
      <c r="BL159" s="19" t="s">
        <v>256</v>
      </c>
      <c r="BM159" s="225" t="s">
        <v>752</v>
      </c>
    </row>
    <row r="160" spans="1:47" s="2" customFormat="1" ht="12">
      <c r="A160" s="40"/>
      <c r="B160" s="41"/>
      <c r="C160" s="42"/>
      <c r="D160" s="227" t="s">
        <v>149</v>
      </c>
      <c r="E160" s="42"/>
      <c r="F160" s="228" t="s">
        <v>1785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149</v>
      </c>
      <c r="AU160" s="19" t="s">
        <v>84</v>
      </c>
    </row>
    <row r="161" spans="1:65" s="2" customFormat="1" ht="24.15" customHeight="1">
      <c r="A161" s="40"/>
      <c r="B161" s="41"/>
      <c r="C161" s="214" t="s">
        <v>215</v>
      </c>
      <c r="D161" s="214" t="s">
        <v>142</v>
      </c>
      <c r="E161" s="215" t="s">
        <v>1786</v>
      </c>
      <c r="F161" s="216" t="s">
        <v>1787</v>
      </c>
      <c r="G161" s="217" t="s">
        <v>259</v>
      </c>
      <c r="H161" s="218">
        <v>82</v>
      </c>
      <c r="I161" s="219"/>
      <c r="J161" s="220">
        <f>ROUND(I161*H161,2)</f>
        <v>0</v>
      </c>
      <c r="K161" s="216" t="s">
        <v>146</v>
      </c>
      <c r="L161" s="46"/>
      <c r="M161" s="221" t="s">
        <v>19</v>
      </c>
      <c r="N161" s="222" t="s">
        <v>47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256</v>
      </c>
      <c r="AT161" s="225" t="s">
        <v>142</v>
      </c>
      <c r="AU161" s="225" t="s">
        <v>84</v>
      </c>
      <c r="AY161" s="19" t="s">
        <v>140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84</v>
      </c>
      <c r="BK161" s="226">
        <f>ROUND(I161*H161,2)</f>
        <v>0</v>
      </c>
      <c r="BL161" s="19" t="s">
        <v>256</v>
      </c>
      <c r="BM161" s="225" t="s">
        <v>766</v>
      </c>
    </row>
    <row r="162" spans="1:47" s="2" customFormat="1" ht="12">
      <c r="A162" s="40"/>
      <c r="B162" s="41"/>
      <c r="C162" s="42"/>
      <c r="D162" s="227" t="s">
        <v>149</v>
      </c>
      <c r="E162" s="42"/>
      <c r="F162" s="228" t="s">
        <v>1788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149</v>
      </c>
      <c r="AU162" s="19" t="s">
        <v>84</v>
      </c>
    </row>
    <row r="163" spans="1:65" s="2" customFormat="1" ht="24.15" customHeight="1">
      <c r="A163" s="40"/>
      <c r="B163" s="41"/>
      <c r="C163" s="214" t="s">
        <v>565</v>
      </c>
      <c r="D163" s="214" t="s">
        <v>142</v>
      </c>
      <c r="E163" s="215" t="s">
        <v>1789</v>
      </c>
      <c r="F163" s="216" t="s">
        <v>1790</v>
      </c>
      <c r="G163" s="217" t="s">
        <v>457</v>
      </c>
      <c r="H163" s="218">
        <v>18</v>
      </c>
      <c r="I163" s="219"/>
      <c r="J163" s="220">
        <f>ROUND(I163*H163,2)</f>
        <v>0</v>
      </c>
      <c r="K163" s="216" t="s">
        <v>146</v>
      </c>
      <c r="L163" s="46"/>
      <c r="M163" s="221" t="s">
        <v>19</v>
      </c>
      <c r="N163" s="222" t="s">
        <v>47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256</v>
      </c>
      <c r="AT163" s="225" t="s">
        <v>142</v>
      </c>
      <c r="AU163" s="225" t="s">
        <v>84</v>
      </c>
      <c r="AY163" s="19" t="s">
        <v>140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84</v>
      </c>
      <c r="BK163" s="226">
        <f>ROUND(I163*H163,2)</f>
        <v>0</v>
      </c>
      <c r="BL163" s="19" t="s">
        <v>256</v>
      </c>
      <c r="BM163" s="225" t="s">
        <v>791</v>
      </c>
    </row>
    <row r="164" spans="1:47" s="2" customFormat="1" ht="12">
      <c r="A164" s="40"/>
      <c r="B164" s="41"/>
      <c r="C164" s="42"/>
      <c r="D164" s="227" t="s">
        <v>149</v>
      </c>
      <c r="E164" s="42"/>
      <c r="F164" s="228" t="s">
        <v>1791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149</v>
      </c>
      <c r="AU164" s="19" t="s">
        <v>84</v>
      </c>
    </row>
    <row r="165" spans="1:65" s="2" customFormat="1" ht="24.15" customHeight="1">
      <c r="A165" s="40"/>
      <c r="B165" s="41"/>
      <c r="C165" s="214" t="s">
        <v>572</v>
      </c>
      <c r="D165" s="214" t="s">
        <v>142</v>
      </c>
      <c r="E165" s="215" t="s">
        <v>1792</v>
      </c>
      <c r="F165" s="216" t="s">
        <v>1793</v>
      </c>
      <c r="G165" s="217" t="s">
        <v>457</v>
      </c>
      <c r="H165" s="218">
        <v>100</v>
      </c>
      <c r="I165" s="219"/>
      <c r="J165" s="220">
        <f>ROUND(I165*H165,2)</f>
        <v>0</v>
      </c>
      <c r="K165" s="216" t="s">
        <v>146</v>
      </c>
      <c r="L165" s="46"/>
      <c r="M165" s="221" t="s">
        <v>19</v>
      </c>
      <c r="N165" s="222" t="s">
        <v>47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256</v>
      </c>
      <c r="AT165" s="225" t="s">
        <v>142</v>
      </c>
      <c r="AU165" s="225" t="s">
        <v>84</v>
      </c>
      <c r="AY165" s="19" t="s">
        <v>140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84</v>
      </c>
      <c r="BK165" s="226">
        <f>ROUND(I165*H165,2)</f>
        <v>0</v>
      </c>
      <c r="BL165" s="19" t="s">
        <v>256</v>
      </c>
      <c r="BM165" s="225" t="s">
        <v>330</v>
      </c>
    </row>
    <row r="166" spans="1:47" s="2" customFormat="1" ht="12">
      <c r="A166" s="40"/>
      <c r="B166" s="41"/>
      <c r="C166" s="42"/>
      <c r="D166" s="227" t="s">
        <v>149</v>
      </c>
      <c r="E166" s="42"/>
      <c r="F166" s="228" t="s">
        <v>1794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149</v>
      </c>
      <c r="AU166" s="19" t="s">
        <v>84</v>
      </c>
    </row>
    <row r="167" spans="1:65" s="2" customFormat="1" ht="16.5" customHeight="1">
      <c r="A167" s="40"/>
      <c r="B167" s="41"/>
      <c r="C167" s="214" t="s">
        <v>578</v>
      </c>
      <c r="D167" s="214" t="s">
        <v>142</v>
      </c>
      <c r="E167" s="215" t="s">
        <v>1795</v>
      </c>
      <c r="F167" s="216" t="s">
        <v>1796</v>
      </c>
      <c r="G167" s="217" t="s">
        <v>939</v>
      </c>
      <c r="H167" s="218">
        <v>10</v>
      </c>
      <c r="I167" s="219"/>
      <c r="J167" s="220">
        <f>ROUND(I167*H167,2)</f>
        <v>0</v>
      </c>
      <c r="K167" s="216" t="s">
        <v>146</v>
      </c>
      <c r="L167" s="46"/>
      <c r="M167" s="221" t="s">
        <v>19</v>
      </c>
      <c r="N167" s="222" t="s">
        <v>47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256</v>
      </c>
      <c r="AT167" s="225" t="s">
        <v>142</v>
      </c>
      <c r="AU167" s="225" t="s">
        <v>84</v>
      </c>
      <c r="AY167" s="19" t="s">
        <v>140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84</v>
      </c>
      <c r="BK167" s="226">
        <f>ROUND(I167*H167,2)</f>
        <v>0</v>
      </c>
      <c r="BL167" s="19" t="s">
        <v>256</v>
      </c>
      <c r="BM167" s="225" t="s">
        <v>839</v>
      </c>
    </row>
    <row r="168" spans="1:47" s="2" customFormat="1" ht="12">
      <c r="A168" s="40"/>
      <c r="B168" s="41"/>
      <c r="C168" s="42"/>
      <c r="D168" s="227" t="s">
        <v>149</v>
      </c>
      <c r="E168" s="42"/>
      <c r="F168" s="228" t="s">
        <v>1797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149</v>
      </c>
      <c r="AU168" s="19" t="s">
        <v>84</v>
      </c>
    </row>
    <row r="169" spans="1:65" s="2" customFormat="1" ht="16.5" customHeight="1">
      <c r="A169" s="40"/>
      <c r="B169" s="41"/>
      <c r="C169" s="214" t="s">
        <v>583</v>
      </c>
      <c r="D169" s="214" t="s">
        <v>142</v>
      </c>
      <c r="E169" s="215" t="s">
        <v>1798</v>
      </c>
      <c r="F169" s="216" t="s">
        <v>1799</v>
      </c>
      <c r="G169" s="217" t="s">
        <v>1726</v>
      </c>
      <c r="H169" s="218">
        <v>3</v>
      </c>
      <c r="I169" s="219"/>
      <c r="J169" s="220">
        <f>ROUND(I169*H169,2)</f>
        <v>0</v>
      </c>
      <c r="K169" s="216" t="s">
        <v>1727</v>
      </c>
      <c r="L169" s="46"/>
      <c r="M169" s="221" t="s">
        <v>19</v>
      </c>
      <c r="N169" s="222" t="s">
        <v>47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256</v>
      </c>
      <c r="AT169" s="225" t="s">
        <v>142</v>
      </c>
      <c r="AU169" s="225" t="s">
        <v>84</v>
      </c>
      <c r="AY169" s="19" t="s">
        <v>140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84</v>
      </c>
      <c r="BK169" s="226">
        <f>ROUND(I169*H169,2)</f>
        <v>0</v>
      </c>
      <c r="BL169" s="19" t="s">
        <v>256</v>
      </c>
      <c r="BM169" s="225" t="s">
        <v>853</v>
      </c>
    </row>
    <row r="170" spans="1:65" s="2" customFormat="1" ht="24.15" customHeight="1">
      <c r="A170" s="40"/>
      <c r="B170" s="41"/>
      <c r="C170" s="214" t="s">
        <v>589</v>
      </c>
      <c r="D170" s="214" t="s">
        <v>142</v>
      </c>
      <c r="E170" s="215" t="s">
        <v>1800</v>
      </c>
      <c r="F170" s="216" t="s">
        <v>1801</v>
      </c>
      <c r="G170" s="217" t="s">
        <v>259</v>
      </c>
      <c r="H170" s="218">
        <v>15</v>
      </c>
      <c r="I170" s="219"/>
      <c r="J170" s="220">
        <f>ROUND(I170*H170,2)</f>
        <v>0</v>
      </c>
      <c r="K170" s="216" t="s">
        <v>146</v>
      </c>
      <c r="L170" s="46"/>
      <c r="M170" s="221" t="s">
        <v>19</v>
      </c>
      <c r="N170" s="222" t="s">
        <v>47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256</v>
      </c>
      <c r="AT170" s="225" t="s">
        <v>142</v>
      </c>
      <c r="AU170" s="225" t="s">
        <v>84</v>
      </c>
      <c r="AY170" s="19" t="s">
        <v>140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84</v>
      </c>
      <c r="BK170" s="226">
        <f>ROUND(I170*H170,2)</f>
        <v>0</v>
      </c>
      <c r="BL170" s="19" t="s">
        <v>256</v>
      </c>
      <c r="BM170" s="225" t="s">
        <v>870</v>
      </c>
    </row>
    <row r="171" spans="1:47" s="2" customFormat="1" ht="12">
      <c r="A171" s="40"/>
      <c r="B171" s="41"/>
      <c r="C171" s="42"/>
      <c r="D171" s="227" t="s">
        <v>149</v>
      </c>
      <c r="E171" s="42"/>
      <c r="F171" s="228" t="s">
        <v>1802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149</v>
      </c>
      <c r="AU171" s="19" t="s">
        <v>84</v>
      </c>
    </row>
    <row r="172" spans="1:63" s="12" customFormat="1" ht="25.9" customHeight="1">
      <c r="A172" s="12"/>
      <c r="B172" s="198"/>
      <c r="C172" s="199"/>
      <c r="D172" s="200" t="s">
        <v>75</v>
      </c>
      <c r="E172" s="201" t="s">
        <v>1689</v>
      </c>
      <c r="F172" s="201" t="s">
        <v>1803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SUM(P173:P185)</f>
        <v>0</v>
      </c>
      <c r="Q172" s="206"/>
      <c r="R172" s="207">
        <f>SUM(R173:R185)</f>
        <v>0</v>
      </c>
      <c r="S172" s="206"/>
      <c r="T172" s="208">
        <f>SUM(T173:T185)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84</v>
      </c>
      <c r="AT172" s="210" t="s">
        <v>75</v>
      </c>
      <c r="AU172" s="210" t="s">
        <v>76</v>
      </c>
      <c r="AY172" s="209" t="s">
        <v>140</v>
      </c>
      <c r="BK172" s="211">
        <f>SUM(BK173:BK185)</f>
        <v>0</v>
      </c>
    </row>
    <row r="173" spans="1:65" s="2" customFormat="1" ht="16.5" customHeight="1">
      <c r="A173" s="40"/>
      <c r="B173" s="41"/>
      <c r="C173" s="214" t="s">
        <v>593</v>
      </c>
      <c r="D173" s="214" t="s">
        <v>142</v>
      </c>
      <c r="E173" s="215" t="s">
        <v>1804</v>
      </c>
      <c r="F173" s="216" t="s">
        <v>1805</v>
      </c>
      <c r="G173" s="217" t="s">
        <v>1726</v>
      </c>
      <c r="H173" s="218">
        <v>2</v>
      </c>
      <c r="I173" s="219"/>
      <c r="J173" s="220">
        <f>ROUND(I173*H173,2)</f>
        <v>0</v>
      </c>
      <c r="K173" s="216" t="s">
        <v>1727</v>
      </c>
      <c r="L173" s="46"/>
      <c r="M173" s="221" t="s">
        <v>19</v>
      </c>
      <c r="N173" s="222" t="s">
        <v>47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256</v>
      </c>
      <c r="AT173" s="225" t="s">
        <v>142</v>
      </c>
      <c r="AU173" s="225" t="s">
        <v>84</v>
      </c>
      <c r="AY173" s="19" t="s">
        <v>140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84</v>
      </c>
      <c r="BK173" s="226">
        <f>ROUND(I173*H173,2)</f>
        <v>0</v>
      </c>
      <c r="BL173" s="19" t="s">
        <v>256</v>
      </c>
      <c r="BM173" s="225" t="s">
        <v>883</v>
      </c>
    </row>
    <row r="174" spans="1:65" s="2" customFormat="1" ht="16.5" customHeight="1">
      <c r="A174" s="40"/>
      <c r="B174" s="41"/>
      <c r="C174" s="214" t="s">
        <v>605</v>
      </c>
      <c r="D174" s="214" t="s">
        <v>142</v>
      </c>
      <c r="E174" s="215" t="s">
        <v>1736</v>
      </c>
      <c r="F174" s="216" t="s">
        <v>1737</v>
      </c>
      <c r="G174" s="217" t="s">
        <v>259</v>
      </c>
      <c r="H174" s="218">
        <v>1</v>
      </c>
      <c r="I174" s="219"/>
      <c r="J174" s="220">
        <f>ROUND(I174*H174,2)</f>
        <v>0</v>
      </c>
      <c r="K174" s="216" t="s">
        <v>146</v>
      </c>
      <c r="L174" s="46"/>
      <c r="M174" s="221" t="s">
        <v>19</v>
      </c>
      <c r="N174" s="222" t="s">
        <v>47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256</v>
      </c>
      <c r="AT174" s="225" t="s">
        <v>142</v>
      </c>
      <c r="AU174" s="225" t="s">
        <v>84</v>
      </c>
      <c r="AY174" s="19" t="s">
        <v>140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84</v>
      </c>
      <c r="BK174" s="226">
        <f>ROUND(I174*H174,2)</f>
        <v>0</v>
      </c>
      <c r="BL174" s="19" t="s">
        <v>256</v>
      </c>
      <c r="BM174" s="225" t="s">
        <v>895</v>
      </c>
    </row>
    <row r="175" spans="1:47" s="2" customFormat="1" ht="12">
      <c r="A175" s="40"/>
      <c r="B175" s="41"/>
      <c r="C175" s="42"/>
      <c r="D175" s="227" t="s">
        <v>149</v>
      </c>
      <c r="E175" s="42"/>
      <c r="F175" s="228" t="s">
        <v>1738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149</v>
      </c>
      <c r="AU175" s="19" t="s">
        <v>84</v>
      </c>
    </row>
    <row r="176" spans="1:65" s="2" customFormat="1" ht="16.5" customHeight="1">
      <c r="A176" s="40"/>
      <c r="B176" s="41"/>
      <c r="C176" s="214" t="s">
        <v>613</v>
      </c>
      <c r="D176" s="214" t="s">
        <v>142</v>
      </c>
      <c r="E176" s="215" t="s">
        <v>1806</v>
      </c>
      <c r="F176" s="216" t="s">
        <v>1807</v>
      </c>
      <c r="G176" s="217" t="s">
        <v>1726</v>
      </c>
      <c r="H176" s="218">
        <v>0.55</v>
      </c>
      <c r="I176" s="219"/>
      <c r="J176" s="220">
        <f>ROUND(I176*H176,2)</f>
        <v>0</v>
      </c>
      <c r="K176" s="216" t="s">
        <v>1727</v>
      </c>
      <c r="L176" s="46"/>
      <c r="M176" s="221" t="s">
        <v>19</v>
      </c>
      <c r="N176" s="222" t="s">
        <v>47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256</v>
      </c>
      <c r="AT176" s="225" t="s">
        <v>142</v>
      </c>
      <c r="AU176" s="225" t="s">
        <v>84</v>
      </c>
      <c r="AY176" s="19" t="s">
        <v>140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84</v>
      </c>
      <c r="BK176" s="226">
        <f>ROUND(I176*H176,2)</f>
        <v>0</v>
      </c>
      <c r="BL176" s="19" t="s">
        <v>256</v>
      </c>
      <c r="BM176" s="225" t="s">
        <v>908</v>
      </c>
    </row>
    <row r="177" spans="1:65" s="2" customFormat="1" ht="16.5" customHeight="1">
      <c r="A177" s="40"/>
      <c r="B177" s="41"/>
      <c r="C177" s="214" t="s">
        <v>625</v>
      </c>
      <c r="D177" s="214" t="s">
        <v>142</v>
      </c>
      <c r="E177" s="215" t="s">
        <v>1808</v>
      </c>
      <c r="F177" s="216" t="s">
        <v>1809</v>
      </c>
      <c r="G177" s="217" t="s">
        <v>1726</v>
      </c>
      <c r="H177" s="218">
        <v>1</v>
      </c>
      <c r="I177" s="219"/>
      <c r="J177" s="220">
        <f>ROUND(I177*H177,2)</f>
        <v>0</v>
      </c>
      <c r="K177" s="216" t="s">
        <v>1727</v>
      </c>
      <c r="L177" s="46"/>
      <c r="M177" s="221" t="s">
        <v>19</v>
      </c>
      <c r="N177" s="222" t="s">
        <v>47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256</v>
      </c>
      <c r="AT177" s="225" t="s">
        <v>142</v>
      </c>
      <c r="AU177" s="225" t="s">
        <v>84</v>
      </c>
      <c r="AY177" s="19" t="s">
        <v>140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84</v>
      </c>
      <c r="BK177" s="226">
        <f>ROUND(I177*H177,2)</f>
        <v>0</v>
      </c>
      <c r="BL177" s="19" t="s">
        <v>256</v>
      </c>
      <c r="BM177" s="225" t="s">
        <v>925</v>
      </c>
    </row>
    <row r="178" spans="1:65" s="2" customFormat="1" ht="16.5" customHeight="1">
      <c r="A178" s="40"/>
      <c r="B178" s="41"/>
      <c r="C178" s="214" t="s">
        <v>636</v>
      </c>
      <c r="D178" s="214" t="s">
        <v>142</v>
      </c>
      <c r="E178" s="215" t="s">
        <v>1745</v>
      </c>
      <c r="F178" s="216" t="s">
        <v>1746</v>
      </c>
      <c r="G178" s="217" t="s">
        <v>259</v>
      </c>
      <c r="H178" s="218">
        <v>1</v>
      </c>
      <c r="I178" s="219"/>
      <c r="J178" s="220">
        <f>ROUND(I178*H178,2)</f>
        <v>0</v>
      </c>
      <c r="K178" s="216" t="s">
        <v>146</v>
      </c>
      <c r="L178" s="46"/>
      <c r="M178" s="221" t="s">
        <v>19</v>
      </c>
      <c r="N178" s="222" t="s">
        <v>47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256</v>
      </c>
      <c r="AT178" s="225" t="s">
        <v>142</v>
      </c>
      <c r="AU178" s="225" t="s">
        <v>84</v>
      </c>
      <c r="AY178" s="19" t="s">
        <v>140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84</v>
      </c>
      <c r="BK178" s="226">
        <f>ROUND(I178*H178,2)</f>
        <v>0</v>
      </c>
      <c r="BL178" s="19" t="s">
        <v>256</v>
      </c>
      <c r="BM178" s="225" t="s">
        <v>936</v>
      </c>
    </row>
    <row r="179" spans="1:47" s="2" customFormat="1" ht="12">
      <c r="A179" s="40"/>
      <c r="B179" s="41"/>
      <c r="C179" s="42"/>
      <c r="D179" s="227" t="s">
        <v>149</v>
      </c>
      <c r="E179" s="42"/>
      <c r="F179" s="228" t="s">
        <v>1747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149</v>
      </c>
      <c r="AU179" s="19" t="s">
        <v>84</v>
      </c>
    </row>
    <row r="180" spans="1:65" s="2" customFormat="1" ht="16.5" customHeight="1">
      <c r="A180" s="40"/>
      <c r="B180" s="41"/>
      <c r="C180" s="214" t="s">
        <v>643</v>
      </c>
      <c r="D180" s="214" t="s">
        <v>142</v>
      </c>
      <c r="E180" s="215" t="s">
        <v>1751</v>
      </c>
      <c r="F180" s="216" t="s">
        <v>1752</v>
      </c>
      <c r="G180" s="217" t="s">
        <v>259</v>
      </c>
      <c r="H180" s="218">
        <v>1</v>
      </c>
      <c r="I180" s="219"/>
      <c r="J180" s="220">
        <f>ROUND(I180*H180,2)</f>
        <v>0</v>
      </c>
      <c r="K180" s="216" t="s">
        <v>146</v>
      </c>
      <c r="L180" s="46"/>
      <c r="M180" s="221" t="s">
        <v>19</v>
      </c>
      <c r="N180" s="222" t="s">
        <v>47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256</v>
      </c>
      <c r="AT180" s="225" t="s">
        <v>142</v>
      </c>
      <c r="AU180" s="225" t="s">
        <v>84</v>
      </c>
      <c r="AY180" s="19" t="s">
        <v>140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84</v>
      </c>
      <c r="BK180" s="226">
        <f>ROUND(I180*H180,2)</f>
        <v>0</v>
      </c>
      <c r="BL180" s="19" t="s">
        <v>256</v>
      </c>
      <c r="BM180" s="225" t="s">
        <v>949</v>
      </c>
    </row>
    <row r="181" spans="1:47" s="2" customFormat="1" ht="12">
      <c r="A181" s="40"/>
      <c r="B181" s="41"/>
      <c r="C181" s="42"/>
      <c r="D181" s="227" t="s">
        <v>149</v>
      </c>
      <c r="E181" s="42"/>
      <c r="F181" s="228" t="s">
        <v>1753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149</v>
      </c>
      <c r="AU181" s="19" t="s">
        <v>84</v>
      </c>
    </row>
    <row r="182" spans="1:65" s="2" customFormat="1" ht="16.5" customHeight="1">
      <c r="A182" s="40"/>
      <c r="B182" s="41"/>
      <c r="C182" s="214" t="s">
        <v>648</v>
      </c>
      <c r="D182" s="214" t="s">
        <v>142</v>
      </c>
      <c r="E182" s="215" t="s">
        <v>1754</v>
      </c>
      <c r="F182" s="216" t="s">
        <v>1755</v>
      </c>
      <c r="G182" s="217" t="s">
        <v>259</v>
      </c>
      <c r="H182" s="218">
        <v>1</v>
      </c>
      <c r="I182" s="219"/>
      <c r="J182" s="220">
        <f>ROUND(I182*H182,2)</f>
        <v>0</v>
      </c>
      <c r="K182" s="216" t="s">
        <v>146</v>
      </c>
      <c r="L182" s="46"/>
      <c r="M182" s="221" t="s">
        <v>19</v>
      </c>
      <c r="N182" s="222" t="s">
        <v>47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256</v>
      </c>
      <c r="AT182" s="225" t="s">
        <v>142</v>
      </c>
      <c r="AU182" s="225" t="s">
        <v>84</v>
      </c>
      <c r="AY182" s="19" t="s">
        <v>140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84</v>
      </c>
      <c r="BK182" s="226">
        <f>ROUND(I182*H182,2)</f>
        <v>0</v>
      </c>
      <c r="BL182" s="19" t="s">
        <v>256</v>
      </c>
      <c r="BM182" s="225" t="s">
        <v>958</v>
      </c>
    </row>
    <row r="183" spans="1:47" s="2" customFormat="1" ht="12">
      <c r="A183" s="40"/>
      <c r="B183" s="41"/>
      <c r="C183" s="42"/>
      <c r="D183" s="227" t="s">
        <v>149</v>
      </c>
      <c r="E183" s="42"/>
      <c r="F183" s="228" t="s">
        <v>1756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149</v>
      </c>
      <c r="AU183" s="19" t="s">
        <v>84</v>
      </c>
    </row>
    <row r="184" spans="1:65" s="2" customFormat="1" ht="16.5" customHeight="1">
      <c r="A184" s="40"/>
      <c r="B184" s="41"/>
      <c r="C184" s="214" t="s">
        <v>654</v>
      </c>
      <c r="D184" s="214" t="s">
        <v>142</v>
      </c>
      <c r="E184" s="215" t="s">
        <v>1810</v>
      </c>
      <c r="F184" s="216" t="s">
        <v>1811</v>
      </c>
      <c r="G184" s="217" t="s">
        <v>1726</v>
      </c>
      <c r="H184" s="218">
        <v>8</v>
      </c>
      <c r="I184" s="219"/>
      <c r="J184" s="220">
        <f>ROUND(I184*H184,2)</f>
        <v>0</v>
      </c>
      <c r="K184" s="216" t="s">
        <v>1727</v>
      </c>
      <c r="L184" s="46"/>
      <c r="M184" s="221" t="s">
        <v>19</v>
      </c>
      <c r="N184" s="222" t="s">
        <v>47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256</v>
      </c>
      <c r="AT184" s="225" t="s">
        <v>142</v>
      </c>
      <c r="AU184" s="225" t="s">
        <v>84</v>
      </c>
      <c r="AY184" s="19" t="s">
        <v>140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84</v>
      </c>
      <c r="BK184" s="226">
        <f>ROUND(I184*H184,2)</f>
        <v>0</v>
      </c>
      <c r="BL184" s="19" t="s">
        <v>256</v>
      </c>
      <c r="BM184" s="225" t="s">
        <v>983</v>
      </c>
    </row>
    <row r="185" spans="1:65" s="2" customFormat="1" ht="16.5" customHeight="1">
      <c r="A185" s="40"/>
      <c r="B185" s="41"/>
      <c r="C185" s="214" t="s">
        <v>661</v>
      </c>
      <c r="D185" s="214" t="s">
        <v>142</v>
      </c>
      <c r="E185" s="215" t="s">
        <v>1812</v>
      </c>
      <c r="F185" s="216" t="s">
        <v>1813</v>
      </c>
      <c r="G185" s="217" t="s">
        <v>1726</v>
      </c>
      <c r="H185" s="218">
        <v>16</v>
      </c>
      <c r="I185" s="219"/>
      <c r="J185" s="220">
        <f>ROUND(I185*H185,2)</f>
        <v>0</v>
      </c>
      <c r="K185" s="216" t="s">
        <v>1727</v>
      </c>
      <c r="L185" s="46"/>
      <c r="M185" s="221" t="s">
        <v>19</v>
      </c>
      <c r="N185" s="222" t="s">
        <v>47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256</v>
      </c>
      <c r="AT185" s="225" t="s">
        <v>142</v>
      </c>
      <c r="AU185" s="225" t="s">
        <v>84</v>
      </c>
      <c r="AY185" s="19" t="s">
        <v>140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84</v>
      </c>
      <c r="BK185" s="226">
        <f>ROUND(I185*H185,2)</f>
        <v>0</v>
      </c>
      <c r="BL185" s="19" t="s">
        <v>256</v>
      </c>
      <c r="BM185" s="225" t="s">
        <v>1011</v>
      </c>
    </row>
    <row r="186" spans="1:63" s="12" customFormat="1" ht="25.9" customHeight="1">
      <c r="A186" s="12"/>
      <c r="B186" s="198"/>
      <c r="C186" s="199"/>
      <c r="D186" s="200" t="s">
        <v>75</v>
      </c>
      <c r="E186" s="201" t="s">
        <v>1814</v>
      </c>
      <c r="F186" s="201" t="s">
        <v>1815</v>
      </c>
      <c r="G186" s="199"/>
      <c r="H186" s="199"/>
      <c r="I186" s="202"/>
      <c r="J186" s="203">
        <f>BK186</f>
        <v>0</v>
      </c>
      <c r="K186" s="199"/>
      <c r="L186" s="204"/>
      <c r="M186" s="205"/>
      <c r="N186" s="206"/>
      <c r="O186" s="206"/>
      <c r="P186" s="207">
        <f>SUM(P187:P242)</f>
        <v>0</v>
      </c>
      <c r="Q186" s="206"/>
      <c r="R186" s="207">
        <f>SUM(R187:R242)</f>
        <v>0</v>
      </c>
      <c r="S186" s="206"/>
      <c r="T186" s="208">
        <f>SUM(T187:T242)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84</v>
      </c>
      <c r="AT186" s="210" t="s">
        <v>75</v>
      </c>
      <c r="AU186" s="210" t="s">
        <v>76</v>
      </c>
      <c r="AY186" s="209" t="s">
        <v>140</v>
      </c>
      <c r="BK186" s="211">
        <f>SUM(BK187:BK242)</f>
        <v>0</v>
      </c>
    </row>
    <row r="187" spans="1:65" s="2" customFormat="1" ht="16.5" customHeight="1">
      <c r="A187" s="40"/>
      <c r="B187" s="41"/>
      <c r="C187" s="214" t="s">
        <v>668</v>
      </c>
      <c r="D187" s="214" t="s">
        <v>142</v>
      </c>
      <c r="E187" s="215" t="s">
        <v>1816</v>
      </c>
      <c r="F187" s="216" t="s">
        <v>1817</v>
      </c>
      <c r="G187" s="217" t="s">
        <v>1818</v>
      </c>
      <c r="H187" s="218">
        <v>0.36</v>
      </c>
      <c r="I187" s="219"/>
      <c r="J187" s="220">
        <f>ROUND(I187*H187,2)</f>
        <v>0</v>
      </c>
      <c r="K187" s="216" t="s">
        <v>146</v>
      </c>
      <c r="L187" s="46"/>
      <c r="M187" s="221" t="s">
        <v>19</v>
      </c>
      <c r="N187" s="222" t="s">
        <v>47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256</v>
      </c>
      <c r="AT187" s="225" t="s">
        <v>142</v>
      </c>
      <c r="AU187" s="225" t="s">
        <v>84</v>
      </c>
      <c r="AY187" s="19" t="s">
        <v>140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84</v>
      </c>
      <c r="BK187" s="226">
        <f>ROUND(I187*H187,2)</f>
        <v>0</v>
      </c>
      <c r="BL187" s="19" t="s">
        <v>256</v>
      </c>
      <c r="BM187" s="225" t="s">
        <v>1019</v>
      </c>
    </row>
    <row r="188" spans="1:47" s="2" customFormat="1" ht="12">
      <c r="A188" s="40"/>
      <c r="B188" s="41"/>
      <c r="C188" s="42"/>
      <c r="D188" s="227" t="s">
        <v>149</v>
      </c>
      <c r="E188" s="42"/>
      <c r="F188" s="228" t="s">
        <v>1819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149</v>
      </c>
      <c r="AU188" s="19" t="s">
        <v>84</v>
      </c>
    </row>
    <row r="189" spans="1:65" s="2" customFormat="1" ht="16.5" customHeight="1">
      <c r="A189" s="40"/>
      <c r="B189" s="41"/>
      <c r="C189" s="214" t="s">
        <v>679</v>
      </c>
      <c r="D189" s="214" t="s">
        <v>142</v>
      </c>
      <c r="E189" s="215" t="s">
        <v>1820</v>
      </c>
      <c r="F189" s="216" t="s">
        <v>1821</v>
      </c>
      <c r="G189" s="217" t="s">
        <v>1818</v>
      </c>
      <c r="H189" s="218">
        <v>0.36</v>
      </c>
      <c r="I189" s="219"/>
      <c r="J189" s="220">
        <f>ROUND(I189*H189,2)</f>
        <v>0</v>
      </c>
      <c r="K189" s="216" t="s">
        <v>146</v>
      </c>
      <c r="L189" s="46"/>
      <c r="M189" s="221" t="s">
        <v>19</v>
      </c>
      <c r="N189" s="222" t="s">
        <v>47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256</v>
      </c>
      <c r="AT189" s="225" t="s">
        <v>142</v>
      </c>
      <c r="AU189" s="225" t="s">
        <v>84</v>
      </c>
      <c r="AY189" s="19" t="s">
        <v>140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84</v>
      </c>
      <c r="BK189" s="226">
        <f>ROUND(I189*H189,2)</f>
        <v>0</v>
      </c>
      <c r="BL189" s="19" t="s">
        <v>256</v>
      </c>
      <c r="BM189" s="225" t="s">
        <v>1038</v>
      </c>
    </row>
    <row r="190" spans="1:47" s="2" customFormat="1" ht="12">
      <c r="A190" s="40"/>
      <c r="B190" s="41"/>
      <c r="C190" s="42"/>
      <c r="D190" s="227" t="s">
        <v>149</v>
      </c>
      <c r="E190" s="42"/>
      <c r="F190" s="228" t="s">
        <v>1822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149</v>
      </c>
      <c r="AU190" s="19" t="s">
        <v>84</v>
      </c>
    </row>
    <row r="191" spans="1:65" s="2" customFormat="1" ht="16.5" customHeight="1">
      <c r="A191" s="40"/>
      <c r="B191" s="41"/>
      <c r="C191" s="214" t="s">
        <v>686</v>
      </c>
      <c r="D191" s="214" t="s">
        <v>142</v>
      </c>
      <c r="E191" s="215" t="s">
        <v>1823</v>
      </c>
      <c r="F191" s="216" t="s">
        <v>1824</v>
      </c>
      <c r="G191" s="217" t="s">
        <v>1726</v>
      </c>
      <c r="H191" s="218">
        <v>8</v>
      </c>
      <c r="I191" s="219"/>
      <c r="J191" s="220">
        <f>ROUND(I191*H191,2)</f>
        <v>0</v>
      </c>
      <c r="K191" s="216" t="s">
        <v>1727</v>
      </c>
      <c r="L191" s="46"/>
      <c r="M191" s="221" t="s">
        <v>19</v>
      </c>
      <c r="N191" s="222" t="s">
        <v>47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256</v>
      </c>
      <c r="AT191" s="225" t="s">
        <v>142</v>
      </c>
      <c r="AU191" s="225" t="s">
        <v>84</v>
      </c>
      <c r="AY191" s="19" t="s">
        <v>140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84</v>
      </c>
      <c r="BK191" s="226">
        <f>ROUND(I191*H191,2)</f>
        <v>0</v>
      </c>
      <c r="BL191" s="19" t="s">
        <v>256</v>
      </c>
      <c r="BM191" s="225" t="s">
        <v>1053</v>
      </c>
    </row>
    <row r="192" spans="1:65" s="2" customFormat="1" ht="37.8" customHeight="1">
      <c r="A192" s="40"/>
      <c r="B192" s="41"/>
      <c r="C192" s="214" t="s">
        <v>691</v>
      </c>
      <c r="D192" s="214" t="s">
        <v>142</v>
      </c>
      <c r="E192" s="215" t="s">
        <v>1825</v>
      </c>
      <c r="F192" s="216" t="s">
        <v>1826</v>
      </c>
      <c r="G192" s="217" t="s">
        <v>457</v>
      </c>
      <c r="H192" s="218">
        <v>316</v>
      </c>
      <c r="I192" s="219"/>
      <c r="J192" s="220">
        <f>ROUND(I192*H192,2)</f>
        <v>0</v>
      </c>
      <c r="K192" s="216" t="s">
        <v>146</v>
      </c>
      <c r="L192" s="46"/>
      <c r="M192" s="221" t="s">
        <v>19</v>
      </c>
      <c r="N192" s="222" t="s">
        <v>47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256</v>
      </c>
      <c r="AT192" s="225" t="s">
        <v>142</v>
      </c>
      <c r="AU192" s="225" t="s">
        <v>84</v>
      </c>
      <c r="AY192" s="19" t="s">
        <v>140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84</v>
      </c>
      <c r="BK192" s="226">
        <f>ROUND(I192*H192,2)</f>
        <v>0</v>
      </c>
      <c r="BL192" s="19" t="s">
        <v>256</v>
      </c>
      <c r="BM192" s="225" t="s">
        <v>1063</v>
      </c>
    </row>
    <row r="193" spans="1:47" s="2" customFormat="1" ht="12">
      <c r="A193" s="40"/>
      <c r="B193" s="41"/>
      <c r="C193" s="42"/>
      <c r="D193" s="227" t="s">
        <v>149</v>
      </c>
      <c r="E193" s="42"/>
      <c r="F193" s="228" t="s">
        <v>1827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149</v>
      </c>
      <c r="AU193" s="19" t="s">
        <v>84</v>
      </c>
    </row>
    <row r="194" spans="1:65" s="2" customFormat="1" ht="21.75" customHeight="1">
      <c r="A194" s="40"/>
      <c r="B194" s="41"/>
      <c r="C194" s="214" t="s">
        <v>696</v>
      </c>
      <c r="D194" s="214" t="s">
        <v>142</v>
      </c>
      <c r="E194" s="215" t="s">
        <v>1828</v>
      </c>
      <c r="F194" s="216" t="s">
        <v>1829</v>
      </c>
      <c r="G194" s="217" t="s">
        <v>457</v>
      </c>
      <c r="H194" s="218">
        <v>316</v>
      </c>
      <c r="I194" s="219"/>
      <c r="J194" s="220">
        <f>ROUND(I194*H194,2)</f>
        <v>0</v>
      </c>
      <c r="K194" s="216" t="s">
        <v>146</v>
      </c>
      <c r="L194" s="46"/>
      <c r="M194" s="221" t="s">
        <v>19</v>
      </c>
      <c r="N194" s="222" t="s">
        <v>47</v>
      </c>
      <c r="O194" s="86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256</v>
      </c>
      <c r="AT194" s="225" t="s">
        <v>142</v>
      </c>
      <c r="AU194" s="225" t="s">
        <v>84</v>
      </c>
      <c r="AY194" s="19" t="s">
        <v>140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84</v>
      </c>
      <c r="BK194" s="226">
        <f>ROUND(I194*H194,2)</f>
        <v>0</v>
      </c>
      <c r="BL194" s="19" t="s">
        <v>256</v>
      </c>
      <c r="BM194" s="225" t="s">
        <v>1073</v>
      </c>
    </row>
    <row r="195" spans="1:47" s="2" customFormat="1" ht="12">
      <c r="A195" s="40"/>
      <c r="B195" s="41"/>
      <c r="C195" s="42"/>
      <c r="D195" s="227" t="s">
        <v>149</v>
      </c>
      <c r="E195" s="42"/>
      <c r="F195" s="228" t="s">
        <v>1830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149</v>
      </c>
      <c r="AU195" s="19" t="s">
        <v>84</v>
      </c>
    </row>
    <row r="196" spans="1:65" s="2" customFormat="1" ht="21.75" customHeight="1">
      <c r="A196" s="40"/>
      <c r="B196" s="41"/>
      <c r="C196" s="214" t="s">
        <v>701</v>
      </c>
      <c r="D196" s="214" t="s">
        <v>142</v>
      </c>
      <c r="E196" s="215" t="s">
        <v>1831</v>
      </c>
      <c r="F196" s="216" t="s">
        <v>1832</v>
      </c>
      <c r="G196" s="217" t="s">
        <v>457</v>
      </c>
      <c r="H196" s="218">
        <v>4</v>
      </c>
      <c r="I196" s="219"/>
      <c r="J196" s="220">
        <f>ROUND(I196*H196,2)</f>
        <v>0</v>
      </c>
      <c r="K196" s="216" t="s">
        <v>146</v>
      </c>
      <c r="L196" s="46"/>
      <c r="M196" s="221" t="s">
        <v>19</v>
      </c>
      <c r="N196" s="222" t="s">
        <v>47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256</v>
      </c>
      <c r="AT196" s="225" t="s">
        <v>142</v>
      </c>
      <c r="AU196" s="225" t="s">
        <v>84</v>
      </c>
      <c r="AY196" s="19" t="s">
        <v>140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84</v>
      </c>
      <c r="BK196" s="226">
        <f>ROUND(I196*H196,2)</f>
        <v>0</v>
      </c>
      <c r="BL196" s="19" t="s">
        <v>256</v>
      </c>
      <c r="BM196" s="225" t="s">
        <v>1085</v>
      </c>
    </row>
    <row r="197" spans="1:47" s="2" customFormat="1" ht="12">
      <c r="A197" s="40"/>
      <c r="B197" s="41"/>
      <c r="C197" s="42"/>
      <c r="D197" s="227" t="s">
        <v>149</v>
      </c>
      <c r="E197" s="42"/>
      <c r="F197" s="228" t="s">
        <v>1833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149</v>
      </c>
      <c r="AU197" s="19" t="s">
        <v>84</v>
      </c>
    </row>
    <row r="198" spans="1:65" s="2" customFormat="1" ht="21.75" customHeight="1">
      <c r="A198" s="40"/>
      <c r="B198" s="41"/>
      <c r="C198" s="214" t="s">
        <v>707</v>
      </c>
      <c r="D198" s="214" t="s">
        <v>142</v>
      </c>
      <c r="E198" s="215" t="s">
        <v>1834</v>
      </c>
      <c r="F198" s="216" t="s">
        <v>1835</v>
      </c>
      <c r="G198" s="217" t="s">
        <v>457</v>
      </c>
      <c r="H198" s="218">
        <v>4</v>
      </c>
      <c r="I198" s="219"/>
      <c r="J198" s="220">
        <f>ROUND(I198*H198,2)</f>
        <v>0</v>
      </c>
      <c r="K198" s="216" t="s">
        <v>146</v>
      </c>
      <c r="L198" s="46"/>
      <c r="M198" s="221" t="s">
        <v>19</v>
      </c>
      <c r="N198" s="222" t="s">
        <v>47</v>
      </c>
      <c r="O198" s="86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256</v>
      </c>
      <c r="AT198" s="225" t="s">
        <v>142</v>
      </c>
      <c r="AU198" s="225" t="s">
        <v>84</v>
      </c>
      <c r="AY198" s="19" t="s">
        <v>140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84</v>
      </c>
      <c r="BK198" s="226">
        <f>ROUND(I198*H198,2)</f>
        <v>0</v>
      </c>
      <c r="BL198" s="19" t="s">
        <v>256</v>
      </c>
      <c r="BM198" s="225" t="s">
        <v>1124</v>
      </c>
    </row>
    <row r="199" spans="1:47" s="2" customFormat="1" ht="12">
      <c r="A199" s="40"/>
      <c r="B199" s="41"/>
      <c r="C199" s="42"/>
      <c r="D199" s="227" t="s">
        <v>149</v>
      </c>
      <c r="E199" s="42"/>
      <c r="F199" s="228" t="s">
        <v>1836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149</v>
      </c>
      <c r="AU199" s="19" t="s">
        <v>84</v>
      </c>
    </row>
    <row r="200" spans="1:65" s="2" customFormat="1" ht="16.5" customHeight="1">
      <c r="A200" s="40"/>
      <c r="B200" s="41"/>
      <c r="C200" s="214" t="s">
        <v>714</v>
      </c>
      <c r="D200" s="214" t="s">
        <v>142</v>
      </c>
      <c r="E200" s="215" t="s">
        <v>1837</v>
      </c>
      <c r="F200" s="216" t="s">
        <v>1838</v>
      </c>
      <c r="G200" s="217" t="s">
        <v>457</v>
      </c>
      <c r="H200" s="218">
        <v>390</v>
      </c>
      <c r="I200" s="219"/>
      <c r="J200" s="220">
        <f>ROUND(I200*H200,2)</f>
        <v>0</v>
      </c>
      <c r="K200" s="216" t="s">
        <v>146</v>
      </c>
      <c r="L200" s="46"/>
      <c r="M200" s="221" t="s">
        <v>19</v>
      </c>
      <c r="N200" s="222" t="s">
        <v>47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256</v>
      </c>
      <c r="AT200" s="225" t="s">
        <v>142</v>
      </c>
      <c r="AU200" s="225" t="s">
        <v>84</v>
      </c>
      <c r="AY200" s="19" t="s">
        <v>140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84</v>
      </c>
      <c r="BK200" s="226">
        <f>ROUND(I200*H200,2)</f>
        <v>0</v>
      </c>
      <c r="BL200" s="19" t="s">
        <v>256</v>
      </c>
      <c r="BM200" s="225" t="s">
        <v>1676</v>
      </c>
    </row>
    <row r="201" spans="1:47" s="2" customFormat="1" ht="12">
      <c r="A201" s="40"/>
      <c r="B201" s="41"/>
      <c r="C201" s="42"/>
      <c r="D201" s="227" t="s">
        <v>149</v>
      </c>
      <c r="E201" s="42"/>
      <c r="F201" s="228" t="s">
        <v>1839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149</v>
      </c>
      <c r="AU201" s="19" t="s">
        <v>84</v>
      </c>
    </row>
    <row r="202" spans="1:65" s="2" customFormat="1" ht="16.5" customHeight="1">
      <c r="A202" s="40"/>
      <c r="B202" s="41"/>
      <c r="C202" s="214" t="s">
        <v>721</v>
      </c>
      <c r="D202" s="214" t="s">
        <v>142</v>
      </c>
      <c r="E202" s="215" t="s">
        <v>1840</v>
      </c>
      <c r="F202" s="216" t="s">
        <v>1841</v>
      </c>
      <c r="G202" s="217" t="s">
        <v>457</v>
      </c>
      <c r="H202" s="218">
        <v>203</v>
      </c>
      <c r="I202" s="219"/>
      <c r="J202" s="220">
        <f>ROUND(I202*H202,2)</f>
        <v>0</v>
      </c>
      <c r="K202" s="216" t="s">
        <v>146</v>
      </c>
      <c r="L202" s="46"/>
      <c r="M202" s="221" t="s">
        <v>19</v>
      </c>
      <c r="N202" s="222" t="s">
        <v>47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256</v>
      </c>
      <c r="AT202" s="225" t="s">
        <v>142</v>
      </c>
      <c r="AU202" s="225" t="s">
        <v>84</v>
      </c>
      <c r="AY202" s="19" t="s">
        <v>140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84</v>
      </c>
      <c r="BK202" s="226">
        <f>ROUND(I202*H202,2)</f>
        <v>0</v>
      </c>
      <c r="BL202" s="19" t="s">
        <v>256</v>
      </c>
      <c r="BM202" s="225" t="s">
        <v>1679</v>
      </c>
    </row>
    <row r="203" spans="1:47" s="2" customFormat="1" ht="12">
      <c r="A203" s="40"/>
      <c r="B203" s="41"/>
      <c r="C203" s="42"/>
      <c r="D203" s="227" t="s">
        <v>149</v>
      </c>
      <c r="E203" s="42"/>
      <c r="F203" s="228" t="s">
        <v>1842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149</v>
      </c>
      <c r="AU203" s="19" t="s">
        <v>84</v>
      </c>
    </row>
    <row r="204" spans="1:65" s="2" customFormat="1" ht="16.5" customHeight="1">
      <c r="A204" s="40"/>
      <c r="B204" s="41"/>
      <c r="C204" s="214" t="s">
        <v>726</v>
      </c>
      <c r="D204" s="214" t="s">
        <v>142</v>
      </c>
      <c r="E204" s="215" t="s">
        <v>1843</v>
      </c>
      <c r="F204" s="216" t="s">
        <v>1844</v>
      </c>
      <c r="G204" s="217" t="s">
        <v>250</v>
      </c>
      <c r="H204" s="218">
        <v>1</v>
      </c>
      <c r="I204" s="219"/>
      <c r="J204" s="220">
        <f>ROUND(I204*H204,2)</f>
        <v>0</v>
      </c>
      <c r="K204" s="216" t="s">
        <v>146</v>
      </c>
      <c r="L204" s="46"/>
      <c r="M204" s="221" t="s">
        <v>19</v>
      </c>
      <c r="N204" s="222" t="s">
        <v>47</v>
      </c>
      <c r="O204" s="86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256</v>
      </c>
      <c r="AT204" s="225" t="s">
        <v>142</v>
      </c>
      <c r="AU204" s="225" t="s">
        <v>84</v>
      </c>
      <c r="AY204" s="19" t="s">
        <v>140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84</v>
      </c>
      <c r="BK204" s="226">
        <f>ROUND(I204*H204,2)</f>
        <v>0</v>
      </c>
      <c r="BL204" s="19" t="s">
        <v>256</v>
      </c>
      <c r="BM204" s="225" t="s">
        <v>1682</v>
      </c>
    </row>
    <row r="205" spans="1:47" s="2" customFormat="1" ht="12">
      <c r="A205" s="40"/>
      <c r="B205" s="41"/>
      <c r="C205" s="42"/>
      <c r="D205" s="227" t="s">
        <v>149</v>
      </c>
      <c r="E205" s="42"/>
      <c r="F205" s="228" t="s">
        <v>1845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149</v>
      </c>
      <c r="AU205" s="19" t="s">
        <v>84</v>
      </c>
    </row>
    <row r="206" spans="1:65" s="2" customFormat="1" ht="24.15" customHeight="1">
      <c r="A206" s="40"/>
      <c r="B206" s="41"/>
      <c r="C206" s="214" t="s">
        <v>735</v>
      </c>
      <c r="D206" s="214" t="s">
        <v>142</v>
      </c>
      <c r="E206" s="215" t="s">
        <v>1846</v>
      </c>
      <c r="F206" s="216" t="s">
        <v>1847</v>
      </c>
      <c r="G206" s="217" t="s">
        <v>457</v>
      </c>
      <c r="H206" s="218">
        <v>316</v>
      </c>
      <c r="I206" s="219"/>
      <c r="J206" s="220">
        <f>ROUND(I206*H206,2)</f>
        <v>0</v>
      </c>
      <c r="K206" s="216" t="s">
        <v>1848</v>
      </c>
      <c r="L206" s="46"/>
      <c r="M206" s="221" t="s">
        <v>19</v>
      </c>
      <c r="N206" s="222" t="s">
        <v>47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256</v>
      </c>
      <c r="AT206" s="225" t="s">
        <v>142</v>
      </c>
      <c r="AU206" s="225" t="s">
        <v>84</v>
      </c>
      <c r="AY206" s="19" t="s">
        <v>140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84</v>
      </c>
      <c r="BK206" s="226">
        <f>ROUND(I206*H206,2)</f>
        <v>0</v>
      </c>
      <c r="BL206" s="19" t="s">
        <v>256</v>
      </c>
      <c r="BM206" s="225" t="s">
        <v>1685</v>
      </c>
    </row>
    <row r="207" spans="1:47" s="2" customFormat="1" ht="12">
      <c r="A207" s="40"/>
      <c r="B207" s="41"/>
      <c r="C207" s="42"/>
      <c r="D207" s="227" t="s">
        <v>149</v>
      </c>
      <c r="E207" s="42"/>
      <c r="F207" s="228" t="s">
        <v>1849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149</v>
      </c>
      <c r="AU207" s="19" t="s">
        <v>84</v>
      </c>
    </row>
    <row r="208" spans="1:65" s="2" customFormat="1" ht="16.5" customHeight="1">
      <c r="A208" s="40"/>
      <c r="B208" s="41"/>
      <c r="C208" s="214" t="s">
        <v>740</v>
      </c>
      <c r="D208" s="214" t="s">
        <v>142</v>
      </c>
      <c r="E208" s="215" t="s">
        <v>1850</v>
      </c>
      <c r="F208" s="216" t="s">
        <v>1851</v>
      </c>
      <c r="G208" s="217" t="s">
        <v>457</v>
      </c>
      <c r="H208" s="218">
        <v>4</v>
      </c>
      <c r="I208" s="219"/>
      <c r="J208" s="220">
        <f>ROUND(I208*H208,2)</f>
        <v>0</v>
      </c>
      <c r="K208" s="216" t="s">
        <v>146</v>
      </c>
      <c r="L208" s="46"/>
      <c r="M208" s="221" t="s">
        <v>19</v>
      </c>
      <c r="N208" s="222" t="s">
        <v>47</v>
      </c>
      <c r="O208" s="86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256</v>
      </c>
      <c r="AT208" s="225" t="s">
        <v>142</v>
      </c>
      <c r="AU208" s="225" t="s">
        <v>84</v>
      </c>
      <c r="AY208" s="19" t="s">
        <v>140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84</v>
      </c>
      <c r="BK208" s="226">
        <f>ROUND(I208*H208,2)</f>
        <v>0</v>
      </c>
      <c r="BL208" s="19" t="s">
        <v>256</v>
      </c>
      <c r="BM208" s="225" t="s">
        <v>1688</v>
      </c>
    </row>
    <row r="209" spans="1:47" s="2" customFormat="1" ht="12">
      <c r="A209" s="40"/>
      <c r="B209" s="41"/>
      <c r="C209" s="42"/>
      <c r="D209" s="227" t="s">
        <v>149</v>
      </c>
      <c r="E209" s="42"/>
      <c r="F209" s="228" t="s">
        <v>1852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149</v>
      </c>
      <c r="AU209" s="19" t="s">
        <v>84</v>
      </c>
    </row>
    <row r="210" spans="1:65" s="2" customFormat="1" ht="24.15" customHeight="1">
      <c r="A210" s="40"/>
      <c r="B210" s="41"/>
      <c r="C210" s="214" t="s">
        <v>745</v>
      </c>
      <c r="D210" s="214" t="s">
        <v>142</v>
      </c>
      <c r="E210" s="215" t="s">
        <v>1853</v>
      </c>
      <c r="F210" s="216" t="s">
        <v>1854</v>
      </c>
      <c r="G210" s="217" t="s">
        <v>250</v>
      </c>
      <c r="H210" s="218">
        <v>15.4</v>
      </c>
      <c r="I210" s="219"/>
      <c r="J210" s="220">
        <f>ROUND(I210*H210,2)</f>
        <v>0</v>
      </c>
      <c r="K210" s="216" t="s">
        <v>146</v>
      </c>
      <c r="L210" s="46"/>
      <c r="M210" s="221" t="s">
        <v>19</v>
      </c>
      <c r="N210" s="222" t="s">
        <v>47</v>
      </c>
      <c r="O210" s="86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256</v>
      </c>
      <c r="AT210" s="225" t="s">
        <v>142</v>
      </c>
      <c r="AU210" s="225" t="s">
        <v>84</v>
      </c>
      <c r="AY210" s="19" t="s">
        <v>140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84</v>
      </c>
      <c r="BK210" s="226">
        <f>ROUND(I210*H210,2)</f>
        <v>0</v>
      </c>
      <c r="BL210" s="19" t="s">
        <v>256</v>
      </c>
      <c r="BM210" s="225" t="s">
        <v>1693</v>
      </c>
    </row>
    <row r="211" spans="1:47" s="2" customFormat="1" ht="12">
      <c r="A211" s="40"/>
      <c r="B211" s="41"/>
      <c r="C211" s="42"/>
      <c r="D211" s="227" t="s">
        <v>149</v>
      </c>
      <c r="E211" s="42"/>
      <c r="F211" s="228" t="s">
        <v>1855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149</v>
      </c>
      <c r="AU211" s="19" t="s">
        <v>84</v>
      </c>
    </row>
    <row r="212" spans="1:65" s="2" customFormat="1" ht="33" customHeight="1">
      <c r="A212" s="40"/>
      <c r="B212" s="41"/>
      <c r="C212" s="214" t="s">
        <v>752</v>
      </c>
      <c r="D212" s="214" t="s">
        <v>142</v>
      </c>
      <c r="E212" s="215" t="s">
        <v>1856</v>
      </c>
      <c r="F212" s="216" t="s">
        <v>1857</v>
      </c>
      <c r="G212" s="217" t="s">
        <v>250</v>
      </c>
      <c r="H212" s="218">
        <v>292.6</v>
      </c>
      <c r="I212" s="219"/>
      <c r="J212" s="220">
        <f>ROUND(I212*H212,2)</f>
        <v>0</v>
      </c>
      <c r="K212" s="216" t="s">
        <v>146</v>
      </c>
      <c r="L212" s="46"/>
      <c r="M212" s="221" t="s">
        <v>19</v>
      </c>
      <c r="N212" s="222" t="s">
        <v>47</v>
      </c>
      <c r="O212" s="86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256</v>
      </c>
      <c r="AT212" s="225" t="s">
        <v>142</v>
      </c>
      <c r="AU212" s="225" t="s">
        <v>84</v>
      </c>
      <c r="AY212" s="19" t="s">
        <v>140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84</v>
      </c>
      <c r="BK212" s="226">
        <f>ROUND(I212*H212,2)</f>
        <v>0</v>
      </c>
      <c r="BL212" s="19" t="s">
        <v>256</v>
      </c>
      <c r="BM212" s="225" t="s">
        <v>1858</v>
      </c>
    </row>
    <row r="213" spans="1:47" s="2" customFormat="1" ht="12">
      <c r="A213" s="40"/>
      <c r="B213" s="41"/>
      <c r="C213" s="42"/>
      <c r="D213" s="227" t="s">
        <v>149</v>
      </c>
      <c r="E213" s="42"/>
      <c r="F213" s="228" t="s">
        <v>1859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149</v>
      </c>
      <c r="AU213" s="19" t="s">
        <v>84</v>
      </c>
    </row>
    <row r="214" spans="1:65" s="2" customFormat="1" ht="21.75" customHeight="1">
      <c r="A214" s="40"/>
      <c r="B214" s="41"/>
      <c r="C214" s="214" t="s">
        <v>760</v>
      </c>
      <c r="D214" s="214" t="s">
        <v>142</v>
      </c>
      <c r="E214" s="215" t="s">
        <v>1860</v>
      </c>
      <c r="F214" s="216" t="s">
        <v>1861</v>
      </c>
      <c r="G214" s="217" t="s">
        <v>274</v>
      </c>
      <c r="H214" s="218">
        <v>21.56</v>
      </c>
      <c r="I214" s="219"/>
      <c r="J214" s="220">
        <f>ROUND(I214*H214,2)</f>
        <v>0</v>
      </c>
      <c r="K214" s="216" t="s">
        <v>146</v>
      </c>
      <c r="L214" s="46"/>
      <c r="M214" s="221" t="s">
        <v>19</v>
      </c>
      <c r="N214" s="222" t="s">
        <v>47</v>
      </c>
      <c r="O214" s="8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256</v>
      </c>
      <c r="AT214" s="225" t="s">
        <v>142</v>
      </c>
      <c r="AU214" s="225" t="s">
        <v>84</v>
      </c>
      <c r="AY214" s="19" t="s">
        <v>140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84</v>
      </c>
      <c r="BK214" s="226">
        <f>ROUND(I214*H214,2)</f>
        <v>0</v>
      </c>
      <c r="BL214" s="19" t="s">
        <v>256</v>
      </c>
      <c r="BM214" s="225" t="s">
        <v>1862</v>
      </c>
    </row>
    <row r="215" spans="1:47" s="2" customFormat="1" ht="12">
      <c r="A215" s="40"/>
      <c r="B215" s="41"/>
      <c r="C215" s="42"/>
      <c r="D215" s="227" t="s">
        <v>149</v>
      </c>
      <c r="E215" s="42"/>
      <c r="F215" s="228" t="s">
        <v>1863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149</v>
      </c>
      <c r="AU215" s="19" t="s">
        <v>84</v>
      </c>
    </row>
    <row r="216" spans="1:65" s="2" customFormat="1" ht="16.5" customHeight="1">
      <c r="A216" s="40"/>
      <c r="B216" s="41"/>
      <c r="C216" s="214" t="s">
        <v>766</v>
      </c>
      <c r="D216" s="214" t="s">
        <v>142</v>
      </c>
      <c r="E216" s="215" t="s">
        <v>1864</v>
      </c>
      <c r="F216" s="216" t="s">
        <v>1865</v>
      </c>
      <c r="G216" s="217" t="s">
        <v>1726</v>
      </c>
      <c r="H216" s="218">
        <v>4</v>
      </c>
      <c r="I216" s="219"/>
      <c r="J216" s="220">
        <f>ROUND(I216*H216,2)</f>
        <v>0</v>
      </c>
      <c r="K216" s="216" t="s">
        <v>1727</v>
      </c>
      <c r="L216" s="46"/>
      <c r="M216" s="221" t="s">
        <v>19</v>
      </c>
      <c r="N216" s="222" t="s">
        <v>47</v>
      </c>
      <c r="O216" s="86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256</v>
      </c>
      <c r="AT216" s="225" t="s">
        <v>142</v>
      </c>
      <c r="AU216" s="225" t="s">
        <v>84</v>
      </c>
      <c r="AY216" s="19" t="s">
        <v>140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84</v>
      </c>
      <c r="BK216" s="226">
        <f>ROUND(I216*H216,2)</f>
        <v>0</v>
      </c>
      <c r="BL216" s="19" t="s">
        <v>256</v>
      </c>
      <c r="BM216" s="225" t="s">
        <v>1866</v>
      </c>
    </row>
    <row r="217" spans="1:65" s="2" customFormat="1" ht="16.5" customHeight="1">
      <c r="A217" s="40"/>
      <c r="B217" s="41"/>
      <c r="C217" s="214" t="s">
        <v>771</v>
      </c>
      <c r="D217" s="214" t="s">
        <v>142</v>
      </c>
      <c r="E217" s="215" t="s">
        <v>1867</v>
      </c>
      <c r="F217" s="216" t="s">
        <v>1868</v>
      </c>
      <c r="G217" s="217" t="s">
        <v>1726</v>
      </c>
      <c r="H217" s="218">
        <v>8</v>
      </c>
      <c r="I217" s="219"/>
      <c r="J217" s="220">
        <f>ROUND(I217*H217,2)</f>
        <v>0</v>
      </c>
      <c r="K217" s="216" t="s">
        <v>1727</v>
      </c>
      <c r="L217" s="46"/>
      <c r="M217" s="221" t="s">
        <v>19</v>
      </c>
      <c r="N217" s="222" t="s">
        <v>47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256</v>
      </c>
      <c r="AT217" s="225" t="s">
        <v>142</v>
      </c>
      <c r="AU217" s="225" t="s">
        <v>84</v>
      </c>
      <c r="AY217" s="19" t="s">
        <v>140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84</v>
      </c>
      <c r="BK217" s="226">
        <f>ROUND(I217*H217,2)</f>
        <v>0</v>
      </c>
      <c r="BL217" s="19" t="s">
        <v>256</v>
      </c>
      <c r="BM217" s="225" t="s">
        <v>1869</v>
      </c>
    </row>
    <row r="218" spans="1:65" s="2" customFormat="1" ht="16.5" customHeight="1">
      <c r="A218" s="40"/>
      <c r="B218" s="41"/>
      <c r="C218" s="214" t="s">
        <v>791</v>
      </c>
      <c r="D218" s="214" t="s">
        <v>142</v>
      </c>
      <c r="E218" s="215" t="s">
        <v>1870</v>
      </c>
      <c r="F218" s="216" t="s">
        <v>1871</v>
      </c>
      <c r="G218" s="217" t="s">
        <v>1726</v>
      </c>
      <c r="H218" s="218">
        <v>3</v>
      </c>
      <c r="I218" s="219"/>
      <c r="J218" s="220">
        <f>ROUND(I218*H218,2)</f>
        <v>0</v>
      </c>
      <c r="K218" s="216" t="s">
        <v>1727</v>
      </c>
      <c r="L218" s="46"/>
      <c r="M218" s="221" t="s">
        <v>19</v>
      </c>
      <c r="N218" s="222" t="s">
        <v>47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256</v>
      </c>
      <c r="AT218" s="225" t="s">
        <v>142</v>
      </c>
      <c r="AU218" s="225" t="s">
        <v>84</v>
      </c>
      <c r="AY218" s="19" t="s">
        <v>140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84</v>
      </c>
      <c r="BK218" s="226">
        <f>ROUND(I218*H218,2)</f>
        <v>0</v>
      </c>
      <c r="BL218" s="19" t="s">
        <v>256</v>
      </c>
      <c r="BM218" s="225" t="s">
        <v>1872</v>
      </c>
    </row>
    <row r="219" spans="1:65" s="2" customFormat="1" ht="16.5" customHeight="1">
      <c r="A219" s="40"/>
      <c r="B219" s="41"/>
      <c r="C219" s="214" t="s">
        <v>796</v>
      </c>
      <c r="D219" s="214" t="s">
        <v>142</v>
      </c>
      <c r="E219" s="215" t="s">
        <v>1873</v>
      </c>
      <c r="F219" s="216" t="s">
        <v>1874</v>
      </c>
      <c r="G219" s="217" t="s">
        <v>1726</v>
      </c>
      <c r="H219" s="218">
        <v>6</v>
      </c>
      <c r="I219" s="219"/>
      <c r="J219" s="220">
        <f>ROUND(I219*H219,2)</f>
        <v>0</v>
      </c>
      <c r="K219" s="216" t="s">
        <v>1727</v>
      </c>
      <c r="L219" s="46"/>
      <c r="M219" s="221" t="s">
        <v>19</v>
      </c>
      <c r="N219" s="222" t="s">
        <v>47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256</v>
      </c>
      <c r="AT219" s="225" t="s">
        <v>142</v>
      </c>
      <c r="AU219" s="225" t="s">
        <v>84</v>
      </c>
      <c r="AY219" s="19" t="s">
        <v>140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84</v>
      </c>
      <c r="BK219" s="226">
        <f>ROUND(I219*H219,2)</f>
        <v>0</v>
      </c>
      <c r="BL219" s="19" t="s">
        <v>256</v>
      </c>
      <c r="BM219" s="225" t="s">
        <v>1875</v>
      </c>
    </row>
    <row r="220" spans="1:65" s="2" customFormat="1" ht="16.5" customHeight="1">
      <c r="A220" s="40"/>
      <c r="B220" s="41"/>
      <c r="C220" s="214" t="s">
        <v>330</v>
      </c>
      <c r="D220" s="214" t="s">
        <v>142</v>
      </c>
      <c r="E220" s="215" t="s">
        <v>1816</v>
      </c>
      <c r="F220" s="216" t="s">
        <v>1817</v>
      </c>
      <c r="G220" s="217" t="s">
        <v>1818</v>
      </c>
      <c r="H220" s="218">
        <v>0.008</v>
      </c>
      <c r="I220" s="219"/>
      <c r="J220" s="220">
        <f>ROUND(I220*H220,2)</f>
        <v>0</v>
      </c>
      <c r="K220" s="216" t="s">
        <v>146</v>
      </c>
      <c r="L220" s="46"/>
      <c r="M220" s="221" t="s">
        <v>19</v>
      </c>
      <c r="N220" s="222" t="s">
        <v>47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147</v>
      </c>
      <c r="AT220" s="225" t="s">
        <v>142</v>
      </c>
      <c r="AU220" s="225" t="s">
        <v>84</v>
      </c>
      <c r="AY220" s="19" t="s">
        <v>140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84</v>
      </c>
      <c r="BK220" s="226">
        <f>ROUND(I220*H220,2)</f>
        <v>0</v>
      </c>
      <c r="BL220" s="19" t="s">
        <v>147</v>
      </c>
      <c r="BM220" s="225" t="s">
        <v>1876</v>
      </c>
    </row>
    <row r="221" spans="1:47" s="2" customFormat="1" ht="12">
      <c r="A221" s="40"/>
      <c r="B221" s="41"/>
      <c r="C221" s="42"/>
      <c r="D221" s="227" t="s">
        <v>149</v>
      </c>
      <c r="E221" s="42"/>
      <c r="F221" s="228" t="s">
        <v>1819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149</v>
      </c>
      <c r="AU221" s="19" t="s">
        <v>84</v>
      </c>
    </row>
    <row r="222" spans="1:65" s="2" customFormat="1" ht="16.5" customHeight="1">
      <c r="A222" s="40"/>
      <c r="B222" s="41"/>
      <c r="C222" s="214" t="s">
        <v>833</v>
      </c>
      <c r="D222" s="214" t="s">
        <v>142</v>
      </c>
      <c r="E222" s="215" t="s">
        <v>1820</v>
      </c>
      <c r="F222" s="216" t="s">
        <v>1821</v>
      </c>
      <c r="G222" s="217" t="s">
        <v>1818</v>
      </c>
      <c r="H222" s="218">
        <v>0.008</v>
      </c>
      <c r="I222" s="219"/>
      <c r="J222" s="220">
        <f>ROUND(I222*H222,2)</f>
        <v>0</v>
      </c>
      <c r="K222" s="216" t="s">
        <v>146</v>
      </c>
      <c r="L222" s="46"/>
      <c r="M222" s="221" t="s">
        <v>19</v>
      </c>
      <c r="N222" s="222" t="s">
        <v>47</v>
      </c>
      <c r="O222" s="86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147</v>
      </c>
      <c r="AT222" s="225" t="s">
        <v>142</v>
      </c>
      <c r="AU222" s="225" t="s">
        <v>84</v>
      </c>
      <c r="AY222" s="19" t="s">
        <v>140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84</v>
      </c>
      <c r="BK222" s="226">
        <f>ROUND(I222*H222,2)</f>
        <v>0</v>
      </c>
      <c r="BL222" s="19" t="s">
        <v>147</v>
      </c>
      <c r="BM222" s="225" t="s">
        <v>1877</v>
      </c>
    </row>
    <row r="223" spans="1:47" s="2" customFormat="1" ht="12">
      <c r="A223" s="40"/>
      <c r="B223" s="41"/>
      <c r="C223" s="42"/>
      <c r="D223" s="227" t="s">
        <v>149</v>
      </c>
      <c r="E223" s="42"/>
      <c r="F223" s="228" t="s">
        <v>1822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149</v>
      </c>
      <c r="AU223" s="19" t="s">
        <v>84</v>
      </c>
    </row>
    <row r="224" spans="1:65" s="2" customFormat="1" ht="21.75" customHeight="1">
      <c r="A224" s="40"/>
      <c r="B224" s="41"/>
      <c r="C224" s="214" t="s">
        <v>839</v>
      </c>
      <c r="D224" s="214" t="s">
        <v>142</v>
      </c>
      <c r="E224" s="215" t="s">
        <v>1831</v>
      </c>
      <c r="F224" s="216" t="s">
        <v>1832</v>
      </c>
      <c r="G224" s="217" t="s">
        <v>457</v>
      </c>
      <c r="H224" s="218">
        <v>8</v>
      </c>
      <c r="I224" s="219"/>
      <c r="J224" s="220">
        <f>ROUND(I224*H224,2)</f>
        <v>0</v>
      </c>
      <c r="K224" s="216" t="s">
        <v>146</v>
      </c>
      <c r="L224" s="46"/>
      <c r="M224" s="221" t="s">
        <v>19</v>
      </c>
      <c r="N224" s="222" t="s">
        <v>47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147</v>
      </c>
      <c r="AT224" s="225" t="s">
        <v>142</v>
      </c>
      <c r="AU224" s="225" t="s">
        <v>84</v>
      </c>
      <c r="AY224" s="19" t="s">
        <v>140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84</v>
      </c>
      <c r="BK224" s="226">
        <f>ROUND(I224*H224,2)</f>
        <v>0</v>
      </c>
      <c r="BL224" s="19" t="s">
        <v>147</v>
      </c>
      <c r="BM224" s="225" t="s">
        <v>1878</v>
      </c>
    </row>
    <row r="225" spans="1:47" s="2" customFormat="1" ht="12">
      <c r="A225" s="40"/>
      <c r="B225" s="41"/>
      <c r="C225" s="42"/>
      <c r="D225" s="227" t="s">
        <v>149</v>
      </c>
      <c r="E225" s="42"/>
      <c r="F225" s="228" t="s">
        <v>1833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149</v>
      </c>
      <c r="AU225" s="19" t="s">
        <v>84</v>
      </c>
    </row>
    <row r="226" spans="1:65" s="2" customFormat="1" ht="21.75" customHeight="1">
      <c r="A226" s="40"/>
      <c r="B226" s="41"/>
      <c r="C226" s="214" t="s">
        <v>844</v>
      </c>
      <c r="D226" s="214" t="s">
        <v>142</v>
      </c>
      <c r="E226" s="215" t="s">
        <v>1879</v>
      </c>
      <c r="F226" s="216" t="s">
        <v>1880</v>
      </c>
      <c r="G226" s="217" t="s">
        <v>457</v>
      </c>
      <c r="H226" s="218">
        <v>8</v>
      </c>
      <c r="I226" s="219"/>
      <c r="J226" s="220">
        <f>ROUND(I226*H226,2)</f>
        <v>0</v>
      </c>
      <c r="K226" s="216" t="s">
        <v>19</v>
      </c>
      <c r="L226" s="46"/>
      <c r="M226" s="221" t="s">
        <v>19</v>
      </c>
      <c r="N226" s="222" t="s">
        <v>47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147</v>
      </c>
      <c r="AT226" s="225" t="s">
        <v>142</v>
      </c>
      <c r="AU226" s="225" t="s">
        <v>84</v>
      </c>
      <c r="AY226" s="19" t="s">
        <v>140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84</v>
      </c>
      <c r="BK226" s="226">
        <f>ROUND(I226*H226,2)</f>
        <v>0</v>
      </c>
      <c r="BL226" s="19" t="s">
        <v>147</v>
      </c>
      <c r="BM226" s="225" t="s">
        <v>1881</v>
      </c>
    </row>
    <row r="227" spans="1:65" s="2" customFormat="1" ht="21.75" customHeight="1">
      <c r="A227" s="40"/>
      <c r="B227" s="41"/>
      <c r="C227" s="214" t="s">
        <v>853</v>
      </c>
      <c r="D227" s="214" t="s">
        <v>142</v>
      </c>
      <c r="E227" s="215" t="s">
        <v>1882</v>
      </c>
      <c r="F227" s="216" t="s">
        <v>1883</v>
      </c>
      <c r="G227" s="217" t="s">
        <v>457</v>
      </c>
      <c r="H227" s="218">
        <v>8</v>
      </c>
      <c r="I227" s="219"/>
      <c r="J227" s="220">
        <f>ROUND(I227*H227,2)</f>
        <v>0</v>
      </c>
      <c r="K227" s="216" t="s">
        <v>19</v>
      </c>
      <c r="L227" s="46"/>
      <c r="M227" s="221" t="s">
        <v>19</v>
      </c>
      <c r="N227" s="222" t="s">
        <v>47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147</v>
      </c>
      <c r="AT227" s="225" t="s">
        <v>142</v>
      </c>
      <c r="AU227" s="225" t="s">
        <v>84</v>
      </c>
      <c r="AY227" s="19" t="s">
        <v>140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84</v>
      </c>
      <c r="BK227" s="226">
        <f>ROUND(I227*H227,2)</f>
        <v>0</v>
      </c>
      <c r="BL227" s="19" t="s">
        <v>147</v>
      </c>
      <c r="BM227" s="225" t="s">
        <v>1884</v>
      </c>
    </row>
    <row r="228" spans="1:65" s="2" customFormat="1" ht="16.5" customHeight="1">
      <c r="A228" s="40"/>
      <c r="B228" s="41"/>
      <c r="C228" s="214" t="s">
        <v>862</v>
      </c>
      <c r="D228" s="214" t="s">
        <v>142</v>
      </c>
      <c r="E228" s="215" t="s">
        <v>1843</v>
      </c>
      <c r="F228" s="216" t="s">
        <v>1844</v>
      </c>
      <c r="G228" s="217" t="s">
        <v>250</v>
      </c>
      <c r="H228" s="218">
        <v>0.8</v>
      </c>
      <c r="I228" s="219"/>
      <c r="J228" s="220">
        <f>ROUND(I228*H228,2)</f>
        <v>0</v>
      </c>
      <c r="K228" s="216" t="s">
        <v>146</v>
      </c>
      <c r="L228" s="46"/>
      <c r="M228" s="221" t="s">
        <v>19</v>
      </c>
      <c r="N228" s="222" t="s">
        <v>47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147</v>
      </c>
      <c r="AT228" s="225" t="s">
        <v>142</v>
      </c>
      <c r="AU228" s="225" t="s">
        <v>84</v>
      </c>
      <c r="AY228" s="19" t="s">
        <v>140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84</v>
      </c>
      <c r="BK228" s="226">
        <f>ROUND(I228*H228,2)</f>
        <v>0</v>
      </c>
      <c r="BL228" s="19" t="s">
        <v>147</v>
      </c>
      <c r="BM228" s="225" t="s">
        <v>1885</v>
      </c>
    </row>
    <row r="229" spans="1:47" s="2" customFormat="1" ht="12">
      <c r="A229" s="40"/>
      <c r="B229" s="41"/>
      <c r="C229" s="42"/>
      <c r="D229" s="227" t="s">
        <v>149</v>
      </c>
      <c r="E229" s="42"/>
      <c r="F229" s="228" t="s">
        <v>1845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149</v>
      </c>
      <c r="AU229" s="19" t="s">
        <v>84</v>
      </c>
    </row>
    <row r="230" spans="1:65" s="2" customFormat="1" ht="16.5" customHeight="1">
      <c r="A230" s="40"/>
      <c r="B230" s="41"/>
      <c r="C230" s="214" t="s">
        <v>870</v>
      </c>
      <c r="D230" s="214" t="s">
        <v>142</v>
      </c>
      <c r="E230" s="215" t="s">
        <v>1886</v>
      </c>
      <c r="F230" s="216" t="s">
        <v>1887</v>
      </c>
      <c r="G230" s="217" t="s">
        <v>457</v>
      </c>
      <c r="H230" s="218">
        <v>8</v>
      </c>
      <c r="I230" s="219"/>
      <c r="J230" s="220">
        <f>ROUND(I230*H230,2)</f>
        <v>0</v>
      </c>
      <c r="K230" s="216" t="s">
        <v>19</v>
      </c>
      <c r="L230" s="46"/>
      <c r="M230" s="221" t="s">
        <v>19</v>
      </c>
      <c r="N230" s="222" t="s">
        <v>47</v>
      </c>
      <c r="O230" s="86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5" t="s">
        <v>147</v>
      </c>
      <c r="AT230" s="225" t="s">
        <v>142</v>
      </c>
      <c r="AU230" s="225" t="s">
        <v>84</v>
      </c>
      <c r="AY230" s="19" t="s">
        <v>140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9" t="s">
        <v>84</v>
      </c>
      <c r="BK230" s="226">
        <f>ROUND(I230*H230,2)</f>
        <v>0</v>
      </c>
      <c r="BL230" s="19" t="s">
        <v>147</v>
      </c>
      <c r="BM230" s="225" t="s">
        <v>1888</v>
      </c>
    </row>
    <row r="231" spans="1:65" s="2" customFormat="1" ht="16.5" customHeight="1">
      <c r="A231" s="40"/>
      <c r="B231" s="41"/>
      <c r="C231" s="214" t="s">
        <v>875</v>
      </c>
      <c r="D231" s="214" t="s">
        <v>142</v>
      </c>
      <c r="E231" s="215" t="s">
        <v>1850</v>
      </c>
      <c r="F231" s="216" t="s">
        <v>1851</v>
      </c>
      <c r="G231" s="217" t="s">
        <v>457</v>
      </c>
      <c r="H231" s="218">
        <v>8</v>
      </c>
      <c r="I231" s="219"/>
      <c r="J231" s="220">
        <f>ROUND(I231*H231,2)</f>
        <v>0</v>
      </c>
      <c r="K231" s="216" t="s">
        <v>146</v>
      </c>
      <c r="L231" s="46"/>
      <c r="M231" s="221" t="s">
        <v>19</v>
      </c>
      <c r="N231" s="222" t="s">
        <v>47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147</v>
      </c>
      <c r="AT231" s="225" t="s">
        <v>142</v>
      </c>
      <c r="AU231" s="225" t="s">
        <v>84</v>
      </c>
      <c r="AY231" s="19" t="s">
        <v>140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84</v>
      </c>
      <c r="BK231" s="226">
        <f>ROUND(I231*H231,2)</f>
        <v>0</v>
      </c>
      <c r="BL231" s="19" t="s">
        <v>147</v>
      </c>
      <c r="BM231" s="225" t="s">
        <v>1889</v>
      </c>
    </row>
    <row r="232" spans="1:47" s="2" customFormat="1" ht="12">
      <c r="A232" s="40"/>
      <c r="B232" s="41"/>
      <c r="C232" s="42"/>
      <c r="D232" s="227" t="s">
        <v>149</v>
      </c>
      <c r="E232" s="42"/>
      <c r="F232" s="228" t="s">
        <v>1852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149</v>
      </c>
      <c r="AU232" s="19" t="s">
        <v>84</v>
      </c>
    </row>
    <row r="233" spans="1:65" s="2" customFormat="1" ht="24.15" customHeight="1">
      <c r="A233" s="40"/>
      <c r="B233" s="41"/>
      <c r="C233" s="214" t="s">
        <v>883</v>
      </c>
      <c r="D233" s="214" t="s">
        <v>142</v>
      </c>
      <c r="E233" s="215" t="s">
        <v>1890</v>
      </c>
      <c r="F233" s="216" t="s">
        <v>1891</v>
      </c>
      <c r="G233" s="217" t="s">
        <v>145</v>
      </c>
      <c r="H233" s="218">
        <v>4</v>
      </c>
      <c r="I233" s="219"/>
      <c r="J233" s="220">
        <f>ROUND(I233*H233,2)</f>
        <v>0</v>
      </c>
      <c r="K233" s="216" t="s">
        <v>19</v>
      </c>
      <c r="L233" s="46"/>
      <c r="M233" s="221" t="s">
        <v>19</v>
      </c>
      <c r="N233" s="222" t="s">
        <v>47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147</v>
      </c>
      <c r="AT233" s="225" t="s">
        <v>142</v>
      </c>
      <c r="AU233" s="225" t="s">
        <v>84</v>
      </c>
      <c r="AY233" s="19" t="s">
        <v>140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84</v>
      </c>
      <c r="BK233" s="226">
        <f>ROUND(I233*H233,2)</f>
        <v>0</v>
      </c>
      <c r="BL233" s="19" t="s">
        <v>147</v>
      </c>
      <c r="BM233" s="225" t="s">
        <v>1892</v>
      </c>
    </row>
    <row r="234" spans="1:65" s="2" customFormat="1" ht="24.15" customHeight="1">
      <c r="A234" s="40"/>
      <c r="B234" s="41"/>
      <c r="C234" s="214" t="s">
        <v>890</v>
      </c>
      <c r="D234" s="214" t="s">
        <v>142</v>
      </c>
      <c r="E234" s="215" t="s">
        <v>1853</v>
      </c>
      <c r="F234" s="216" t="s">
        <v>1854</v>
      </c>
      <c r="G234" s="217" t="s">
        <v>250</v>
      </c>
      <c r="H234" s="218">
        <v>1.4</v>
      </c>
      <c r="I234" s="219"/>
      <c r="J234" s="220">
        <f>ROUND(I234*H234,2)</f>
        <v>0</v>
      </c>
      <c r="K234" s="216" t="s">
        <v>146</v>
      </c>
      <c r="L234" s="46"/>
      <c r="M234" s="221" t="s">
        <v>19</v>
      </c>
      <c r="N234" s="222" t="s">
        <v>47</v>
      </c>
      <c r="O234" s="86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147</v>
      </c>
      <c r="AT234" s="225" t="s">
        <v>142</v>
      </c>
      <c r="AU234" s="225" t="s">
        <v>84</v>
      </c>
      <c r="AY234" s="19" t="s">
        <v>140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84</v>
      </c>
      <c r="BK234" s="226">
        <f>ROUND(I234*H234,2)</f>
        <v>0</v>
      </c>
      <c r="BL234" s="19" t="s">
        <v>147</v>
      </c>
      <c r="BM234" s="225" t="s">
        <v>1893</v>
      </c>
    </row>
    <row r="235" spans="1:47" s="2" customFormat="1" ht="12">
      <c r="A235" s="40"/>
      <c r="B235" s="41"/>
      <c r="C235" s="42"/>
      <c r="D235" s="227" t="s">
        <v>149</v>
      </c>
      <c r="E235" s="42"/>
      <c r="F235" s="228" t="s">
        <v>1855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149</v>
      </c>
      <c r="AU235" s="19" t="s">
        <v>84</v>
      </c>
    </row>
    <row r="236" spans="1:65" s="2" customFormat="1" ht="33" customHeight="1">
      <c r="A236" s="40"/>
      <c r="B236" s="41"/>
      <c r="C236" s="214" t="s">
        <v>895</v>
      </c>
      <c r="D236" s="214" t="s">
        <v>142</v>
      </c>
      <c r="E236" s="215" t="s">
        <v>1856</v>
      </c>
      <c r="F236" s="216" t="s">
        <v>1857</v>
      </c>
      <c r="G236" s="217" t="s">
        <v>250</v>
      </c>
      <c r="H236" s="218">
        <v>26.6</v>
      </c>
      <c r="I236" s="219"/>
      <c r="J236" s="220">
        <f>ROUND(I236*H236,2)</f>
        <v>0</v>
      </c>
      <c r="K236" s="216" t="s">
        <v>146</v>
      </c>
      <c r="L236" s="46"/>
      <c r="M236" s="221" t="s">
        <v>19</v>
      </c>
      <c r="N236" s="222" t="s">
        <v>47</v>
      </c>
      <c r="O236" s="86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147</v>
      </c>
      <c r="AT236" s="225" t="s">
        <v>142</v>
      </c>
      <c r="AU236" s="225" t="s">
        <v>84</v>
      </c>
      <c r="AY236" s="19" t="s">
        <v>140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84</v>
      </c>
      <c r="BK236" s="226">
        <f>ROUND(I236*H236,2)</f>
        <v>0</v>
      </c>
      <c r="BL236" s="19" t="s">
        <v>147</v>
      </c>
      <c r="BM236" s="225" t="s">
        <v>1894</v>
      </c>
    </row>
    <row r="237" spans="1:47" s="2" customFormat="1" ht="12">
      <c r="A237" s="40"/>
      <c r="B237" s="41"/>
      <c r="C237" s="42"/>
      <c r="D237" s="227" t="s">
        <v>149</v>
      </c>
      <c r="E237" s="42"/>
      <c r="F237" s="228" t="s">
        <v>1859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149</v>
      </c>
      <c r="AU237" s="19" t="s">
        <v>84</v>
      </c>
    </row>
    <row r="238" spans="1:65" s="2" customFormat="1" ht="21.75" customHeight="1">
      <c r="A238" s="40"/>
      <c r="B238" s="41"/>
      <c r="C238" s="214" t="s">
        <v>901</v>
      </c>
      <c r="D238" s="214" t="s">
        <v>142</v>
      </c>
      <c r="E238" s="215" t="s">
        <v>1860</v>
      </c>
      <c r="F238" s="216" t="s">
        <v>1861</v>
      </c>
      <c r="G238" s="217" t="s">
        <v>274</v>
      </c>
      <c r="H238" s="218">
        <v>1.14</v>
      </c>
      <c r="I238" s="219"/>
      <c r="J238" s="220">
        <f>ROUND(I238*H238,2)</f>
        <v>0</v>
      </c>
      <c r="K238" s="216" t="s">
        <v>146</v>
      </c>
      <c r="L238" s="46"/>
      <c r="M238" s="221" t="s">
        <v>19</v>
      </c>
      <c r="N238" s="222" t="s">
        <v>47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147</v>
      </c>
      <c r="AT238" s="225" t="s">
        <v>142</v>
      </c>
      <c r="AU238" s="225" t="s">
        <v>84</v>
      </c>
      <c r="AY238" s="19" t="s">
        <v>140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84</v>
      </c>
      <c r="BK238" s="226">
        <f>ROUND(I238*H238,2)</f>
        <v>0</v>
      </c>
      <c r="BL238" s="19" t="s">
        <v>147</v>
      </c>
      <c r="BM238" s="225" t="s">
        <v>1895</v>
      </c>
    </row>
    <row r="239" spans="1:47" s="2" customFormat="1" ht="12">
      <c r="A239" s="40"/>
      <c r="B239" s="41"/>
      <c r="C239" s="42"/>
      <c r="D239" s="227" t="s">
        <v>149</v>
      </c>
      <c r="E239" s="42"/>
      <c r="F239" s="228" t="s">
        <v>1863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149</v>
      </c>
      <c r="AU239" s="19" t="s">
        <v>84</v>
      </c>
    </row>
    <row r="240" spans="1:65" s="2" customFormat="1" ht="24.15" customHeight="1">
      <c r="A240" s="40"/>
      <c r="B240" s="41"/>
      <c r="C240" s="214" t="s">
        <v>908</v>
      </c>
      <c r="D240" s="214" t="s">
        <v>142</v>
      </c>
      <c r="E240" s="215" t="s">
        <v>1896</v>
      </c>
      <c r="F240" s="216" t="s">
        <v>1897</v>
      </c>
      <c r="G240" s="217" t="s">
        <v>274</v>
      </c>
      <c r="H240" s="218">
        <v>1.36</v>
      </c>
      <c r="I240" s="219"/>
      <c r="J240" s="220">
        <f>ROUND(I240*H240,2)</f>
        <v>0</v>
      </c>
      <c r="K240" s="216" t="s">
        <v>19</v>
      </c>
      <c r="L240" s="46"/>
      <c r="M240" s="221" t="s">
        <v>19</v>
      </c>
      <c r="N240" s="222" t="s">
        <v>47</v>
      </c>
      <c r="O240" s="86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5" t="s">
        <v>147</v>
      </c>
      <c r="AT240" s="225" t="s">
        <v>142</v>
      </c>
      <c r="AU240" s="225" t="s">
        <v>84</v>
      </c>
      <c r="AY240" s="19" t="s">
        <v>140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9" t="s">
        <v>84</v>
      </c>
      <c r="BK240" s="226">
        <f>ROUND(I240*H240,2)</f>
        <v>0</v>
      </c>
      <c r="BL240" s="19" t="s">
        <v>147</v>
      </c>
      <c r="BM240" s="225" t="s">
        <v>1898</v>
      </c>
    </row>
    <row r="241" spans="1:65" s="2" customFormat="1" ht="24.15" customHeight="1">
      <c r="A241" s="40"/>
      <c r="B241" s="41"/>
      <c r="C241" s="214" t="s">
        <v>914</v>
      </c>
      <c r="D241" s="214" t="s">
        <v>142</v>
      </c>
      <c r="E241" s="215" t="s">
        <v>1724</v>
      </c>
      <c r="F241" s="216" t="s">
        <v>1725</v>
      </c>
      <c r="G241" s="217" t="s">
        <v>1726</v>
      </c>
      <c r="H241" s="218">
        <v>0.5</v>
      </c>
      <c r="I241" s="219"/>
      <c r="J241" s="220">
        <f>ROUND(I241*H241,2)</f>
        <v>0</v>
      </c>
      <c r="K241" s="216" t="s">
        <v>1727</v>
      </c>
      <c r="L241" s="46"/>
      <c r="M241" s="221" t="s">
        <v>19</v>
      </c>
      <c r="N241" s="222" t="s">
        <v>47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147</v>
      </c>
      <c r="AT241" s="225" t="s">
        <v>142</v>
      </c>
      <c r="AU241" s="225" t="s">
        <v>84</v>
      </c>
      <c r="AY241" s="19" t="s">
        <v>140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84</v>
      </c>
      <c r="BK241" s="226">
        <f>ROUND(I241*H241,2)</f>
        <v>0</v>
      </c>
      <c r="BL241" s="19" t="s">
        <v>147</v>
      </c>
      <c r="BM241" s="225" t="s">
        <v>1899</v>
      </c>
    </row>
    <row r="242" spans="1:65" s="2" customFormat="1" ht="16.5" customHeight="1">
      <c r="A242" s="40"/>
      <c r="B242" s="41"/>
      <c r="C242" s="214" t="s">
        <v>925</v>
      </c>
      <c r="D242" s="214" t="s">
        <v>142</v>
      </c>
      <c r="E242" s="215" t="s">
        <v>1728</v>
      </c>
      <c r="F242" s="216" t="s">
        <v>1729</v>
      </c>
      <c r="G242" s="217" t="s">
        <v>1726</v>
      </c>
      <c r="H242" s="218">
        <v>0.2</v>
      </c>
      <c r="I242" s="219"/>
      <c r="J242" s="220">
        <f>ROUND(I242*H242,2)</f>
        <v>0</v>
      </c>
      <c r="K242" s="216" t="s">
        <v>1727</v>
      </c>
      <c r="L242" s="46"/>
      <c r="M242" s="221" t="s">
        <v>19</v>
      </c>
      <c r="N242" s="222" t="s">
        <v>47</v>
      </c>
      <c r="O242" s="86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147</v>
      </c>
      <c r="AT242" s="225" t="s">
        <v>142</v>
      </c>
      <c r="AU242" s="225" t="s">
        <v>84</v>
      </c>
      <c r="AY242" s="19" t="s">
        <v>140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84</v>
      </c>
      <c r="BK242" s="226">
        <f>ROUND(I242*H242,2)</f>
        <v>0</v>
      </c>
      <c r="BL242" s="19" t="s">
        <v>147</v>
      </c>
      <c r="BM242" s="225" t="s">
        <v>1900</v>
      </c>
    </row>
    <row r="243" spans="1:63" s="12" customFormat="1" ht="25.9" customHeight="1">
      <c r="A243" s="12"/>
      <c r="B243" s="198"/>
      <c r="C243" s="199"/>
      <c r="D243" s="200" t="s">
        <v>75</v>
      </c>
      <c r="E243" s="201" t="s">
        <v>1901</v>
      </c>
      <c r="F243" s="201" t="s">
        <v>1690</v>
      </c>
      <c r="G243" s="199"/>
      <c r="H243" s="199"/>
      <c r="I243" s="202"/>
      <c r="J243" s="203">
        <f>BK243</f>
        <v>0</v>
      </c>
      <c r="K243" s="199"/>
      <c r="L243" s="204"/>
      <c r="M243" s="205"/>
      <c r="N243" s="206"/>
      <c r="O243" s="206"/>
      <c r="P243" s="207">
        <f>SUM(P244:P253)</f>
        <v>0</v>
      </c>
      <c r="Q243" s="206"/>
      <c r="R243" s="207">
        <f>SUM(R244:R253)</f>
        <v>0</v>
      </c>
      <c r="S243" s="206"/>
      <c r="T243" s="208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9" t="s">
        <v>84</v>
      </c>
      <c r="AT243" s="210" t="s">
        <v>75</v>
      </c>
      <c r="AU243" s="210" t="s">
        <v>76</v>
      </c>
      <c r="AY243" s="209" t="s">
        <v>140</v>
      </c>
      <c r="BK243" s="211">
        <f>SUM(BK244:BK253)</f>
        <v>0</v>
      </c>
    </row>
    <row r="244" spans="1:65" s="2" customFormat="1" ht="16.5" customHeight="1">
      <c r="A244" s="40"/>
      <c r="B244" s="41"/>
      <c r="C244" s="214" t="s">
        <v>931</v>
      </c>
      <c r="D244" s="214" t="s">
        <v>142</v>
      </c>
      <c r="E244" s="215" t="s">
        <v>1902</v>
      </c>
      <c r="F244" s="216" t="s">
        <v>1903</v>
      </c>
      <c r="G244" s="217" t="s">
        <v>1904</v>
      </c>
      <c r="H244" s="218">
        <v>6</v>
      </c>
      <c r="I244" s="219"/>
      <c r="J244" s="220">
        <f>ROUND(I244*H244,2)</f>
        <v>0</v>
      </c>
      <c r="K244" s="216" t="s">
        <v>1600</v>
      </c>
      <c r="L244" s="46"/>
      <c r="M244" s="221" t="s">
        <v>19</v>
      </c>
      <c r="N244" s="222" t="s">
        <v>47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256</v>
      </c>
      <c r="AT244" s="225" t="s">
        <v>142</v>
      </c>
      <c r="AU244" s="225" t="s">
        <v>84</v>
      </c>
      <c r="AY244" s="19" t="s">
        <v>140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84</v>
      </c>
      <c r="BK244" s="226">
        <f>ROUND(I244*H244,2)</f>
        <v>0</v>
      </c>
      <c r="BL244" s="19" t="s">
        <v>256</v>
      </c>
      <c r="BM244" s="225" t="s">
        <v>1905</v>
      </c>
    </row>
    <row r="245" spans="1:65" s="2" customFormat="1" ht="16.5" customHeight="1">
      <c r="A245" s="40"/>
      <c r="B245" s="41"/>
      <c r="C245" s="214" t="s">
        <v>936</v>
      </c>
      <c r="D245" s="214" t="s">
        <v>142</v>
      </c>
      <c r="E245" s="215" t="s">
        <v>1906</v>
      </c>
      <c r="F245" s="216" t="s">
        <v>1907</v>
      </c>
      <c r="G245" s="217" t="s">
        <v>1726</v>
      </c>
      <c r="H245" s="218">
        <v>36</v>
      </c>
      <c r="I245" s="219"/>
      <c r="J245" s="220">
        <f>ROUND(I245*H245,2)</f>
        <v>0</v>
      </c>
      <c r="K245" s="216" t="s">
        <v>1727</v>
      </c>
      <c r="L245" s="46"/>
      <c r="M245" s="221" t="s">
        <v>19</v>
      </c>
      <c r="N245" s="222" t="s">
        <v>47</v>
      </c>
      <c r="O245" s="86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5" t="s">
        <v>256</v>
      </c>
      <c r="AT245" s="225" t="s">
        <v>142</v>
      </c>
      <c r="AU245" s="225" t="s">
        <v>84</v>
      </c>
      <c r="AY245" s="19" t="s">
        <v>140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9" t="s">
        <v>84</v>
      </c>
      <c r="BK245" s="226">
        <f>ROUND(I245*H245,2)</f>
        <v>0</v>
      </c>
      <c r="BL245" s="19" t="s">
        <v>256</v>
      </c>
      <c r="BM245" s="225" t="s">
        <v>1908</v>
      </c>
    </row>
    <row r="246" spans="1:65" s="2" customFormat="1" ht="24.15" customHeight="1">
      <c r="A246" s="40"/>
      <c r="B246" s="41"/>
      <c r="C246" s="214" t="s">
        <v>944</v>
      </c>
      <c r="D246" s="214" t="s">
        <v>142</v>
      </c>
      <c r="E246" s="215" t="s">
        <v>1909</v>
      </c>
      <c r="F246" s="216" t="s">
        <v>1910</v>
      </c>
      <c r="G246" s="217" t="s">
        <v>1726</v>
      </c>
      <c r="H246" s="218">
        <v>8</v>
      </c>
      <c r="I246" s="219"/>
      <c r="J246" s="220">
        <f>ROUND(I246*H246,2)</f>
        <v>0</v>
      </c>
      <c r="K246" s="216" t="s">
        <v>1727</v>
      </c>
      <c r="L246" s="46"/>
      <c r="M246" s="221" t="s">
        <v>19</v>
      </c>
      <c r="N246" s="222" t="s">
        <v>47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256</v>
      </c>
      <c r="AT246" s="225" t="s">
        <v>142</v>
      </c>
      <c r="AU246" s="225" t="s">
        <v>84</v>
      </c>
      <c r="AY246" s="19" t="s">
        <v>140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84</v>
      </c>
      <c r="BK246" s="226">
        <f>ROUND(I246*H246,2)</f>
        <v>0</v>
      </c>
      <c r="BL246" s="19" t="s">
        <v>256</v>
      </c>
      <c r="BM246" s="225" t="s">
        <v>1911</v>
      </c>
    </row>
    <row r="247" spans="1:65" s="2" customFormat="1" ht="16.5" customHeight="1">
      <c r="A247" s="40"/>
      <c r="B247" s="41"/>
      <c r="C247" s="214" t="s">
        <v>949</v>
      </c>
      <c r="D247" s="214" t="s">
        <v>142</v>
      </c>
      <c r="E247" s="215" t="s">
        <v>1912</v>
      </c>
      <c r="F247" s="216" t="s">
        <v>1913</v>
      </c>
      <c r="G247" s="217" t="s">
        <v>1726</v>
      </c>
      <c r="H247" s="218">
        <v>17</v>
      </c>
      <c r="I247" s="219"/>
      <c r="J247" s="220">
        <f>ROUND(I247*H247,2)</f>
        <v>0</v>
      </c>
      <c r="K247" s="216" t="s">
        <v>1727</v>
      </c>
      <c r="L247" s="46"/>
      <c r="M247" s="221" t="s">
        <v>19</v>
      </c>
      <c r="N247" s="222" t="s">
        <v>47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256</v>
      </c>
      <c r="AT247" s="225" t="s">
        <v>142</v>
      </c>
      <c r="AU247" s="225" t="s">
        <v>84</v>
      </c>
      <c r="AY247" s="19" t="s">
        <v>140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84</v>
      </c>
      <c r="BK247" s="226">
        <f>ROUND(I247*H247,2)</f>
        <v>0</v>
      </c>
      <c r="BL247" s="19" t="s">
        <v>256</v>
      </c>
      <c r="BM247" s="225" t="s">
        <v>1914</v>
      </c>
    </row>
    <row r="248" spans="1:65" s="2" customFormat="1" ht="24.15" customHeight="1">
      <c r="A248" s="40"/>
      <c r="B248" s="41"/>
      <c r="C248" s="214" t="s">
        <v>954</v>
      </c>
      <c r="D248" s="214" t="s">
        <v>142</v>
      </c>
      <c r="E248" s="215" t="s">
        <v>1915</v>
      </c>
      <c r="F248" s="216" t="s">
        <v>1916</v>
      </c>
      <c r="G248" s="217" t="s">
        <v>259</v>
      </c>
      <c r="H248" s="218">
        <v>1</v>
      </c>
      <c r="I248" s="219"/>
      <c r="J248" s="220">
        <f>ROUND(I248*H248,2)</f>
        <v>0</v>
      </c>
      <c r="K248" s="216" t="s">
        <v>146</v>
      </c>
      <c r="L248" s="46"/>
      <c r="M248" s="221" t="s">
        <v>19</v>
      </c>
      <c r="N248" s="222" t="s">
        <v>47</v>
      </c>
      <c r="O248" s="86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5" t="s">
        <v>256</v>
      </c>
      <c r="AT248" s="225" t="s">
        <v>142</v>
      </c>
      <c r="AU248" s="225" t="s">
        <v>84</v>
      </c>
      <c r="AY248" s="19" t="s">
        <v>140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9" t="s">
        <v>84</v>
      </c>
      <c r="BK248" s="226">
        <f>ROUND(I248*H248,2)</f>
        <v>0</v>
      </c>
      <c r="BL248" s="19" t="s">
        <v>256</v>
      </c>
      <c r="BM248" s="225" t="s">
        <v>1917</v>
      </c>
    </row>
    <row r="249" spans="1:47" s="2" customFormat="1" ht="12">
      <c r="A249" s="40"/>
      <c r="B249" s="41"/>
      <c r="C249" s="42"/>
      <c r="D249" s="227" t="s">
        <v>149</v>
      </c>
      <c r="E249" s="42"/>
      <c r="F249" s="228" t="s">
        <v>1918</v>
      </c>
      <c r="G249" s="42"/>
      <c r="H249" s="42"/>
      <c r="I249" s="229"/>
      <c r="J249" s="42"/>
      <c r="K249" s="42"/>
      <c r="L249" s="46"/>
      <c r="M249" s="230"/>
      <c r="N249" s="231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149</v>
      </c>
      <c r="AU249" s="19" t="s">
        <v>84</v>
      </c>
    </row>
    <row r="250" spans="1:65" s="2" customFormat="1" ht="16.5" customHeight="1">
      <c r="A250" s="40"/>
      <c r="B250" s="41"/>
      <c r="C250" s="214" t="s">
        <v>958</v>
      </c>
      <c r="D250" s="214" t="s">
        <v>142</v>
      </c>
      <c r="E250" s="215" t="s">
        <v>1919</v>
      </c>
      <c r="F250" s="216" t="s">
        <v>1920</v>
      </c>
      <c r="G250" s="217" t="s">
        <v>259</v>
      </c>
      <c r="H250" s="218">
        <v>1</v>
      </c>
      <c r="I250" s="219"/>
      <c r="J250" s="220">
        <f>ROUND(I250*H250,2)</f>
        <v>0</v>
      </c>
      <c r="K250" s="216" t="s">
        <v>146</v>
      </c>
      <c r="L250" s="46"/>
      <c r="M250" s="221" t="s">
        <v>19</v>
      </c>
      <c r="N250" s="222" t="s">
        <v>47</v>
      </c>
      <c r="O250" s="86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256</v>
      </c>
      <c r="AT250" s="225" t="s">
        <v>142</v>
      </c>
      <c r="AU250" s="225" t="s">
        <v>84</v>
      </c>
      <c r="AY250" s="19" t="s">
        <v>140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84</v>
      </c>
      <c r="BK250" s="226">
        <f>ROUND(I250*H250,2)</f>
        <v>0</v>
      </c>
      <c r="BL250" s="19" t="s">
        <v>256</v>
      </c>
      <c r="BM250" s="225" t="s">
        <v>1921</v>
      </c>
    </row>
    <row r="251" spans="1:47" s="2" customFormat="1" ht="12">
      <c r="A251" s="40"/>
      <c r="B251" s="41"/>
      <c r="C251" s="42"/>
      <c r="D251" s="227" t="s">
        <v>149</v>
      </c>
      <c r="E251" s="42"/>
      <c r="F251" s="228" t="s">
        <v>1922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149</v>
      </c>
      <c r="AU251" s="19" t="s">
        <v>84</v>
      </c>
    </row>
    <row r="252" spans="1:65" s="2" customFormat="1" ht="16.5" customHeight="1">
      <c r="A252" s="40"/>
      <c r="B252" s="41"/>
      <c r="C252" s="214" t="s">
        <v>971</v>
      </c>
      <c r="D252" s="214" t="s">
        <v>142</v>
      </c>
      <c r="E252" s="215" t="s">
        <v>1923</v>
      </c>
      <c r="F252" s="216" t="s">
        <v>1924</v>
      </c>
      <c r="G252" s="217" t="s">
        <v>259</v>
      </c>
      <c r="H252" s="218">
        <v>1</v>
      </c>
      <c r="I252" s="219"/>
      <c r="J252" s="220">
        <f>ROUND(I252*H252,2)</f>
        <v>0</v>
      </c>
      <c r="K252" s="216" t="s">
        <v>146</v>
      </c>
      <c r="L252" s="46"/>
      <c r="M252" s="221" t="s">
        <v>19</v>
      </c>
      <c r="N252" s="222" t="s">
        <v>47</v>
      </c>
      <c r="O252" s="86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256</v>
      </c>
      <c r="AT252" s="225" t="s">
        <v>142</v>
      </c>
      <c r="AU252" s="225" t="s">
        <v>84</v>
      </c>
      <c r="AY252" s="19" t="s">
        <v>140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84</v>
      </c>
      <c r="BK252" s="226">
        <f>ROUND(I252*H252,2)</f>
        <v>0</v>
      </c>
      <c r="BL252" s="19" t="s">
        <v>256</v>
      </c>
      <c r="BM252" s="225" t="s">
        <v>1281</v>
      </c>
    </row>
    <row r="253" spans="1:47" s="2" customFormat="1" ht="12">
      <c r="A253" s="40"/>
      <c r="B253" s="41"/>
      <c r="C253" s="42"/>
      <c r="D253" s="227" t="s">
        <v>149</v>
      </c>
      <c r="E253" s="42"/>
      <c r="F253" s="228" t="s">
        <v>1925</v>
      </c>
      <c r="G253" s="42"/>
      <c r="H253" s="42"/>
      <c r="I253" s="229"/>
      <c r="J253" s="42"/>
      <c r="K253" s="42"/>
      <c r="L253" s="46"/>
      <c r="M253" s="280"/>
      <c r="N253" s="281"/>
      <c r="O253" s="282"/>
      <c r="P253" s="282"/>
      <c r="Q253" s="282"/>
      <c r="R253" s="282"/>
      <c r="S253" s="282"/>
      <c r="T253" s="283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149</v>
      </c>
      <c r="AU253" s="19" t="s">
        <v>84</v>
      </c>
    </row>
    <row r="254" spans="1:31" s="2" customFormat="1" ht="6.95" customHeight="1">
      <c r="A254" s="40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46"/>
      <c r="M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</row>
  </sheetData>
  <sheetProtection password="CC35" sheet="1" objects="1" scenarios="1" formatColumns="0" formatRows="0" autoFilter="0"/>
  <autoFilter ref="C98:K2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2" r:id="rId1" display="https://podminky.urs.cz/item/CS_URS_2023_02/741122623"/>
    <hyperlink ref="F104" r:id="rId2" display="https://podminky.urs.cz/item/CS_URS_2023_02/741122642"/>
    <hyperlink ref="F106" r:id="rId3" display="https://podminky.urs.cz/item/CS_URS_2023_02/741122611"/>
    <hyperlink ref="F108" r:id="rId4" display="https://podminky.urs.cz/item/CS_URS_2023_02/741122647"/>
    <hyperlink ref="F110" r:id="rId5" display="https://podminky.urs.cz/item/CS_URS_2023_01/741122601"/>
    <hyperlink ref="F112" r:id="rId6" display="https://podminky.urs.cz/item/CS_URS_2023_02/742121001"/>
    <hyperlink ref="F118" r:id="rId7" display="https://podminky.urs.cz/item/CS_URS_2023_02/741420022"/>
    <hyperlink ref="F120" r:id="rId8" display="https://podminky.urs.cz/item/CS_URS_2023_02/741410041"/>
    <hyperlink ref="F123" r:id="rId9" display="https://podminky.urs.cz/item/CS_URS_2023_02/210204011"/>
    <hyperlink ref="F129" r:id="rId10" display="https://podminky.urs.cz/item/CS_URS_2023_02/210202013"/>
    <hyperlink ref="F131" r:id="rId11" display="https://podminky.urs.cz/item/CS_URS_2023_02/741372061"/>
    <hyperlink ref="F134" r:id="rId12" display="https://podminky.urs.cz/item/CS_URS_2023_02/210204201"/>
    <hyperlink ref="F136" r:id="rId13" display="https://podminky.urs.cz/item/CS_URS_2023_02/741320041"/>
    <hyperlink ref="F140" r:id="rId14" display="https://podminky.urs.cz/item/CS_URS_2023_02/741136001"/>
    <hyperlink ref="F143" r:id="rId15" display="https://podminky.urs.cz/item/CS_URS_2023_02/742330001"/>
    <hyperlink ref="F145" r:id="rId16" display="https://podminky.urs.cz/item/CS_URS_2023_02/741210002"/>
    <hyperlink ref="F147" r:id="rId17" display="https://podminky.urs.cz/item/CS_URS_2023_02/741210001"/>
    <hyperlink ref="F152" r:id="rId18" display="https://podminky.urs.cz/item/CS_URS_2023_02/741310251"/>
    <hyperlink ref="F155" r:id="rId19" display="https://podminky.urs.cz/item/CS_URS_2023_02/741313082"/>
    <hyperlink ref="F158" r:id="rId20" display="https://podminky.urs.cz/item/CS_URS_2023_02/741231014"/>
    <hyperlink ref="F160" r:id="rId21" display="https://podminky.urs.cz/item/CS_URS_2023_02/741420022.1"/>
    <hyperlink ref="F162" r:id="rId22" display="https://podminky.urs.cz/item/CS_URS_2023_02/460932111"/>
    <hyperlink ref="F164" r:id="rId23" display="https://podminky.urs.cz/item/CS_URS_2023_02/741110511"/>
    <hyperlink ref="F166" r:id="rId24" display="https://podminky.urs.cz/item/CS_URS_2023_02/741110002"/>
    <hyperlink ref="F168" r:id="rId25" display="https://podminky.urs.cz/item/CS_URS_2023_02/741910502"/>
    <hyperlink ref="F171" r:id="rId26" display="https://podminky.urs.cz/item/CS_URS_2023_02/741112051"/>
    <hyperlink ref="F175" r:id="rId27" display="https://podminky.urs.cz/item/CS_URS_2023_02/210204011"/>
    <hyperlink ref="F179" r:id="rId28" display="https://podminky.urs.cz/item/CS_URS_2023_02/210202013"/>
    <hyperlink ref="F181" r:id="rId29" display="https://podminky.urs.cz/item/CS_URS_2023_02/210204201"/>
    <hyperlink ref="F183" r:id="rId30" display="https://podminky.urs.cz/item/CS_URS_2023_02/741320041"/>
    <hyperlink ref="F188" r:id="rId31" display="https://podminky.urs.cz/item/CS_URS_2023_02/460010024"/>
    <hyperlink ref="F190" r:id="rId32" display="https://podminky.urs.cz/item/CS_URS_2023_02/460010025"/>
    <hyperlink ref="F193" r:id="rId33" display="https://podminky.urs.cz/item/CS_URS_2023_02/460171271"/>
    <hyperlink ref="F195" r:id="rId34" display="https://podminky.urs.cz/item/CS_URS_2023_02/460431271"/>
    <hyperlink ref="F197" r:id="rId35" display="https://podminky.urs.cz/item/CS_URS_2023_02/460171331"/>
    <hyperlink ref="F199" r:id="rId36" display="https://podminky.urs.cz/item/CS_URS_2023_02/460431321"/>
    <hyperlink ref="F201" r:id="rId37" display="https://podminky.urs.cz/item/CS_URS_2023_02/460791212"/>
    <hyperlink ref="F203" r:id="rId38" display="https://podminky.urs.cz/item/CS_URS_2023_02/460791214"/>
    <hyperlink ref="F205" r:id="rId39" display="https://podminky.urs.cz/item/CS_URS_2023_02/460641112"/>
    <hyperlink ref="F207" r:id="rId40" display="https://podminky.urs.cz/item/CS_URS_2022_02/460661112"/>
    <hyperlink ref="F209" r:id="rId41" display="https://podminky.urs.cz/item/CS_URS_2023_02/468041122"/>
    <hyperlink ref="F211" r:id="rId42" display="https://podminky.urs.cz/item/CS_URS_2023_02/460341113"/>
    <hyperlink ref="F213" r:id="rId43" display="https://podminky.urs.cz/item/CS_URS_2023_02/460341121"/>
    <hyperlink ref="F215" r:id="rId44" display="https://podminky.urs.cz/item/CS_URS_2023_02/460361111"/>
    <hyperlink ref="F221" r:id="rId45" display="https://podminky.urs.cz/item/CS_URS_2023_02/460010024"/>
    <hyperlink ref="F223" r:id="rId46" display="https://podminky.urs.cz/item/CS_URS_2023_02/460010025"/>
    <hyperlink ref="F225" r:id="rId47" display="https://podminky.urs.cz/item/CS_URS_2023_02/460171331"/>
    <hyperlink ref="F229" r:id="rId48" display="https://podminky.urs.cz/item/CS_URS_2023_02/460641112"/>
    <hyperlink ref="F232" r:id="rId49" display="https://podminky.urs.cz/item/CS_URS_2023_02/468041122"/>
    <hyperlink ref="F235" r:id="rId50" display="https://podminky.urs.cz/item/CS_URS_2023_02/460341113"/>
    <hyperlink ref="F237" r:id="rId51" display="https://podminky.urs.cz/item/CS_URS_2023_02/460341121"/>
    <hyperlink ref="F239" r:id="rId52" display="https://podminky.urs.cz/item/CS_URS_2023_02/460361111"/>
    <hyperlink ref="F249" r:id="rId53" display="https://podminky.urs.cz/item/CS_URS_2023_02/741810002"/>
    <hyperlink ref="F251" r:id="rId54" display="https://podminky.urs.cz/item/CS_URS_2023_02/741820013"/>
    <hyperlink ref="F253" r:id="rId55" display="https://podminky.urs.cz/item/CS_URS_2023_02/741820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110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Multifunkční hřiště a obslužné komunikace v areálu ZČU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111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1926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20. 2. 2024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ROUND((SUM(BE85:BE124)),2)</f>
        <v>0</v>
      </c>
      <c r="G33" s="40"/>
      <c r="H33" s="40"/>
      <c r="I33" s="159">
        <v>0.21</v>
      </c>
      <c r="J33" s="158">
        <f>ROUND(((SUM(BE85:BE124))*I33),2)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ROUND((SUM(BF85:BF124)),2)</f>
        <v>0</v>
      </c>
      <c r="G34" s="40"/>
      <c r="H34" s="40"/>
      <c r="I34" s="159">
        <v>0.15</v>
      </c>
      <c r="J34" s="158">
        <f>ROUND(((SUM(BF85:BF124))*I34),2)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ROUND((SUM(BG85:BG124)),2)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ROUND((SUM(BH85:BH124)),2)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ROUND((SUM(BI85:BI124)),2)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Multifunkční hřiště a obslužné komunikace v areálu ZČU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PP0323VON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ZČU Plzeň - Bory</v>
      </c>
      <c r="G52" s="42"/>
      <c r="H52" s="42"/>
      <c r="I52" s="34" t="s">
        <v>23</v>
      </c>
      <c r="J52" s="74" t="str">
        <f>IF(J12="","",J12)</f>
        <v>20. 2. 2024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114</v>
      </c>
      <c r="D57" s="173"/>
      <c r="E57" s="173"/>
      <c r="F57" s="173"/>
      <c r="G57" s="173"/>
      <c r="H57" s="173"/>
      <c r="I57" s="173"/>
      <c r="J57" s="174" t="s">
        <v>115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76"/>
      <c r="C60" s="177"/>
      <c r="D60" s="178" t="s">
        <v>1927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1928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1929</v>
      </c>
      <c r="E62" s="184"/>
      <c r="F62" s="184"/>
      <c r="G62" s="184"/>
      <c r="H62" s="184"/>
      <c r="I62" s="184"/>
      <c r="J62" s="185">
        <f>J98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1930</v>
      </c>
      <c r="E63" s="184"/>
      <c r="F63" s="184"/>
      <c r="G63" s="184"/>
      <c r="H63" s="184"/>
      <c r="I63" s="184"/>
      <c r="J63" s="185">
        <f>J107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1931</v>
      </c>
      <c r="E64" s="184"/>
      <c r="F64" s="184"/>
      <c r="G64" s="184"/>
      <c r="H64" s="184"/>
      <c r="I64" s="184"/>
      <c r="J64" s="185">
        <f>J118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1932</v>
      </c>
      <c r="E65" s="184"/>
      <c r="F65" s="184"/>
      <c r="G65" s="184"/>
      <c r="H65" s="184"/>
      <c r="I65" s="184"/>
      <c r="J65" s="185">
        <f>J122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125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Multifunkční hřiště a obslužné komunikace v areálu ZČU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111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PP0323VON - Vedlejší a ostatní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areál ZČU Plzeň - Bory</v>
      </c>
      <c r="G79" s="42"/>
      <c r="H79" s="42"/>
      <c r="I79" s="34" t="s">
        <v>23</v>
      </c>
      <c r="J79" s="74" t="str">
        <f>IF(J12="","",J12)</f>
        <v>20. 2. 2024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ZČU v Plzni, Univerzitní 2732/8, Plzeň 301 00</v>
      </c>
      <c r="G81" s="42"/>
      <c r="H81" s="42"/>
      <c r="I81" s="34" t="s">
        <v>31</v>
      </c>
      <c r="J81" s="38" t="str">
        <f>E21</f>
        <v>PilsProjekt s.r.o., Částkova 74, 326 00 Plzeň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Zdeněk Basl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7"/>
      <c r="B84" s="188"/>
      <c r="C84" s="189" t="s">
        <v>126</v>
      </c>
      <c r="D84" s="190" t="s">
        <v>61</v>
      </c>
      <c r="E84" s="190" t="s">
        <v>57</v>
      </c>
      <c r="F84" s="190" t="s">
        <v>58</v>
      </c>
      <c r="G84" s="190" t="s">
        <v>127</v>
      </c>
      <c r="H84" s="190" t="s">
        <v>128</v>
      </c>
      <c r="I84" s="190" t="s">
        <v>129</v>
      </c>
      <c r="J84" s="190" t="s">
        <v>115</v>
      </c>
      <c r="K84" s="191" t="s">
        <v>130</v>
      </c>
      <c r="L84" s="192"/>
      <c r="M84" s="94" t="s">
        <v>19</v>
      </c>
      <c r="N84" s="95" t="s">
        <v>46</v>
      </c>
      <c r="O84" s="95" t="s">
        <v>131</v>
      </c>
      <c r="P84" s="95" t="s">
        <v>132</v>
      </c>
      <c r="Q84" s="95" t="s">
        <v>133</v>
      </c>
      <c r="R84" s="95" t="s">
        <v>134</v>
      </c>
      <c r="S84" s="95" t="s">
        <v>135</v>
      </c>
      <c r="T84" s="96" t="s">
        <v>136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40"/>
      <c r="B85" s="41"/>
      <c r="C85" s="101" t="s">
        <v>137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116</v>
      </c>
      <c r="BK85" s="197">
        <f>BK86</f>
        <v>0</v>
      </c>
    </row>
    <row r="86" spans="1:63" s="12" customFormat="1" ht="25.9" customHeight="1">
      <c r="A86" s="12"/>
      <c r="B86" s="198"/>
      <c r="C86" s="199"/>
      <c r="D86" s="200" t="s">
        <v>75</v>
      </c>
      <c r="E86" s="201" t="s">
        <v>1933</v>
      </c>
      <c r="F86" s="201" t="s">
        <v>1934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P87+P98+P107+P118+P122</f>
        <v>0</v>
      </c>
      <c r="Q86" s="206"/>
      <c r="R86" s="207">
        <f>R87+R98+R107+R118+R122</f>
        <v>0</v>
      </c>
      <c r="S86" s="206"/>
      <c r="T86" s="208">
        <f>T87+T98+T107+T118+T122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178</v>
      </c>
      <c r="AT86" s="210" t="s">
        <v>75</v>
      </c>
      <c r="AU86" s="210" t="s">
        <v>76</v>
      </c>
      <c r="AY86" s="209" t="s">
        <v>140</v>
      </c>
      <c r="BK86" s="211">
        <f>BK87+BK98+BK107+BK118+BK122</f>
        <v>0</v>
      </c>
    </row>
    <row r="87" spans="1:63" s="12" customFormat="1" ht="22.8" customHeight="1">
      <c r="A87" s="12"/>
      <c r="B87" s="198"/>
      <c r="C87" s="199"/>
      <c r="D87" s="200" t="s">
        <v>75</v>
      </c>
      <c r="E87" s="212" t="s">
        <v>1935</v>
      </c>
      <c r="F87" s="212" t="s">
        <v>1936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SUM(P88:P97)</f>
        <v>0</v>
      </c>
      <c r="Q87" s="206"/>
      <c r="R87" s="207">
        <f>SUM(R88:R97)</f>
        <v>0</v>
      </c>
      <c r="S87" s="206"/>
      <c r="T87" s="208">
        <f>SUM(T88:T97)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178</v>
      </c>
      <c r="AT87" s="210" t="s">
        <v>75</v>
      </c>
      <c r="AU87" s="210" t="s">
        <v>84</v>
      </c>
      <c r="AY87" s="209" t="s">
        <v>140</v>
      </c>
      <c r="BK87" s="211">
        <f>SUM(BK88:BK97)</f>
        <v>0</v>
      </c>
    </row>
    <row r="88" spans="1:65" s="2" customFormat="1" ht="16.5" customHeight="1">
      <c r="A88" s="40"/>
      <c r="B88" s="41"/>
      <c r="C88" s="214" t="s">
        <v>84</v>
      </c>
      <c r="D88" s="214" t="s">
        <v>142</v>
      </c>
      <c r="E88" s="215" t="s">
        <v>1937</v>
      </c>
      <c r="F88" s="216" t="s">
        <v>1938</v>
      </c>
      <c r="G88" s="217" t="s">
        <v>581</v>
      </c>
      <c r="H88" s="218">
        <v>1</v>
      </c>
      <c r="I88" s="219"/>
      <c r="J88" s="220">
        <f>ROUND(I88*H88,2)</f>
        <v>0</v>
      </c>
      <c r="K88" s="216" t="s">
        <v>146</v>
      </c>
      <c r="L88" s="46"/>
      <c r="M88" s="221" t="s">
        <v>19</v>
      </c>
      <c r="N88" s="222" t="s">
        <v>47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1939</v>
      </c>
      <c r="AT88" s="225" t="s">
        <v>142</v>
      </c>
      <c r="AU88" s="225" t="s">
        <v>86</v>
      </c>
      <c r="AY88" s="19" t="s">
        <v>140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84</v>
      </c>
      <c r="BK88" s="226">
        <f>ROUND(I88*H88,2)</f>
        <v>0</v>
      </c>
      <c r="BL88" s="19" t="s">
        <v>1939</v>
      </c>
      <c r="BM88" s="225" t="s">
        <v>1940</v>
      </c>
    </row>
    <row r="89" spans="1:47" s="2" customFormat="1" ht="12">
      <c r="A89" s="40"/>
      <c r="B89" s="41"/>
      <c r="C89" s="42"/>
      <c r="D89" s="227" t="s">
        <v>149</v>
      </c>
      <c r="E89" s="42"/>
      <c r="F89" s="228" t="s">
        <v>1941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149</v>
      </c>
      <c r="AU89" s="19" t="s">
        <v>86</v>
      </c>
    </row>
    <row r="90" spans="1:65" s="2" customFormat="1" ht="16.5" customHeight="1">
      <c r="A90" s="40"/>
      <c r="B90" s="41"/>
      <c r="C90" s="214" t="s">
        <v>86</v>
      </c>
      <c r="D90" s="214" t="s">
        <v>142</v>
      </c>
      <c r="E90" s="215" t="s">
        <v>1942</v>
      </c>
      <c r="F90" s="216" t="s">
        <v>1943</v>
      </c>
      <c r="G90" s="217" t="s">
        <v>581</v>
      </c>
      <c r="H90" s="218">
        <v>1</v>
      </c>
      <c r="I90" s="219"/>
      <c r="J90" s="220">
        <f>ROUND(I90*H90,2)</f>
        <v>0</v>
      </c>
      <c r="K90" s="216" t="s">
        <v>146</v>
      </c>
      <c r="L90" s="46"/>
      <c r="M90" s="221" t="s">
        <v>19</v>
      </c>
      <c r="N90" s="222" t="s">
        <v>47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1939</v>
      </c>
      <c r="AT90" s="225" t="s">
        <v>142</v>
      </c>
      <c r="AU90" s="225" t="s">
        <v>86</v>
      </c>
      <c r="AY90" s="19" t="s">
        <v>140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84</v>
      </c>
      <c r="BK90" s="226">
        <f>ROUND(I90*H90,2)</f>
        <v>0</v>
      </c>
      <c r="BL90" s="19" t="s">
        <v>1939</v>
      </c>
      <c r="BM90" s="225" t="s">
        <v>1944</v>
      </c>
    </row>
    <row r="91" spans="1:47" s="2" customFormat="1" ht="12">
      <c r="A91" s="40"/>
      <c r="B91" s="41"/>
      <c r="C91" s="42"/>
      <c r="D91" s="227" t="s">
        <v>149</v>
      </c>
      <c r="E91" s="42"/>
      <c r="F91" s="228" t="s">
        <v>1945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86</v>
      </c>
    </row>
    <row r="92" spans="1:65" s="2" customFormat="1" ht="16.5" customHeight="1">
      <c r="A92" s="40"/>
      <c r="B92" s="41"/>
      <c r="C92" s="214" t="s">
        <v>161</v>
      </c>
      <c r="D92" s="214" t="s">
        <v>142</v>
      </c>
      <c r="E92" s="215" t="s">
        <v>1946</v>
      </c>
      <c r="F92" s="216" t="s">
        <v>1947</v>
      </c>
      <c r="G92" s="217" t="s">
        <v>581</v>
      </c>
      <c r="H92" s="218">
        <v>1</v>
      </c>
      <c r="I92" s="219"/>
      <c r="J92" s="220">
        <f>ROUND(I92*H92,2)</f>
        <v>0</v>
      </c>
      <c r="K92" s="216" t="s">
        <v>146</v>
      </c>
      <c r="L92" s="46"/>
      <c r="M92" s="221" t="s">
        <v>19</v>
      </c>
      <c r="N92" s="222" t="s">
        <v>47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1939</v>
      </c>
      <c r="AT92" s="225" t="s">
        <v>142</v>
      </c>
      <c r="AU92" s="225" t="s">
        <v>86</v>
      </c>
      <c r="AY92" s="19" t="s">
        <v>140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84</v>
      </c>
      <c r="BK92" s="226">
        <f>ROUND(I92*H92,2)</f>
        <v>0</v>
      </c>
      <c r="BL92" s="19" t="s">
        <v>1939</v>
      </c>
      <c r="BM92" s="225" t="s">
        <v>1948</v>
      </c>
    </row>
    <row r="93" spans="1:47" s="2" customFormat="1" ht="12">
      <c r="A93" s="40"/>
      <c r="B93" s="41"/>
      <c r="C93" s="42"/>
      <c r="D93" s="227" t="s">
        <v>149</v>
      </c>
      <c r="E93" s="42"/>
      <c r="F93" s="228" t="s">
        <v>1949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149</v>
      </c>
      <c r="AU93" s="19" t="s">
        <v>86</v>
      </c>
    </row>
    <row r="94" spans="1:47" s="2" customFormat="1" ht="12">
      <c r="A94" s="40"/>
      <c r="B94" s="41"/>
      <c r="C94" s="42"/>
      <c r="D94" s="234" t="s">
        <v>665</v>
      </c>
      <c r="E94" s="42"/>
      <c r="F94" s="278" t="s">
        <v>1950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665</v>
      </c>
      <c r="AU94" s="19" t="s">
        <v>86</v>
      </c>
    </row>
    <row r="95" spans="1:65" s="2" customFormat="1" ht="16.5" customHeight="1">
      <c r="A95" s="40"/>
      <c r="B95" s="41"/>
      <c r="C95" s="214" t="s">
        <v>147</v>
      </c>
      <c r="D95" s="214" t="s">
        <v>142</v>
      </c>
      <c r="E95" s="215" t="s">
        <v>1951</v>
      </c>
      <c r="F95" s="216" t="s">
        <v>1952</v>
      </c>
      <c r="G95" s="217" t="s">
        <v>581</v>
      </c>
      <c r="H95" s="218">
        <v>1</v>
      </c>
      <c r="I95" s="219"/>
      <c r="J95" s="220">
        <f>ROUND(I95*H95,2)</f>
        <v>0</v>
      </c>
      <c r="K95" s="216" t="s">
        <v>146</v>
      </c>
      <c r="L95" s="46"/>
      <c r="M95" s="221" t="s">
        <v>19</v>
      </c>
      <c r="N95" s="222" t="s">
        <v>47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1939</v>
      </c>
      <c r="AT95" s="225" t="s">
        <v>142</v>
      </c>
      <c r="AU95" s="225" t="s">
        <v>86</v>
      </c>
      <c r="AY95" s="19" t="s">
        <v>140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84</v>
      </c>
      <c r="BK95" s="226">
        <f>ROUND(I95*H95,2)</f>
        <v>0</v>
      </c>
      <c r="BL95" s="19" t="s">
        <v>1939</v>
      </c>
      <c r="BM95" s="225" t="s">
        <v>1953</v>
      </c>
    </row>
    <row r="96" spans="1:47" s="2" customFormat="1" ht="12">
      <c r="A96" s="40"/>
      <c r="B96" s="41"/>
      <c r="C96" s="42"/>
      <c r="D96" s="227" t="s">
        <v>149</v>
      </c>
      <c r="E96" s="42"/>
      <c r="F96" s="228" t="s">
        <v>1954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149</v>
      </c>
      <c r="AU96" s="19" t="s">
        <v>86</v>
      </c>
    </row>
    <row r="97" spans="1:47" s="2" customFormat="1" ht="12">
      <c r="A97" s="40"/>
      <c r="B97" s="41"/>
      <c r="C97" s="42"/>
      <c r="D97" s="234" t="s">
        <v>665</v>
      </c>
      <c r="E97" s="42"/>
      <c r="F97" s="278" t="s">
        <v>1955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665</v>
      </c>
      <c r="AU97" s="19" t="s">
        <v>86</v>
      </c>
    </row>
    <row r="98" spans="1:63" s="12" customFormat="1" ht="22.8" customHeight="1">
      <c r="A98" s="12"/>
      <c r="B98" s="198"/>
      <c r="C98" s="199"/>
      <c r="D98" s="200" t="s">
        <v>75</v>
      </c>
      <c r="E98" s="212" t="s">
        <v>1956</v>
      </c>
      <c r="F98" s="212" t="s">
        <v>1957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SUM(P99:P106)</f>
        <v>0</v>
      </c>
      <c r="Q98" s="206"/>
      <c r="R98" s="207">
        <f>SUM(R99:R106)</f>
        <v>0</v>
      </c>
      <c r="S98" s="206"/>
      <c r="T98" s="208">
        <f>SUM(T99:T106)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178</v>
      </c>
      <c r="AT98" s="210" t="s">
        <v>75</v>
      </c>
      <c r="AU98" s="210" t="s">
        <v>84</v>
      </c>
      <c r="AY98" s="209" t="s">
        <v>140</v>
      </c>
      <c r="BK98" s="211">
        <f>SUM(BK99:BK106)</f>
        <v>0</v>
      </c>
    </row>
    <row r="99" spans="1:65" s="2" customFormat="1" ht="16.5" customHeight="1">
      <c r="A99" s="40"/>
      <c r="B99" s="41"/>
      <c r="C99" s="214" t="s">
        <v>178</v>
      </c>
      <c r="D99" s="214" t="s">
        <v>142</v>
      </c>
      <c r="E99" s="215" t="s">
        <v>1958</v>
      </c>
      <c r="F99" s="216" t="s">
        <v>1957</v>
      </c>
      <c r="G99" s="217" t="s">
        <v>581</v>
      </c>
      <c r="H99" s="218">
        <v>1</v>
      </c>
      <c r="I99" s="219"/>
      <c r="J99" s="220">
        <f>ROUND(I99*H99,2)</f>
        <v>0</v>
      </c>
      <c r="K99" s="216" t="s">
        <v>146</v>
      </c>
      <c r="L99" s="46"/>
      <c r="M99" s="221" t="s">
        <v>19</v>
      </c>
      <c r="N99" s="222" t="s">
        <v>47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1939</v>
      </c>
      <c r="AT99" s="225" t="s">
        <v>142</v>
      </c>
      <c r="AU99" s="225" t="s">
        <v>86</v>
      </c>
      <c r="AY99" s="19" t="s">
        <v>140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84</v>
      </c>
      <c r="BK99" s="226">
        <f>ROUND(I99*H99,2)</f>
        <v>0</v>
      </c>
      <c r="BL99" s="19" t="s">
        <v>1939</v>
      </c>
      <c r="BM99" s="225" t="s">
        <v>1959</v>
      </c>
    </row>
    <row r="100" spans="1:47" s="2" customFormat="1" ht="12">
      <c r="A100" s="40"/>
      <c r="B100" s="41"/>
      <c r="C100" s="42"/>
      <c r="D100" s="227" t="s">
        <v>149</v>
      </c>
      <c r="E100" s="42"/>
      <c r="F100" s="228" t="s">
        <v>1960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149</v>
      </c>
      <c r="AU100" s="19" t="s">
        <v>86</v>
      </c>
    </row>
    <row r="101" spans="1:47" s="2" customFormat="1" ht="12">
      <c r="A101" s="40"/>
      <c r="B101" s="41"/>
      <c r="C101" s="42"/>
      <c r="D101" s="234" t="s">
        <v>665</v>
      </c>
      <c r="E101" s="42"/>
      <c r="F101" s="278" t="s">
        <v>1961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665</v>
      </c>
      <c r="AU101" s="19" t="s">
        <v>86</v>
      </c>
    </row>
    <row r="102" spans="1:65" s="2" customFormat="1" ht="16.5" customHeight="1">
      <c r="A102" s="40"/>
      <c r="B102" s="41"/>
      <c r="C102" s="214" t="s">
        <v>185</v>
      </c>
      <c r="D102" s="214" t="s">
        <v>142</v>
      </c>
      <c r="E102" s="215" t="s">
        <v>1962</v>
      </c>
      <c r="F102" s="216" t="s">
        <v>1963</v>
      </c>
      <c r="G102" s="217" t="s">
        <v>581</v>
      </c>
      <c r="H102" s="218">
        <v>1</v>
      </c>
      <c r="I102" s="219"/>
      <c r="J102" s="220">
        <f>ROUND(I102*H102,2)</f>
        <v>0</v>
      </c>
      <c r="K102" s="216" t="s">
        <v>146</v>
      </c>
      <c r="L102" s="46"/>
      <c r="M102" s="221" t="s">
        <v>19</v>
      </c>
      <c r="N102" s="222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1939</v>
      </c>
      <c r="AT102" s="225" t="s">
        <v>142</v>
      </c>
      <c r="AU102" s="225" t="s">
        <v>86</v>
      </c>
      <c r="AY102" s="19" t="s">
        <v>140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1939</v>
      </c>
      <c r="BM102" s="225" t="s">
        <v>1964</v>
      </c>
    </row>
    <row r="103" spans="1:47" s="2" customFormat="1" ht="12">
      <c r="A103" s="40"/>
      <c r="B103" s="41"/>
      <c r="C103" s="42"/>
      <c r="D103" s="227" t="s">
        <v>149</v>
      </c>
      <c r="E103" s="42"/>
      <c r="F103" s="228" t="s">
        <v>1965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86</v>
      </c>
    </row>
    <row r="104" spans="1:65" s="2" customFormat="1" ht="16.5" customHeight="1">
      <c r="A104" s="40"/>
      <c r="B104" s="41"/>
      <c r="C104" s="214" t="s">
        <v>196</v>
      </c>
      <c r="D104" s="214" t="s">
        <v>142</v>
      </c>
      <c r="E104" s="215" t="s">
        <v>1966</v>
      </c>
      <c r="F104" s="216" t="s">
        <v>1967</v>
      </c>
      <c r="G104" s="217" t="s">
        <v>581</v>
      </c>
      <c r="H104" s="218">
        <v>1</v>
      </c>
      <c r="I104" s="219"/>
      <c r="J104" s="220">
        <f>ROUND(I104*H104,2)</f>
        <v>0</v>
      </c>
      <c r="K104" s="216" t="s">
        <v>146</v>
      </c>
      <c r="L104" s="46"/>
      <c r="M104" s="221" t="s">
        <v>19</v>
      </c>
      <c r="N104" s="222" t="s">
        <v>47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1939</v>
      </c>
      <c r="AT104" s="225" t="s">
        <v>142</v>
      </c>
      <c r="AU104" s="225" t="s">
        <v>86</v>
      </c>
      <c r="AY104" s="19" t="s">
        <v>140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84</v>
      </c>
      <c r="BK104" s="226">
        <f>ROUND(I104*H104,2)</f>
        <v>0</v>
      </c>
      <c r="BL104" s="19" t="s">
        <v>1939</v>
      </c>
      <c r="BM104" s="225" t="s">
        <v>1968</v>
      </c>
    </row>
    <row r="105" spans="1:47" s="2" customFormat="1" ht="12">
      <c r="A105" s="40"/>
      <c r="B105" s="41"/>
      <c r="C105" s="42"/>
      <c r="D105" s="227" t="s">
        <v>149</v>
      </c>
      <c r="E105" s="42"/>
      <c r="F105" s="228" t="s">
        <v>1969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149</v>
      </c>
      <c r="AU105" s="19" t="s">
        <v>86</v>
      </c>
    </row>
    <row r="106" spans="1:47" s="2" customFormat="1" ht="12">
      <c r="A106" s="40"/>
      <c r="B106" s="41"/>
      <c r="C106" s="42"/>
      <c r="D106" s="234" t="s">
        <v>665</v>
      </c>
      <c r="E106" s="42"/>
      <c r="F106" s="278" t="s">
        <v>1970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665</v>
      </c>
      <c r="AU106" s="19" t="s">
        <v>86</v>
      </c>
    </row>
    <row r="107" spans="1:63" s="12" customFormat="1" ht="22.8" customHeight="1">
      <c r="A107" s="12"/>
      <c r="B107" s="198"/>
      <c r="C107" s="199"/>
      <c r="D107" s="200" t="s">
        <v>75</v>
      </c>
      <c r="E107" s="212" t="s">
        <v>1971</v>
      </c>
      <c r="F107" s="212" t="s">
        <v>1972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SUM(P108:P117)</f>
        <v>0</v>
      </c>
      <c r="Q107" s="206"/>
      <c r="R107" s="207">
        <f>SUM(R108:R117)</f>
        <v>0</v>
      </c>
      <c r="S107" s="206"/>
      <c r="T107" s="208">
        <f>SUM(T108:T117)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178</v>
      </c>
      <c r="AT107" s="210" t="s">
        <v>75</v>
      </c>
      <c r="AU107" s="210" t="s">
        <v>84</v>
      </c>
      <c r="AY107" s="209" t="s">
        <v>140</v>
      </c>
      <c r="BK107" s="211">
        <f>SUM(BK108:BK117)</f>
        <v>0</v>
      </c>
    </row>
    <row r="108" spans="1:65" s="2" customFormat="1" ht="16.5" customHeight="1">
      <c r="A108" s="40"/>
      <c r="B108" s="41"/>
      <c r="C108" s="214" t="s">
        <v>203</v>
      </c>
      <c r="D108" s="214" t="s">
        <v>142</v>
      </c>
      <c r="E108" s="215" t="s">
        <v>1973</v>
      </c>
      <c r="F108" s="216" t="s">
        <v>1974</v>
      </c>
      <c r="G108" s="217" t="s">
        <v>581</v>
      </c>
      <c r="H108" s="218">
        <v>1</v>
      </c>
      <c r="I108" s="219"/>
      <c r="J108" s="220">
        <f>ROUND(I108*H108,2)</f>
        <v>0</v>
      </c>
      <c r="K108" s="216" t="s">
        <v>146</v>
      </c>
      <c r="L108" s="46"/>
      <c r="M108" s="221" t="s">
        <v>19</v>
      </c>
      <c r="N108" s="222" t="s">
        <v>47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1939</v>
      </c>
      <c r="AT108" s="225" t="s">
        <v>142</v>
      </c>
      <c r="AU108" s="225" t="s">
        <v>86</v>
      </c>
      <c r="AY108" s="19" t="s">
        <v>140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84</v>
      </c>
      <c r="BK108" s="226">
        <f>ROUND(I108*H108,2)</f>
        <v>0</v>
      </c>
      <c r="BL108" s="19" t="s">
        <v>1939</v>
      </c>
      <c r="BM108" s="225" t="s">
        <v>1975</v>
      </c>
    </row>
    <row r="109" spans="1:47" s="2" customFormat="1" ht="12">
      <c r="A109" s="40"/>
      <c r="B109" s="41"/>
      <c r="C109" s="42"/>
      <c r="D109" s="227" t="s">
        <v>149</v>
      </c>
      <c r="E109" s="42"/>
      <c r="F109" s="228" t="s">
        <v>1976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149</v>
      </c>
      <c r="AU109" s="19" t="s">
        <v>86</v>
      </c>
    </row>
    <row r="110" spans="1:65" s="2" customFormat="1" ht="16.5" customHeight="1">
      <c r="A110" s="40"/>
      <c r="B110" s="41"/>
      <c r="C110" s="214" t="s">
        <v>209</v>
      </c>
      <c r="D110" s="214" t="s">
        <v>142</v>
      </c>
      <c r="E110" s="215" t="s">
        <v>1977</v>
      </c>
      <c r="F110" s="216" t="s">
        <v>1978</v>
      </c>
      <c r="G110" s="217" t="s">
        <v>581</v>
      </c>
      <c r="H110" s="218">
        <v>15</v>
      </c>
      <c r="I110" s="219"/>
      <c r="J110" s="220">
        <f>ROUND(I110*H110,2)</f>
        <v>0</v>
      </c>
      <c r="K110" s="216" t="s">
        <v>146</v>
      </c>
      <c r="L110" s="46"/>
      <c r="M110" s="221" t="s">
        <v>19</v>
      </c>
      <c r="N110" s="222" t="s">
        <v>47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1939</v>
      </c>
      <c r="AT110" s="225" t="s">
        <v>142</v>
      </c>
      <c r="AU110" s="225" t="s">
        <v>86</v>
      </c>
      <c r="AY110" s="19" t="s">
        <v>140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84</v>
      </c>
      <c r="BK110" s="226">
        <f>ROUND(I110*H110,2)</f>
        <v>0</v>
      </c>
      <c r="BL110" s="19" t="s">
        <v>1939</v>
      </c>
      <c r="BM110" s="225" t="s">
        <v>1979</v>
      </c>
    </row>
    <row r="111" spans="1:47" s="2" customFormat="1" ht="12">
      <c r="A111" s="40"/>
      <c r="B111" s="41"/>
      <c r="C111" s="42"/>
      <c r="D111" s="227" t="s">
        <v>149</v>
      </c>
      <c r="E111" s="42"/>
      <c r="F111" s="228" t="s">
        <v>1980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149</v>
      </c>
      <c r="AU111" s="19" t="s">
        <v>86</v>
      </c>
    </row>
    <row r="112" spans="1:47" s="2" customFormat="1" ht="12">
      <c r="A112" s="40"/>
      <c r="B112" s="41"/>
      <c r="C112" s="42"/>
      <c r="D112" s="234" t="s">
        <v>665</v>
      </c>
      <c r="E112" s="42"/>
      <c r="F112" s="278" t="s">
        <v>1981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665</v>
      </c>
      <c r="AU112" s="19" t="s">
        <v>86</v>
      </c>
    </row>
    <row r="113" spans="1:65" s="2" customFormat="1" ht="16.5" customHeight="1">
      <c r="A113" s="40"/>
      <c r="B113" s="41"/>
      <c r="C113" s="214" t="s">
        <v>216</v>
      </c>
      <c r="D113" s="214" t="s">
        <v>142</v>
      </c>
      <c r="E113" s="215" t="s">
        <v>1982</v>
      </c>
      <c r="F113" s="216" t="s">
        <v>1983</v>
      </c>
      <c r="G113" s="217" t="s">
        <v>581</v>
      </c>
      <c r="H113" s="218">
        <v>1</v>
      </c>
      <c r="I113" s="219"/>
      <c r="J113" s="220">
        <f>ROUND(I113*H113,2)</f>
        <v>0</v>
      </c>
      <c r="K113" s="216" t="s">
        <v>146</v>
      </c>
      <c r="L113" s="46"/>
      <c r="M113" s="221" t="s">
        <v>19</v>
      </c>
      <c r="N113" s="222" t="s">
        <v>47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1939</v>
      </c>
      <c r="AT113" s="225" t="s">
        <v>142</v>
      </c>
      <c r="AU113" s="225" t="s">
        <v>86</v>
      </c>
      <c r="AY113" s="19" t="s">
        <v>140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84</v>
      </c>
      <c r="BK113" s="226">
        <f>ROUND(I113*H113,2)</f>
        <v>0</v>
      </c>
      <c r="BL113" s="19" t="s">
        <v>1939</v>
      </c>
      <c r="BM113" s="225" t="s">
        <v>1984</v>
      </c>
    </row>
    <row r="114" spans="1:47" s="2" customFormat="1" ht="12">
      <c r="A114" s="40"/>
      <c r="B114" s="41"/>
      <c r="C114" s="42"/>
      <c r="D114" s="227" t="s">
        <v>149</v>
      </c>
      <c r="E114" s="42"/>
      <c r="F114" s="228" t="s">
        <v>1985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149</v>
      </c>
      <c r="AU114" s="19" t="s">
        <v>86</v>
      </c>
    </row>
    <row r="115" spans="1:47" s="2" customFormat="1" ht="12">
      <c r="A115" s="40"/>
      <c r="B115" s="41"/>
      <c r="C115" s="42"/>
      <c r="D115" s="234" t="s">
        <v>665</v>
      </c>
      <c r="E115" s="42"/>
      <c r="F115" s="278" t="s">
        <v>1986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665</v>
      </c>
      <c r="AU115" s="19" t="s">
        <v>86</v>
      </c>
    </row>
    <row r="116" spans="1:65" s="2" customFormat="1" ht="16.5" customHeight="1">
      <c r="A116" s="40"/>
      <c r="B116" s="41"/>
      <c r="C116" s="214" t="s">
        <v>222</v>
      </c>
      <c r="D116" s="214" t="s">
        <v>142</v>
      </c>
      <c r="E116" s="215" t="s">
        <v>1987</v>
      </c>
      <c r="F116" s="216" t="s">
        <v>1988</v>
      </c>
      <c r="G116" s="217" t="s">
        <v>581</v>
      </c>
      <c r="H116" s="218">
        <v>1</v>
      </c>
      <c r="I116" s="219"/>
      <c r="J116" s="220">
        <f>ROUND(I116*H116,2)</f>
        <v>0</v>
      </c>
      <c r="K116" s="216" t="s">
        <v>146</v>
      </c>
      <c r="L116" s="46"/>
      <c r="M116" s="221" t="s">
        <v>19</v>
      </c>
      <c r="N116" s="222" t="s">
        <v>47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1939</v>
      </c>
      <c r="AT116" s="225" t="s">
        <v>142</v>
      </c>
      <c r="AU116" s="225" t="s">
        <v>86</v>
      </c>
      <c r="AY116" s="19" t="s">
        <v>140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84</v>
      </c>
      <c r="BK116" s="226">
        <f>ROUND(I116*H116,2)</f>
        <v>0</v>
      </c>
      <c r="BL116" s="19" t="s">
        <v>1939</v>
      </c>
      <c r="BM116" s="225" t="s">
        <v>1989</v>
      </c>
    </row>
    <row r="117" spans="1:47" s="2" customFormat="1" ht="12">
      <c r="A117" s="40"/>
      <c r="B117" s="41"/>
      <c r="C117" s="42"/>
      <c r="D117" s="227" t="s">
        <v>149</v>
      </c>
      <c r="E117" s="42"/>
      <c r="F117" s="228" t="s">
        <v>1990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149</v>
      </c>
      <c r="AU117" s="19" t="s">
        <v>86</v>
      </c>
    </row>
    <row r="118" spans="1:63" s="12" customFormat="1" ht="22.8" customHeight="1">
      <c r="A118" s="12"/>
      <c r="B118" s="198"/>
      <c r="C118" s="199"/>
      <c r="D118" s="200" t="s">
        <v>75</v>
      </c>
      <c r="E118" s="212" t="s">
        <v>1991</v>
      </c>
      <c r="F118" s="212" t="s">
        <v>1992</v>
      </c>
      <c r="G118" s="199"/>
      <c r="H118" s="199"/>
      <c r="I118" s="202"/>
      <c r="J118" s="213">
        <f>BK118</f>
        <v>0</v>
      </c>
      <c r="K118" s="199"/>
      <c r="L118" s="204"/>
      <c r="M118" s="205"/>
      <c r="N118" s="206"/>
      <c r="O118" s="206"/>
      <c r="P118" s="207">
        <f>SUM(P119:P121)</f>
        <v>0</v>
      </c>
      <c r="Q118" s="206"/>
      <c r="R118" s="207">
        <f>SUM(R119:R121)</f>
        <v>0</v>
      </c>
      <c r="S118" s="206"/>
      <c r="T118" s="208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9" t="s">
        <v>178</v>
      </c>
      <c r="AT118" s="210" t="s">
        <v>75</v>
      </c>
      <c r="AU118" s="210" t="s">
        <v>84</v>
      </c>
      <c r="AY118" s="209" t="s">
        <v>140</v>
      </c>
      <c r="BK118" s="211">
        <f>SUM(BK119:BK121)</f>
        <v>0</v>
      </c>
    </row>
    <row r="119" spans="1:65" s="2" customFormat="1" ht="16.5" customHeight="1">
      <c r="A119" s="40"/>
      <c r="B119" s="41"/>
      <c r="C119" s="214" t="s">
        <v>229</v>
      </c>
      <c r="D119" s="214" t="s">
        <v>142</v>
      </c>
      <c r="E119" s="215" t="s">
        <v>1993</v>
      </c>
      <c r="F119" s="216" t="s">
        <v>1994</v>
      </c>
      <c r="G119" s="217" t="s">
        <v>581</v>
      </c>
      <c r="H119" s="218">
        <v>1</v>
      </c>
      <c r="I119" s="219"/>
      <c r="J119" s="220">
        <f>ROUND(I119*H119,2)</f>
        <v>0</v>
      </c>
      <c r="K119" s="216" t="s">
        <v>146</v>
      </c>
      <c r="L119" s="46"/>
      <c r="M119" s="221" t="s">
        <v>19</v>
      </c>
      <c r="N119" s="222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1939</v>
      </c>
      <c r="AT119" s="225" t="s">
        <v>142</v>
      </c>
      <c r="AU119" s="225" t="s">
        <v>86</v>
      </c>
      <c r="AY119" s="19" t="s">
        <v>140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1939</v>
      </c>
      <c r="BM119" s="225" t="s">
        <v>1995</v>
      </c>
    </row>
    <row r="120" spans="1:47" s="2" customFormat="1" ht="12">
      <c r="A120" s="40"/>
      <c r="B120" s="41"/>
      <c r="C120" s="42"/>
      <c r="D120" s="227" t="s">
        <v>149</v>
      </c>
      <c r="E120" s="42"/>
      <c r="F120" s="228" t="s">
        <v>1996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149</v>
      </c>
      <c r="AU120" s="19" t="s">
        <v>86</v>
      </c>
    </row>
    <row r="121" spans="1:47" s="2" customFormat="1" ht="12">
      <c r="A121" s="40"/>
      <c r="B121" s="41"/>
      <c r="C121" s="42"/>
      <c r="D121" s="234" t="s">
        <v>665</v>
      </c>
      <c r="E121" s="42"/>
      <c r="F121" s="278" t="s">
        <v>1997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665</v>
      </c>
      <c r="AU121" s="19" t="s">
        <v>86</v>
      </c>
    </row>
    <row r="122" spans="1:63" s="12" customFormat="1" ht="22.8" customHeight="1">
      <c r="A122" s="12"/>
      <c r="B122" s="198"/>
      <c r="C122" s="199"/>
      <c r="D122" s="200" t="s">
        <v>75</v>
      </c>
      <c r="E122" s="212" t="s">
        <v>1998</v>
      </c>
      <c r="F122" s="212" t="s">
        <v>1999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SUM(P123:P124)</f>
        <v>0</v>
      </c>
      <c r="Q122" s="206"/>
      <c r="R122" s="207">
        <f>SUM(R123:R124)</f>
        <v>0</v>
      </c>
      <c r="S122" s="206"/>
      <c r="T122" s="208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178</v>
      </c>
      <c r="AT122" s="210" t="s">
        <v>75</v>
      </c>
      <c r="AU122" s="210" t="s">
        <v>84</v>
      </c>
      <c r="AY122" s="209" t="s">
        <v>140</v>
      </c>
      <c r="BK122" s="211">
        <f>SUM(BK123:BK124)</f>
        <v>0</v>
      </c>
    </row>
    <row r="123" spans="1:65" s="2" customFormat="1" ht="16.5" customHeight="1">
      <c r="A123" s="40"/>
      <c r="B123" s="41"/>
      <c r="C123" s="214" t="s">
        <v>236</v>
      </c>
      <c r="D123" s="214" t="s">
        <v>142</v>
      </c>
      <c r="E123" s="215" t="s">
        <v>2000</v>
      </c>
      <c r="F123" s="216" t="s">
        <v>2001</v>
      </c>
      <c r="G123" s="217" t="s">
        <v>581</v>
      </c>
      <c r="H123" s="218">
        <v>1</v>
      </c>
      <c r="I123" s="219"/>
      <c r="J123" s="220">
        <f>ROUND(I123*H123,2)</f>
        <v>0</v>
      </c>
      <c r="K123" s="216" t="s">
        <v>146</v>
      </c>
      <c r="L123" s="46"/>
      <c r="M123" s="221" t="s">
        <v>19</v>
      </c>
      <c r="N123" s="222" t="s">
        <v>47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1939</v>
      </c>
      <c r="AT123" s="225" t="s">
        <v>142</v>
      </c>
      <c r="AU123" s="225" t="s">
        <v>86</v>
      </c>
      <c r="AY123" s="19" t="s">
        <v>140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84</v>
      </c>
      <c r="BK123" s="226">
        <f>ROUND(I123*H123,2)</f>
        <v>0</v>
      </c>
      <c r="BL123" s="19" t="s">
        <v>1939</v>
      </c>
      <c r="BM123" s="225" t="s">
        <v>2002</v>
      </c>
    </row>
    <row r="124" spans="1:47" s="2" customFormat="1" ht="12">
      <c r="A124" s="40"/>
      <c r="B124" s="41"/>
      <c r="C124" s="42"/>
      <c r="D124" s="227" t="s">
        <v>149</v>
      </c>
      <c r="E124" s="42"/>
      <c r="F124" s="228" t="s">
        <v>2003</v>
      </c>
      <c r="G124" s="42"/>
      <c r="H124" s="42"/>
      <c r="I124" s="229"/>
      <c r="J124" s="42"/>
      <c r="K124" s="42"/>
      <c r="L124" s="46"/>
      <c r="M124" s="280"/>
      <c r="N124" s="281"/>
      <c r="O124" s="282"/>
      <c r="P124" s="282"/>
      <c r="Q124" s="282"/>
      <c r="R124" s="282"/>
      <c r="S124" s="282"/>
      <c r="T124" s="283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149</v>
      </c>
      <c r="AU124" s="19" t="s">
        <v>86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84:K12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011103000"/>
    <hyperlink ref="F91" r:id="rId2" display="https://podminky.urs.cz/item/CS_URS_2023_02/012303000"/>
    <hyperlink ref="F93" r:id="rId3" display="https://podminky.urs.cz/item/CS_URS_2023_02/013254000"/>
    <hyperlink ref="F96" r:id="rId4" display="https://podminky.urs.cz/item/CS_URS_2023_02/013294000"/>
    <hyperlink ref="F100" r:id="rId5" display="https://podminky.urs.cz/item/CS_URS_2023_02/030001000"/>
    <hyperlink ref="F103" r:id="rId6" display="https://podminky.urs.cz/item/CS_URS_2023_02/034303000"/>
    <hyperlink ref="F105" r:id="rId7" display="https://podminky.urs.cz/item/CS_URS_2023_02/034503000"/>
    <hyperlink ref="F109" r:id="rId8" display="https://podminky.urs.cz/item/CS_URS_2023_02/041103000"/>
    <hyperlink ref="F111" r:id="rId9" display="https://podminky.urs.cz/item/CS_URS_2023_02/043134000"/>
    <hyperlink ref="F114" r:id="rId10" display="https://podminky.urs.cz/item/CS_URS_2023_02/045203000"/>
    <hyperlink ref="F117" r:id="rId11" display="https://podminky.urs.cz/item/CS_URS_2023_02/045303000"/>
    <hyperlink ref="F120" r:id="rId12" display="https://podminky.urs.cz/item/CS_URS_2023_02/051002000"/>
    <hyperlink ref="F124" r:id="rId13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2004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2005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2006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2007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2008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2009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2010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2011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2012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2013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2014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83</v>
      </c>
      <c r="F18" s="299" t="s">
        <v>2015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2016</v>
      </c>
      <c r="F19" s="299" t="s">
        <v>2017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2018</v>
      </c>
      <c r="F20" s="299" t="s">
        <v>2019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108</v>
      </c>
      <c r="F21" s="299" t="s">
        <v>107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2020</v>
      </c>
      <c r="F22" s="299" t="s">
        <v>2021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101</v>
      </c>
      <c r="F23" s="299" t="s">
        <v>2022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2023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2024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2025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2026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2027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2028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2029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2030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2031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126</v>
      </c>
      <c r="F36" s="299"/>
      <c r="G36" s="299" t="s">
        <v>2032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2033</v>
      </c>
      <c r="F37" s="299"/>
      <c r="G37" s="299" t="s">
        <v>2034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57</v>
      </c>
      <c r="F38" s="299"/>
      <c r="G38" s="299" t="s">
        <v>2035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58</v>
      </c>
      <c r="F39" s="299"/>
      <c r="G39" s="299" t="s">
        <v>2036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127</v>
      </c>
      <c r="F40" s="299"/>
      <c r="G40" s="299" t="s">
        <v>2037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128</v>
      </c>
      <c r="F41" s="299"/>
      <c r="G41" s="299" t="s">
        <v>2038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2039</v>
      </c>
      <c r="F42" s="299"/>
      <c r="G42" s="299" t="s">
        <v>2040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2041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2042</v>
      </c>
      <c r="F44" s="299"/>
      <c r="G44" s="299" t="s">
        <v>2043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130</v>
      </c>
      <c r="F45" s="299"/>
      <c r="G45" s="299" t="s">
        <v>2044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2045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2046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2047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2048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2049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2050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2051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2052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2053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2054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2055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2056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2057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2058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2059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2060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2061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2062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2063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2064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2065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2066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2067</v>
      </c>
      <c r="D76" s="317"/>
      <c r="E76" s="317"/>
      <c r="F76" s="317" t="s">
        <v>2068</v>
      </c>
      <c r="G76" s="318"/>
      <c r="H76" s="317" t="s">
        <v>58</v>
      </c>
      <c r="I76" s="317" t="s">
        <v>61</v>
      </c>
      <c r="J76" s="317" t="s">
        <v>2069</v>
      </c>
      <c r="K76" s="316"/>
    </row>
    <row r="77" spans="2:11" s="1" customFormat="1" ht="17.25" customHeight="1">
      <c r="B77" s="314"/>
      <c r="C77" s="319" t="s">
        <v>2070</v>
      </c>
      <c r="D77" s="319"/>
      <c r="E77" s="319"/>
      <c r="F77" s="320" t="s">
        <v>2071</v>
      </c>
      <c r="G77" s="321"/>
      <c r="H77" s="319"/>
      <c r="I77" s="319"/>
      <c r="J77" s="319" t="s">
        <v>2072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57</v>
      </c>
      <c r="D79" s="324"/>
      <c r="E79" s="324"/>
      <c r="F79" s="325" t="s">
        <v>2073</v>
      </c>
      <c r="G79" s="326"/>
      <c r="H79" s="302" t="s">
        <v>2074</v>
      </c>
      <c r="I79" s="302" t="s">
        <v>2075</v>
      </c>
      <c r="J79" s="302">
        <v>20</v>
      </c>
      <c r="K79" s="316"/>
    </row>
    <row r="80" spans="2:11" s="1" customFormat="1" ht="15" customHeight="1">
      <c r="B80" s="314"/>
      <c r="C80" s="302" t="s">
        <v>2076</v>
      </c>
      <c r="D80" s="302"/>
      <c r="E80" s="302"/>
      <c r="F80" s="325" t="s">
        <v>2073</v>
      </c>
      <c r="G80" s="326"/>
      <c r="H80" s="302" t="s">
        <v>2077</v>
      </c>
      <c r="I80" s="302" t="s">
        <v>2075</v>
      </c>
      <c r="J80" s="302">
        <v>120</v>
      </c>
      <c r="K80" s="316"/>
    </row>
    <row r="81" spans="2:11" s="1" customFormat="1" ht="15" customHeight="1">
      <c r="B81" s="327"/>
      <c r="C81" s="302" t="s">
        <v>2078</v>
      </c>
      <c r="D81" s="302"/>
      <c r="E81" s="302"/>
      <c r="F81" s="325" t="s">
        <v>2079</v>
      </c>
      <c r="G81" s="326"/>
      <c r="H81" s="302" t="s">
        <v>2080</v>
      </c>
      <c r="I81" s="302" t="s">
        <v>2075</v>
      </c>
      <c r="J81" s="302">
        <v>50</v>
      </c>
      <c r="K81" s="316"/>
    </row>
    <row r="82" spans="2:11" s="1" customFormat="1" ht="15" customHeight="1">
      <c r="B82" s="327"/>
      <c r="C82" s="302" t="s">
        <v>2081</v>
      </c>
      <c r="D82" s="302"/>
      <c r="E82" s="302"/>
      <c r="F82" s="325" t="s">
        <v>2073</v>
      </c>
      <c r="G82" s="326"/>
      <c r="H82" s="302" t="s">
        <v>2082</v>
      </c>
      <c r="I82" s="302" t="s">
        <v>2083</v>
      </c>
      <c r="J82" s="302"/>
      <c r="K82" s="316"/>
    </row>
    <row r="83" spans="2:11" s="1" customFormat="1" ht="15" customHeight="1">
      <c r="B83" s="327"/>
      <c r="C83" s="328" t="s">
        <v>2084</v>
      </c>
      <c r="D83" s="328"/>
      <c r="E83" s="328"/>
      <c r="F83" s="329" t="s">
        <v>2079</v>
      </c>
      <c r="G83" s="328"/>
      <c r="H83" s="328" t="s">
        <v>2085</v>
      </c>
      <c r="I83" s="328" t="s">
        <v>2075</v>
      </c>
      <c r="J83" s="328">
        <v>15</v>
      </c>
      <c r="K83" s="316"/>
    </row>
    <row r="84" spans="2:11" s="1" customFormat="1" ht="15" customHeight="1">
      <c r="B84" s="327"/>
      <c r="C84" s="328" t="s">
        <v>2086</v>
      </c>
      <c r="D84" s="328"/>
      <c r="E84" s="328"/>
      <c r="F84" s="329" t="s">
        <v>2079</v>
      </c>
      <c r="G84" s="328"/>
      <c r="H84" s="328" t="s">
        <v>2087</v>
      </c>
      <c r="I84" s="328" t="s">
        <v>2075</v>
      </c>
      <c r="J84" s="328">
        <v>15</v>
      </c>
      <c r="K84" s="316"/>
    </row>
    <row r="85" spans="2:11" s="1" customFormat="1" ht="15" customHeight="1">
      <c r="B85" s="327"/>
      <c r="C85" s="328" t="s">
        <v>2088</v>
      </c>
      <c r="D85" s="328"/>
      <c r="E85" s="328"/>
      <c r="F85" s="329" t="s">
        <v>2079</v>
      </c>
      <c r="G85" s="328"/>
      <c r="H85" s="328" t="s">
        <v>2089</v>
      </c>
      <c r="I85" s="328" t="s">
        <v>2075</v>
      </c>
      <c r="J85" s="328">
        <v>20</v>
      </c>
      <c r="K85" s="316"/>
    </row>
    <row r="86" spans="2:11" s="1" customFormat="1" ht="15" customHeight="1">
      <c r="B86" s="327"/>
      <c r="C86" s="328" t="s">
        <v>2090</v>
      </c>
      <c r="D86" s="328"/>
      <c r="E86" s="328"/>
      <c r="F86" s="329" t="s">
        <v>2079</v>
      </c>
      <c r="G86" s="328"/>
      <c r="H86" s="328" t="s">
        <v>2091</v>
      </c>
      <c r="I86" s="328" t="s">
        <v>2075</v>
      </c>
      <c r="J86" s="328">
        <v>20</v>
      </c>
      <c r="K86" s="316"/>
    </row>
    <row r="87" spans="2:11" s="1" customFormat="1" ht="15" customHeight="1">
      <c r="B87" s="327"/>
      <c r="C87" s="302" t="s">
        <v>2092</v>
      </c>
      <c r="D87" s="302"/>
      <c r="E87" s="302"/>
      <c r="F87" s="325" t="s">
        <v>2079</v>
      </c>
      <c r="G87" s="326"/>
      <c r="H87" s="302" t="s">
        <v>2093</v>
      </c>
      <c r="I87" s="302" t="s">
        <v>2075</v>
      </c>
      <c r="J87" s="302">
        <v>50</v>
      </c>
      <c r="K87" s="316"/>
    </row>
    <row r="88" spans="2:11" s="1" customFormat="1" ht="15" customHeight="1">
      <c r="B88" s="327"/>
      <c r="C88" s="302" t="s">
        <v>2094</v>
      </c>
      <c r="D88" s="302"/>
      <c r="E88" s="302"/>
      <c r="F88" s="325" t="s">
        <v>2079</v>
      </c>
      <c r="G88" s="326"/>
      <c r="H88" s="302" t="s">
        <v>2095</v>
      </c>
      <c r="I88" s="302" t="s">
        <v>2075</v>
      </c>
      <c r="J88" s="302">
        <v>20</v>
      </c>
      <c r="K88" s="316"/>
    </row>
    <row r="89" spans="2:11" s="1" customFormat="1" ht="15" customHeight="1">
      <c r="B89" s="327"/>
      <c r="C89" s="302" t="s">
        <v>2096</v>
      </c>
      <c r="D89" s="302"/>
      <c r="E89" s="302"/>
      <c r="F89" s="325" t="s">
        <v>2079</v>
      </c>
      <c r="G89" s="326"/>
      <c r="H89" s="302" t="s">
        <v>2097</v>
      </c>
      <c r="I89" s="302" t="s">
        <v>2075</v>
      </c>
      <c r="J89" s="302">
        <v>20</v>
      </c>
      <c r="K89" s="316"/>
    </row>
    <row r="90" spans="2:11" s="1" customFormat="1" ht="15" customHeight="1">
      <c r="B90" s="327"/>
      <c r="C90" s="302" t="s">
        <v>2098</v>
      </c>
      <c r="D90" s="302"/>
      <c r="E90" s="302"/>
      <c r="F90" s="325" t="s">
        <v>2079</v>
      </c>
      <c r="G90" s="326"/>
      <c r="H90" s="302" t="s">
        <v>2099</v>
      </c>
      <c r="I90" s="302" t="s">
        <v>2075</v>
      </c>
      <c r="J90" s="302">
        <v>50</v>
      </c>
      <c r="K90" s="316"/>
    </row>
    <row r="91" spans="2:11" s="1" customFormat="1" ht="15" customHeight="1">
      <c r="B91" s="327"/>
      <c r="C91" s="302" t="s">
        <v>2100</v>
      </c>
      <c r="D91" s="302"/>
      <c r="E91" s="302"/>
      <c r="F91" s="325" t="s">
        <v>2079</v>
      </c>
      <c r="G91" s="326"/>
      <c r="H91" s="302" t="s">
        <v>2100</v>
      </c>
      <c r="I91" s="302" t="s">
        <v>2075</v>
      </c>
      <c r="J91" s="302">
        <v>50</v>
      </c>
      <c r="K91" s="316"/>
    </row>
    <row r="92" spans="2:11" s="1" customFormat="1" ht="15" customHeight="1">
      <c r="B92" s="327"/>
      <c r="C92" s="302" t="s">
        <v>2101</v>
      </c>
      <c r="D92" s="302"/>
      <c r="E92" s="302"/>
      <c r="F92" s="325" t="s">
        <v>2079</v>
      </c>
      <c r="G92" s="326"/>
      <c r="H92" s="302" t="s">
        <v>2102</v>
      </c>
      <c r="I92" s="302" t="s">
        <v>2075</v>
      </c>
      <c r="J92" s="302">
        <v>255</v>
      </c>
      <c r="K92" s="316"/>
    </row>
    <row r="93" spans="2:11" s="1" customFormat="1" ht="15" customHeight="1">
      <c r="B93" s="327"/>
      <c r="C93" s="302" t="s">
        <v>2103</v>
      </c>
      <c r="D93" s="302"/>
      <c r="E93" s="302"/>
      <c r="F93" s="325" t="s">
        <v>2073</v>
      </c>
      <c r="G93" s="326"/>
      <c r="H93" s="302" t="s">
        <v>2104</v>
      </c>
      <c r="I93" s="302" t="s">
        <v>2105</v>
      </c>
      <c r="J93" s="302"/>
      <c r="K93" s="316"/>
    </row>
    <row r="94" spans="2:11" s="1" customFormat="1" ht="15" customHeight="1">
      <c r="B94" s="327"/>
      <c r="C94" s="302" t="s">
        <v>2106</v>
      </c>
      <c r="D94" s="302"/>
      <c r="E94" s="302"/>
      <c r="F94" s="325" t="s">
        <v>2073</v>
      </c>
      <c r="G94" s="326"/>
      <c r="H94" s="302" t="s">
        <v>2107</v>
      </c>
      <c r="I94" s="302" t="s">
        <v>2108</v>
      </c>
      <c r="J94" s="302"/>
      <c r="K94" s="316"/>
    </row>
    <row r="95" spans="2:11" s="1" customFormat="1" ht="15" customHeight="1">
      <c r="B95" s="327"/>
      <c r="C95" s="302" t="s">
        <v>2109</v>
      </c>
      <c r="D95" s="302"/>
      <c r="E95" s="302"/>
      <c r="F95" s="325" t="s">
        <v>2073</v>
      </c>
      <c r="G95" s="326"/>
      <c r="H95" s="302" t="s">
        <v>2109</v>
      </c>
      <c r="I95" s="302" t="s">
        <v>2108</v>
      </c>
      <c r="J95" s="302"/>
      <c r="K95" s="316"/>
    </row>
    <row r="96" spans="2:11" s="1" customFormat="1" ht="15" customHeight="1">
      <c r="B96" s="327"/>
      <c r="C96" s="302" t="s">
        <v>42</v>
      </c>
      <c r="D96" s="302"/>
      <c r="E96" s="302"/>
      <c r="F96" s="325" t="s">
        <v>2073</v>
      </c>
      <c r="G96" s="326"/>
      <c r="H96" s="302" t="s">
        <v>2110</v>
      </c>
      <c r="I96" s="302" t="s">
        <v>2108</v>
      </c>
      <c r="J96" s="302"/>
      <c r="K96" s="316"/>
    </row>
    <row r="97" spans="2:11" s="1" customFormat="1" ht="15" customHeight="1">
      <c r="B97" s="327"/>
      <c r="C97" s="302" t="s">
        <v>52</v>
      </c>
      <c r="D97" s="302"/>
      <c r="E97" s="302"/>
      <c r="F97" s="325" t="s">
        <v>2073</v>
      </c>
      <c r="G97" s="326"/>
      <c r="H97" s="302" t="s">
        <v>2111</v>
      </c>
      <c r="I97" s="302" t="s">
        <v>2108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2112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2067</v>
      </c>
      <c r="D103" s="317"/>
      <c r="E103" s="317"/>
      <c r="F103" s="317" t="s">
        <v>2068</v>
      </c>
      <c r="G103" s="318"/>
      <c r="H103" s="317" t="s">
        <v>58</v>
      </c>
      <c r="I103" s="317" t="s">
        <v>61</v>
      </c>
      <c r="J103" s="317" t="s">
        <v>2069</v>
      </c>
      <c r="K103" s="316"/>
    </row>
    <row r="104" spans="2:11" s="1" customFormat="1" ht="17.25" customHeight="1">
      <c r="B104" s="314"/>
      <c r="C104" s="319" t="s">
        <v>2070</v>
      </c>
      <c r="D104" s="319"/>
      <c r="E104" s="319"/>
      <c r="F104" s="320" t="s">
        <v>2071</v>
      </c>
      <c r="G104" s="321"/>
      <c r="H104" s="319"/>
      <c r="I104" s="319"/>
      <c r="J104" s="319" t="s">
        <v>2072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57</v>
      </c>
      <c r="D106" s="324"/>
      <c r="E106" s="324"/>
      <c r="F106" s="325" t="s">
        <v>2073</v>
      </c>
      <c r="G106" s="302"/>
      <c r="H106" s="302" t="s">
        <v>2113</v>
      </c>
      <c r="I106" s="302" t="s">
        <v>2075</v>
      </c>
      <c r="J106" s="302">
        <v>20</v>
      </c>
      <c r="K106" s="316"/>
    </row>
    <row r="107" spans="2:11" s="1" customFormat="1" ht="15" customHeight="1">
      <c r="B107" s="314"/>
      <c r="C107" s="302" t="s">
        <v>2076</v>
      </c>
      <c r="D107" s="302"/>
      <c r="E107" s="302"/>
      <c r="F107" s="325" t="s">
        <v>2073</v>
      </c>
      <c r="G107" s="302"/>
      <c r="H107" s="302" t="s">
        <v>2113</v>
      </c>
      <c r="I107" s="302" t="s">
        <v>2075</v>
      </c>
      <c r="J107" s="302">
        <v>120</v>
      </c>
      <c r="K107" s="316"/>
    </row>
    <row r="108" spans="2:11" s="1" customFormat="1" ht="15" customHeight="1">
      <c r="B108" s="327"/>
      <c r="C108" s="302" t="s">
        <v>2078</v>
      </c>
      <c r="D108" s="302"/>
      <c r="E108" s="302"/>
      <c r="F108" s="325" t="s">
        <v>2079</v>
      </c>
      <c r="G108" s="302"/>
      <c r="H108" s="302" t="s">
        <v>2113</v>
      </c>
      <c r="I108" s="302" t="s">
        <v>2075</v>
      </c>
      <c r="J108" s="302">
        <v>50</v>
      </c>
      <c r="K108" s="316"/>
    </row>
    <row r="109" spans="2:11" s="1" customFormat="1" ht="15" customHeight="1">
      <c r="B109" s="327"/>
      <c r="C109" s="302" t="s">
        <v>2081</v>
      </c>
      <c r="D109" s="302"/>
      <c r="E109" s="302"/>
      <c r="F109" s="325" t="s">
        <v>2073</v>
      </c>
      <c r="G109" s="302"/>
      <c r="H109" s="302" t="s">
        <v>2113</v>
      </c>
      <c r="I109" s="302" t="s">
        <v>2083</v>
      </c>
      <c r="J109" s="302"/>
      <c r="K109" s="316"/>
    </row>
    <row r="110" spans="2:11" s="1" customFormat="1" ht="15" customHeight="1">
      <c r="B110" s="327"/>
      <c r="C110" s="302" t="s">
        <v>2092</v>
      </c>
      <c r="D110" s="302"/>
      <c r="E110" s="302"/>
      <c r="F110" s="325" t="s">
        <v>2079</v>
      </c>
      <c r="G110" s="302"/>
      <c r="H110" s="302" t="s">
        <v>2113</v>
      </c>
      <c r="I110" s="302" t="s">
        <v>2075</v>
      </c>
      <c r="J110" s="302">
        <v>50</v>
      </c>
      <c r="K110" s="316"/>
    </row>
    <row r="111" spans="2:11" s="1" customFormat="1" ht="15" customHeight="1">
      <c r="B111" s="327"/>
      <c r="C111" s="302" t="s">
        <v>2100</v>
      </c>
      <c r="D111" s="302"/>
      <c r="E111" s="302"/>
      <c r="F111" s="325" t="s">
        <v>2079</v>
      </c>
      <c r="G111" s="302"/>
      <c r="H111" s="302" t="s">
        <v>2113</v>
      </c>
      <c r="I111" s="302" t="s">
        <v>2075</v>
      </c>
      <c r="J111" s="302">
        <v>50</v>
      </c>
      <c r="K111" s="316"/>
    </row>
    <row r="112" spans="2:11" s="1" customFormat="1" ht="15" customHeight="1">
      <c r="B112" s="327"/>
      <c r="C112" s="302" t="s">
        <v>2098</v>
      </c>
      <c r="D112" s="302"/>
      <c r="E112" s="302"/>
      <c r="F112" s="325" t="s">
        <v>2079</v>
      </c>
      <c r="G112" s="302"/>
      <c r="H112" s="302" t="s">
        <v>2113</v>
      </c>
      <c r="I112" s="302" t="s">
        <v>2075</v>
      </c>
      <c r="J112" s="302">
        <v>50</v>
      </c>
      <c r="K112" s="316"/>
    </row>
    <row r="113" spans="2:11" s="1" customFormat="1" ht="15" customHeight="1">
      <c r="B113" s="327"/>
      <c r="C113" s="302" t="s">
        <v>57</v>
      </c>
      <c r="D113" s="302"/>
      <c r="E113" s="302"/>
      <c r="F113" s="325" t="s">
        <v>2073</v>
      </c>
      <c r="G113" s="302"/>
      <c r="H113" s="302" t="s">
        <v>2114</v>
      </c>
      <c r="I113" s="302" t="s">
        <v>2075</v>
      </c>
      <c r="J113" s="302">
        <v>20</v>
      </c>
      <c r="K113" s="316"/>
    </row>
    <row r="114" spans="2:11" s="1" customFormat="1" ht="15" customHeight="1">
      <c r="B114" s="327"/>
      <c r="C114" s="302" t="s">
        <v>2115</v>
      </c>
      <c r="D114" s="302"/>
      <c r="E114" s="302"/>
      <c r="F114" s="325" t="s">
        <v>2073</v>
      </c>
      <c r="G114" s="302"/>
      <c r="H114" s="302" t="s">
        <v>2116</v>
      </c>
      <c r="I114" s="302" t="s">
        <v>2075</v>
      </c>
      <c r="J114" s="302">
        <v>120</v>
      </c>
      <c r="K114" s="316"/>
    </row>
    <row r="115" spans="2:11" s="1" customFormat="1" ht="15" customHeight="1">
      <c r="B115" s="327"/>
      <c r="C115" s="302" t="s">
        <v>42</v>
      </c>
      <c r="D115" s="302"/>
      <c r="E115" s="302"/>
      <c r="F115" s="325" t="s">
        <v>2073</v>
      </c>
      <c r="G115" s="302"/>
      <c r="H115" s="302" t="s">
        <v>2117</v>
      </c>
      <c r="I115" s="302" t="s">
        <v>2108</v>
      </c>
      <c r="J115" s="302"/>
      <c r="K115" s="316"/>
    </row>
    <row r="116" spans="2:11" s="1" customFormat="1" ht="15" customHeight="1">
      <c r="B116" s="327"/>
      <c r="C116" s="302" t="s">
        <v>52</v>
      </c>
      <c r="D116" s="302"/>
      <c r="E116" s="302"/>
      <c r="F116" s="325" t="s">
        <v>2073</v>
      </c>
      <c r="G116" s="302"/>
      <c r="H116" s="302" t="s">
        <v>2118</v>
      </c>
      <c r="I116" s="302" t="s">
        <v>2108</v>
      </c>
      <c r="J116" s="302"/>
      <c r="K116" s="316"/>
    </row>
    <row r="117" spans="2:11" s="1" customFormat="1" ht="15" customHeight="1">
      <c r="B117" s="327"/>
      <c r="C117" s="302" t="s">
        <v>61</v>
      </c>
      <c r="D117" s="302"/>
      <c r="E117" s="302"/>
      <c r="F117" s="325" t="s">
        <v>2073</v>
      </c>
      <c r="G117" s="302"/>
      <c r="H117" s="302" t="s">
        <v>2119</v>
      </c>
      <c r="I117" s="302" t="s">
        <v>2120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2121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2067</v>
      </c>
      <c r="D123" s="317"/>
      <c r="E123" s="317"/>
      <c r="F123" s="317" t="s">
        <v>2068</v>
      </c>
      <c r="G123" s="318"/>
      <c r="H123" s="317" t="s">
        <v>58</v>
      </c>
      <c r="I123" s="317" t="s">
        <v>61</v>
      </c>
      <c r="J123" s="317" t="s">
        <v>2069</v>
      </c>
      <c r="K123" s="346"/>
    </row>
    <row r="124" spans="2:11" s="1" customFormat="1" ht="17.25" customHeight="1">
      <c r="B124" s="345"/>
      <c r="C124" s="319" t="s">
        <v>2070</v>
      </c>
      <c r="D124" s="319"/>
      <c r="E124" s="319"/>
      <c r="F124" s="320" t="s">
        <v>2071</v>
      </c>
      <c r="G124" s="321"/>
      <c r="H124" s="319"/>
      <c r="I124" s="319"/>
      <c r="J124" s="319" t="s">
        <v>2072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2076</v>
      </c>
      <c r="D126" s="324"/>
      <c r="E126" s="324"/>
      <c r="F126" s="325" t="s">
        <v>2073</v>
      </c>
      <c r="G126" s="302"/>
      <c r="H126" s="302" t="s">
        <v>2113</v>
      </c>
      <c r="I126" s="302" t="s">
        <v>2075</v>
      </c>
      <c r="J126" s="302">
        <v>120</v>
      </c>
      <c r="K126" s="350"/>
    </row>
    <row r="127" spans="2:11" s="1" customFormat="1" ht="15" customHeight="1">
      <c r="B127" s="347"/>
      <c r="C127" s="302" t="s">
        <v>2122</v>
      </c>
      <c r="D127" s="302"/>
      <c r="E127" s="302"/>
      <c r="F127" s="325" t="s">
        <v>2073</v>
      </c>
      <c r="G127" s="302"/>
      <c r="H127" s="302" t="s">
        <v>2123</v>
      </c>
      <c r="I127" s="302" t="s">
        <v>2075</v>
      </c>
      <c r="J127" s="302" t="s">
        <v>2124</v>
      </c>
      <c r="K127" s="350"/>
    </row>
    <row r="128" spans="2:11" s="1" customFormat="1" ht="15" customHeight="1">
      <c r="B128" s="347"/>
      <c r="C128" s="302" t="s">
        <v>101</v>
      </c>
      <c r="D128" s="302"/>
      <c r="E128" s="302"/>
      <c r="F128" s="325" t="s">
        <v>2073</v>
      </c>
      <c r="G128" s="302"/>
      <c r="H128" s="302" t="s">
        <v>2125</v>
      </c>
      <c r="I128" s="302" t="s">
        <v>2075</v>
      </c>
      <c r="J128" s="302" t="s">
        <v>2124</v>
      </c>
      <c r="K128" s="350"/>
    </row>
    <row r="129" spans="2:11" s="1" customFormat="1" ht="15" customHeight="1">
      <c r="B129" s="347"/>
      <c r="C129" s="302" t="s">
        <v>2084</v>
      </c>
      <c r="D129" s="302"/>
      <c r="E129" s="302"/>
      <c r="F129" s="325" t="s">
        <v>2079</v>
      </c>
      <c r="G129" s="302"/>
      <c r="H129" s="302" t="s">
        <v>2085</v>
      </c>
      <c r="I129" s="302" t="s">
        <v>2075</v>
      </c>
      <c r="J129" s="302">
        <v>15</v>
      </c>
      <c r="K129" s="350"/>
    </row>
    <row r="130" spans="2:11" s="1" customFormat="1" ht="15" customHeight="1">
      <c r="B130" s="347"/>
      <c r="C130" s="328" t="s">
        <v>2086</v>
      </c>
      <c r="D130" s="328"/>
      <c r="E130" s="328"/>
      <c r="F130" s="329" t="s">
        <v>2079</v>
      </c>
      <c r="G130" s="328"/>
      <c r="H130" s="328" t="s">
        <v>2087</v>
      </c>
      <c r="I130" s="328" t="s">
        <v>2075</v>
      </c>
      <c r="J130" s="328">
        <v>15</v>
      </c>
      <c r="K130" s="350"/>
    </row>
    <row r="131" spans="2:11" s="1" customFormat="1" ht="15" customHeight="1">
      <c r="B131" s="347"/>
      <c r="C131" s="328" t="s">
        <v>2088</v>
      </c>
      <c r="D131" s="328"/>
      <c r="E131" s="328"/>
      <c r="F131" s="329" t="s">
        <v>2079</v>
      </c>
      <c r="G131" s="328"/>
      <c r="H131" s="328" t="s">
        <v>2089</v>
      </c>
      <c r="I131" s="328" t="s">
        <v>2075</v>
      </c>
      <c r="J131" s="328">
        <v>20</v>
      </c>
      <c r="K131" s="350"/>
    </row>
    <row r="132" spans="2:11" s="1" customFormat="1" ht="15" customHeight="1">
      <c r="B132" s="347"/>
      <c r="C132" s="328" t="s">
        <v>2090</v>
      </c>
      <c r="D132" s="328"/>
      <c r="E132" s="328"/>
      <c r="F132" s="329" t="s">
        <v>2079</v>
      </c>
      <c r="G132" s="328"/>
      <c r="H132" s="328" t="s">
        <v>2091</v>
      </c>
      <c r="I132" s="328" t="s">
        <v>2075</v>
      </c>
      <c r="J132" s="328">
        <v>20</v>
      </c>
      <c r="K132" s="350"/>
    </row>
    <row r="133" spans="2:11" s="1" customFormat="1" ht="15" customHeight="1">
      <c r="B133" s="347"/>
      <c r="C133" s="302" t="s">
        <v>2078</v>
      </c>
      <c r="D133" s="302"/>
      <c r="E133" s="302"/>
      <c r="F133" s="325" t="s">
        <v>2079</v>
      </c>
      <c r="G133" s="302"/>
      <c r="H133" s="302" t="s">
        <v>2113</v>
      </c>
      <c r="I133" s="302" t="s">
        <v>2075</v>
      </c>
      <c r="J133" s="302">
        <v>50</v>
      </c>
      <c r="K133" s="350"/>
    </row>
    <row r="134" spans="2:11" s="1" customFormat="1" ht="15" customHeight="1">
      <c r="B134" s="347"/>
      <c r="C134" s="302" t="s">
        <v>2092</v>
      </c>
      <c r="D134" s="302"/>
      <c r="E134" s="302"/>
      <c r="F134" s="325" t="s">
        <v>2079</v>
      </c>
      <c r="G134" s="302"/>
      <c r="H134" s="302" t="s">
        <v>2113</v>
      </c>
      <c r="I134" s="302" t="s">
        <v>2075</v>
      </c>
      <c r="J134" s="302">
        <v>50</v>
      </c>
      <c r="K134" s="350"/>
    </row>
    <row r="135" spans="2:11" s="1" customFormat="1" ht="15" customHeight="1">
      <c r="B135" s="347"/>
      <c r="C135" s="302" t="s">
        <v>2098</v>
      </c>
      <c r="D135" s="302"/>
      <c r="E135" s="302"/>
      <c r="F135" s="325" t="s">
        <v>2079</v>
      </c>
      <c r="G135" s="302"/>
      <c r="H135" s="302" t="s">
        <v>2113</v>
      </c>
      <c r="I135" s="302" t="s">
        <v>2075</v>
      </c>
      <c r="J135" s="302">
        <v>50</v>
      </c>
      <c r="K135" s="350"/>
    </row>
    <row r="136" spans="2:11" s="1" customFormat="1" ht="15" customHeight="1">
      <c r="B136" s="347"/>
      <c r="C136" s="302" t="s">
        <v>2100</v>
      </c>
      <c r="D136" s="302"/>
      <c r="E136" s="302"/>
      <c r="F136" s="325" t="s">
        <v>2079</v>
      </c>
      <c r="G136" s="302"/>
      <c r="H136" s="302" t="s">
        <v>2113</v>
      </c>
      <c r="I136" s="302" t="s">
        <v>2075</v>
      </c>
      <c r="J136" s="302">
        <v>50</v>
      </c>
      <c r="K136" s="350"/>
    </row>
    <row r="137" spans="2:11" s="1" customFormat="1" ht="15" customHeight="1">
      <c r="B137" s="347"/>
      <c r="C137" s="302" t="s">
        <v>2101</v>
      </c>
      <c r="D137" s="302"/>
      <c r="E137" s="302"/>
      <c r="F137" s="325" t="s">
        <v>2079</v>
      </c>
      <c r="G137" s="302"/>
      <c r="H137" s="302" t="s">
        <v>2126</v>
      </c>
      <c r="I137" s="302" t="s">
        <v>2075</v>
      </c>
      <c r="J137" s="302">
        <v>255</v>
      </c>
      <c r="K137" s="350"/>
    </row>
    <row r="138" spans="2:11" s="1" customFormat="1" ht="15" customHeight="1">
      <c r="B138" s="347"/>
      <c r="C138" s="302" t="s">
        <v>2103</v>
      </c>
      <c r="D138" s="302"/>
      <c r="E138" s="302"/>
      <c r="F138" s="325" t="s">
        <v>2073</v>
      </c>
      <c r="G138" s="302"/>
      <c r="H138" s="302" t="s">
        <v>2127</v>
      </c>
      <c r="I138" s="302" t="s">
        <v>2105</v>
      </c>
      <c r="J138" s="302"/>
      <c r="K138" s="350"/>
    </row>
    <row r="139" spans="2:11" s="1" customFormat="1" ht="15" customHeight="1">
      <c r="B139" s="347"/>
      <c r="C139" s="302" t="s">
        <v>2106</v>
      </c>
      <c r="D139" s="302"/>
      <c r="E139" s="302"/>
      <c r="F139" s="325" t="s">
        <v>2073</v>
      </c>
      <c r="G139" s="302"/>
      <c r="H139" s="302" t="s">
        <v>2128</v>
      </c>
      <c r="I139" s="302" t="s">
        <v>2108</v>
      </c>
      <c r="J139" s="302"/>
      <c r="K139" s="350"/>
    </row>
    <row r="140" spans="2:11" s="1" customFormat="1" ht="15" customHeight="1">
      <c r="B140" s="347"/>
      <c r="C140" s="302" t="s">
        <v>2109</v>
      </c>
      <c r="D140" s="302"/>
      <c r="E140" s="302"/>
      <c r="F140" s="325" t="s">
        <v>2073</v>
      </c>
      <c r="G140" s="302"/>
      <c r="H140" s="302" t="s">
        <v>2109</v>
      </c>
      <c r="I140" s="302" t="s">
        <v>2108</v>
      </c>
      <c r="J140" s="302"/>
      <c r="K140" s="350"/>
    </row>
    <row r="141" spans="2:11" s="1" customFormat="1" ht="15" customHeight="1">
      <c r="B141" s="347"/>
      <c r="C141" s="302" t="s">
        <v>42</v>
      </c>
      <c r="D141" s="302"/>
      <c r="E141" s="302"/>
      <c r="F141" s="325" t="s">
        <v>2073</v>
      </c>
      <c r="G141" s="302"/>
      <c r="H141" s="302" t="s">
        <v>2129</v>
      </c>
      <c r="I141" s="302" t="s">
        <v>2108</v>
      </c>
      <c r="J141" s="302"/>
      <c r="K141" s="350"/>
    </row>
    <row r="142" spans="2:11" s="1" customFormat="1" ht="15" customHeight="1">
      <c r="B142" s="347"/>
      <c r="C142" s="302" t="s">
        <v>2130</v>
      </c>
      <c r="D142" s="302"/>
      <c r="E142" s="302"/>
      <c r="F142" s="325" t="s">
        <v>2073</v>
      </c>
      <c r="G142" s="302"/>
      <c r="H142" s="302" t="s">
        <v>2131</v>
      </c>
      <c r="I142" s="302" t="s">
        <v>2108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2132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2067</v>
      </c>
      <c r="D148" s="317"/>
      <c r="E148" s="317"/>
      <c r="F148" s="317" t="s">
        <v>2068</v>
      </c>
      <c r="G148" s="318"/>
      <c r="H148" s="317" t="s">
        <v>58</v>
      </c>
      <c r="I148" s="317" t="s">
        <v>61</v>
      </c>
      <c r="J148" s="317" t="s">
        <v>2069</v>
      </c>
      <c r="K148" s="316"/>
    </row>
    <row r="149" spans="2:11" s="1" customFormat="1" ht="17.25" customHeight="1">
      <c r="B149" s="314"/>
      <c r="C149" s="319" t="s">
        <v>2070</v>
      </c>
      <c r="D149" s="319"/>
      <c r="E149" s="319"/>
      <c r="F149" s="320" t="s">
        <v>2071</v>
      </c>
      <c r="G149" s="321"/>
      <c r="H149" s="319"/>
      <c r="I149" s="319"/>
      <c r="J149" s="319" t="s">
        <v>2072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2076</v>
      </c>
      <c r="D151" s="302"/>
      <c r="E151" s="302"/>
      <c r="F151" s="355" t="s">
        <v>2073</v>
      </c>
      <c r="G151" s="302"/>
      <c r="H151" s="354" t="s">
        <v>2113</v>
      </c>
      <c r="I151" s="354" t="s">
        <v>2075</v>
      </c>
      <c r="J151" s="354">
        <v>120</v>
      </c>
      <c r="K151" s="350"/>
    </row>
    <row r="152" spans="2:11" s="1" customFormat="1" ht="15" customHeight="1">
      <c r="B152" s="327"/>
      <c r="C152" s="354" t="s">
        <v>2122</v>
      </c>
      <c r="D152" s="302"/>
      <c r="E152" s="302"/>
      <c r="F152" s="355" t="s">
        <v>2073</v>
      </c>
      <c r="G152" s="302"/>
      <c r="H152" s="354" t="s">
        <v>2133</v>
      </c>
      <c r="I152" s="354" t="s">
        <v>2075</v>
      </c>
      <c r="J152" s="354" t="s">
        <v>2124</v>
      </c>
      <c r="K152" s="350"/>
    </row>
    <row r="153" spans="2:11" s="1" customFormat="1" ht="15" customHeight="1">
      <c r="B153" s="327"/>
      <c r="C153" s="354" t="s">
        <v>101</v>
      </c>
      <c r="D153" s="302"/>
      <c r="E153" s="302"/>
      <c r="F153" s="355" t="s">
        <v>2073</v>
      </c>
      <c r="G153" s="302"/>
      <c r="H153" s="354" t="s">
        <v>2134</v>
      </c>
      <c r="I153" s="354" t="s">
        <v>2075</v>
      </c>
      <c r="J153" s="354" t="s">
        <v>2124</v>
      </c>
      <c r="K153" s="350"/>
    </row>
    <row r="154" spans="2:11" s="1" customFormat="1" ht="15" customHeight="1">
      <c r="B154" s="327"/>
      <c r="C154" s="354" t="s">
        <v>2078</v>
      </c>
      <c r="D154" s="302"/>
      <c r="E154" s="302"/>
      <c r="F154" s="355" t="s">
        <v>2079</v>
      </c>
      <c r="G154" s="302"/>
      <c r="H154" s="354" t="s">
        <v>2113</v>
      </c>
      <c r="I154" s="354" t="s">
        <v>2075</v>
      </c>
      <c r="J154" s="354">
        <v>50</v>
      </c>
      <c r="K154" s="350"/>
    </row>
    <row r="155" spans="2:11" s="1" customFormat="1" ht="15" customHeight="1">
      <c r="B155" s="327"/>
      <c r="C155" s="354" t="s">
        <v>2081</v>
      </c>
      <c r="D155" s="302"/>
      <c r="E155" s="302"/>
      <c r="F155" s="355" t="s">
        <v>2073</v>
      </c>
      <c r="G155" s="302"/>
      <c r="H155" s="354" t="s">
        <v>2113</v>
      </c>
      <c r="I155" s="354" t="s">
        <v>2083</v>
      </c>
      <c r="J155" s="354"/>
      <c r="K155" s="350"/>
    </row>
    <row r="156" spans="2:11" s="1" customFormat="1" ht="15" customHeight="1">
      <c r="B156" s="327"/>
      <c r="C156" s="354" t="s">
        <v>2092</v>
      </c>
      <c r="D156" s="302"/>
      <c r="E156" s="302"/>
      <c r="F156" s="355" t="s">
        <v>2079</v>
      </c>
      <c r="G156" s="302"/>
      <c r="H156" s="354" t="s">
        <v>2113</v>
      </c>
      <c r="I156" s="354" t="s">
        <v>2075</v>
      </c>
      <c r="J156" s="354">
        <v>50</v>
      </c>
      <c r="K156" s="350"/>
    </row>
    <row r="157" spans="2:11" s="1" customFormat="1" ht="15" customHeight="1">
      <c r="B157" s="327"/>
      <c r="C157" s="354" t="s">
        <v>2100</v>
      </c>
      <c r="D157" s="302"/>
      <c r="E157" s="302"/>
      <c r="F157" s="355" t="s">
        <v>2079</v>
      </c>
      <c r="G157" s="302"/>
      <c r="H157" s="354" t="s">
        <v>2113</v>
      </c>
      <c r="I157" s="354" t="s">
        <v>2075</v>
      </c>
      <c r="J157" s="354">
        <v>50</v>
      </c>
      <c r="K157" s="350"/>
    </row>
    <row r="158" spans="2:11" s="1" customFormat="1" ht="15" customHeight="1">
      <c r="B158" s="327"/>
      <c r="C158" s="354" t="s">
        <v>2098</v>
      </c>
      <c r="D158" s="302"/>
      <c r="E158" s="302"/>
      <c r="F158" s="355" t="s">
        <v>2079</v>
      </c>
      <c r="G158" s="302"/>
      <c r="H158" s="354" t="s">
        <v>2113</v>
      </c>
      <c r="I158" s="354" t="s">
        <v>2075</v>
      </c>
      <c r="J158" s="354">
        <v>50</v>
      </c>
      <c r="K158" s="350"/>
    </row>
    <row r="159" spans="2:11" s="1" customFormat="1" ht="15" customHeight="1">
      <c r="B159" s="327"/>
      <c r="C159" s="354" t="s">
        <v>114</v>
      </c>
      <c r="D159" s="302"/>
      <c r="E159" s="302"/>
      <c r="F159" s="355" t="s">
        <v>2073</v>
      </c>
      <c r="G159" s="302"/>
      <c r="H159" s="354" t="s">
        <v>2135</v>
      </c>
      <c r="I159" s="354" t="s">
        <v>2075</v>
      </c>
      <c r="J159" s="354" t="s">
        <v>2136</v>
      </c>
      <c r="K159" s="350"/>
    </row>
    <row r="160" spans="2:11" s="1" customFormat="1" ht="15" customHeight="1">
      <c r="B160" s="327"/>
      <c r="C160" s="354" t="s">
        <v>2137</v>
      </c>
      <c r="D160" s="302"/>
      <c r="E160" s="302"/>
      <c r="F160" s="355" t="s">
        <v>2073</v>
      </c>
      <c r="G160" s="302"/>
      <c r="H160" s="354" t="s">
        <v>2138</v>
      </c>
      <c r="I160" s="354" t="s">
        <v>2108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2139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2067</v>
      </c>
      <c r="D166" s="317"/>
      <c r="E166" s="317"/>
      <c r="F166" s="317" t="s">
        <v>2068</v>
      </c>
      <c r="G166" s="359"/>
      <c r="H166" s="360" t="s">
        <v>58</v>
      </c>
      <c r="I166" s="360" t="s">
        <v>61</v>
      </c>
      <c r="J166" s="317" t="s">
        <v>2069</v>
      </c>
      <c r="K166" s="294"/>
    </row>
    <row r="167" spans="2:11" s="1" customFormat="1" ht="17.25" customHeight="1">
      <c r="B167" s="295"/>
      <c r="C167" s="319" t="s">
        <v>2070</v>
      </c>
      <c r="D167" s="319"/>
      <c r="E167" s="319"/>
      <c r="F167" s="320" t="s">
        <v>2071</v>
      </c>
      <c r="G167" s="361"/>
      <c r="H167" s="362"/>
      <c r="I167" s="362"/>
      <c r="J167" s="319" t="s">
        <v>2072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2076</v>
      </c>
      <c r="D169" s="302"/>
      <c r="E169" s="302"/>
      <c r="F169" s="325" t="s">
        <v>2073</v>
      </c>
      <c r="G169" s="302"/>
      <c r="H169" s="302" t="s">
        <v>2113</v>
      </c>
      <c r="I169" s="302" t="s">
        <v>2075</v>
      </c>
      <c r="J169" s="302">
        <v>120</v>
      </c>
      <c r="K169" s="350"/>
    </row>
    <row r="170" spans="2:11" s="1" customFormat="1" ht="15" customHeight="1">
      <c r="B170" s="327"/>
      <c r="C170" s="302" t="s">
        <v>2122</v>
      </c>
      <c r="D170" s="302"/>
      <c r="E170" s="302"/>
      <c r="F170" s="325" t="s">
        <v>2073</v>
      </c>
      <c r="G170" s="302"/>
      <c r="H170" s="302" t="s">
        <v>2123</v>
      </c>
      <c r="I170" s="302" t="s">
        <v>2075</v>
      </c>
      <c r="J170" s="302" t="s">
        <v>2124</v>
      </c>
      <c r="K170" s="350"/>
    </row>
    <row r="171" spans="2:11" s="1" customFormat="1" ht="15" customHeight="1">
      <c r="B171" s="327"/>
      <c r="C171" s="302" t="s">
        <v>101</v>
      </c>
      <c r="D171" s="302"/>
      <c r="E171" s="302"/>
      <c r="F171" s="325" t="s">
        <v>2073</v>
      </c>
      <c r="G171" s="302"/>
      <c r="H171" s="302" t="s">
        <v>2140</v>
      </c>
      <c r="I171" s="302" t="s">
        <v>2075</v>
      </c>
      <c r="J171" s="302" t="s">
        <v>2124</v>
      </c>
      <c r="K171" s="350"/>
    </row>
    <row r="172" spans="2:11" s="1" customFormat="1" ht="15" customHeight="1">
      <c r="B172" s="327"/>
      <c r="C172" s="302" t="s">
        <v>2078</v>
      </c>
      <c r="D172" s="302"/>
      <c r="E172" s="302"/>
      <c r="F172" s="325" t="s">
        <v>2079</v>
      </c>
      <c r="G172" s="302"/>
      <c r="H172" s="302" t="s">
        <v>2140</v>
      </c>
      <c r="I172" s="302" t="s">
        <v>2075</v>
      </c>
      <c r="J172" s="302">
        <v>50</v>
      </c>
      <c r="K172" s="350"/>
    </row>
    <row r="173" spans="2:11" s="1" customFormat="1" ht="15" customHeight="1">
      <c r="B173" s="327"/>
      <c r="C173" s="302" t="s">
        <v>2081</v>
      </c>
      <c r="D173" s="302"/>
      <c r="E173" s="302"/>
      <c r="F173" s="325" t="s">
        <v>2073</v>
      </c>
      <c r="G173" s="302"/>
      <c r="H173" s="302" t="s">
        <v>2140</v>
      </c>
      <c r="I173" s="302" t="s">
        <v>2083</v>
      </c>
      <c r="J173" s="302"/>
      <c r="K173" s="350"/>
    </row>
    <row r="174" spans="2:11" s="1" customFormat="1" ht="15" customHeight="1">
      <c r="B174" s="327"/>
      <c r="C174" s="302" t="s">
        <v>2092</v>
      </c>
      <c r="D174" s="302"/>
      <c r="E174" s="302"/>
      <c r="F174" s="325" t="s">
        <v>2079</v>
      </c>
      <c r="G174" s="302"/>
      <c r="H174" s="302" t="s">
        <v>2140</v>
      </c>
      <c r="I174" s="302" t="s">
        <v>2075</v>
      </c>
      <c r="J174" s="302">
        <v>50</v>
      </c>
      <c r="K174" s="350"/>
    </row>
    <row r="175" spans="2:11" s="1" customFormat="1" ht="15" customHeight="1">
      <c r="B175" s="327"/>
      <c r="C175" s="302" t="s">
        <v>2100</v>
      </c>
      <c r="D175" s="302"/>
      <c r="E175" s="302"/>
      <c r="F175" s="325" t="s">
        <v>2079</v>
      </c>
      <c r="G175" s="302"/>
      <c r="H175" s="302" t="s">
        <v>2140</v>
      </c>
      <c r="I175" s="302" t="s">
        <v>2075</v>
      </c>
      <c r="J175" s="302">
        <v>50</v>
      </c>
      <c r="K175" s="350"/>
    </row>
    <row r="176" spans="2:11" s="1" customFormat="1" ht="15" customHeight="1">
      <c r="B176" s="327"/>
      <c r="C176" s="302" t="s">
        <v>2098</v>
      </c>
      <c r="D176" s="302"/>
      <c r="E176" s="302"/>
      <c r="F176" s="325" t="s">
        <v>2079</v>
      </c>
      <c r="G176" s="302"/>
      <c r="H176" s="302" t="s">
        <v>2140</v>
      </c>
      <c r="I176" s="302" t="s">
        <v>2075</v>
      </c>
      <c r="J176" s="302">
        <v>50</v>
      </c>
      <c r="K176" s="350"/>
    </row>
    <row r="177" spans="2:11" s="1" customFormat="1" ht="15" customHeight="1">
      <c r="B177" s="327"/>
      <c r="C177" s="302" t="s">
        <v>126</v>
      </c>
      <c r="D177" s="302"/>
      <c r="E177" s="302"/>
      <c r="F177" s="325" t="s">
        <v>2073</v>
      </c>
      <c r="G177" s="302"/>
      <c r="H177" s="302" t="s">
        <v>2141</v>
      </c>
      <c r="I177" s="302" t="s">
        <v>2142</v>
      </c>
      <c r="J177" s="302"/>
      <c r="K177" s="350"/>
    </row>
    <row r="178" spans="2:11" s="1" customFormat="1" ht="15" customHeight="1">
      <c r="B178" s="327"/>
      <c r="C178" s="302" t="s">
        <v>61</v>
      </c>
      <c r="D178" s="302"/>
      <c r="E178" s="302"/>
      <c r="F178" s="325" t="s">
        <v>2073</v>
      </c>
      <c r="G178" s="302"/>
      <c r="H178" s="302" t="s">
        <v>2143</v>
      </c>
      <c r="I178" s="302" t="s">
        <v>2144</v>
      </c>
      <c r="J178" s="302">
        <v>1</v>
      </c>
      <c r="K178" s="350"/>
    </row>
    <row r="179" spans="2:11" s="1" customFormat="1" ht="15" customHeight="1">
      <c r="B179" s="327"/>
      <c r="C179" s="302" t="s">
        <v>57</v>
      </c>
      <c r="D179" s="302"/>
      <c r="E179" s="302"/>
      <c r="F179" s="325" t="s">
        <v>2073</v>
      </c>
      <c r="G179" s="302"/>
      <c r="H179" s="302" t="s">
        <v>2145</v>
      </c>
      <c r="I179" s="302" t="s">
        <v>2075</v>
      </c>
      <c r="J179" s="302">
        <v>20</v>
      </c>
      <c r="K179" s="350"/>
    </row>
    <row r="180" spans="2:11" s="1" customFormat="1" ht="15" customHeight="1">
      <c r="B180" s="327"/>
      <c r="C180" s="302" t="s">
        <v>58</v>
      </c>
      <c r="D180" s="302"/>
      <c r="E180" s="302"/>
      <c r="F180" s="325" t="s">
        <v>2073</v>
      </c>
      <c r="G180" s="302"/>
      <c r="H180" s="302" t="s">
        <v>2146</v>
      </c>
      <c r="I180" s="302" t="s">
        <v>2075</v>
      </c>
      <c r="J180" s="302">
        <v>255</v>
      </c>
      <c r="K180" s="350"/>
    </row>
    <row r="181" spans="2:11" s="1" customFormat="1" ht="15" customHeight="1">
      <c r="B181" s="327"/>
      <c r="C181" s="302" t="s">
        <v>127</v>
      </c>
      <c r="D181" s="302"/>
      <c r="E181" s="302"/>
      <c r="F181" s="325" t="s">
        <v>2073</v>
      </c>
      <c r="G181" s="302"/>
      <c r="H181" s="302" t="s">
        <v>2037</v>
      </c>
      <c r="I181" s="302" t="s">
        <v>2075</v>
      </c>
      <c r="J181" s="302">
        <v>10</v>
      </c>
      <c r="K181" s="350"/>
    </row>
    <row r="182" spans="2:11" s="1" customFormat="1" ht="15" customHeight="1">
      <c r="B182" s="327"/>
      <c r="C182" s="302" t="s">
        <v>128</v>
      </c>
      <c r="D182" s="302"/>
      <c r="E182" s="302"/>
      <c r="F182" s="325" t="s">
        <v>2073</v>
      </c>
      <c r="G182" s="302"/>
      <c r="H182" s="302" t="s">
        <v>2147</v>
      </c>
      <c r="I182" s="302" t="s">
        <v>2108</v>
      </c>
      <c r="J182" s="302"/>
      <c r="K182" s="350"/>
    </row>
    <row r="183" spans="2:11" s="1" customFormat="1" ht="15" customHeight="1">
      <c r="B183" s="327"/>
      <c r="C183" s="302" t="s">
        <v>2148</v>
      </c>
      <c r="D183" s="302"/>
      <c r="E183" s="302"/>
      <c r="F183" s="325" t="s">
        <v>2073</v>
      </c>
      <c r="G183" s="302"/>
      <c r="H183" s="302" t="s">
        <v>2149</v>
      </c>
      <c r="I183" s="302" t="s">
        <v>2108</v>
      </c>
      <c r="J183" s="302"/>
      <c r="K183" s="350"/>
    </row>
    <row r="184" spans="2:11" s="1" customFormat="1" ht="15" customHeight="1">
      <c r="B184" s="327"/>
      <c r="C184" s="302" t="s">
        <v>2137</v>
      </c>
      <c r="D184" s="302"/>
      <c r="E184" s="302"/>
      <c r="F184" s="325" t="s">
        <v>2073</v>
      </c>
      <c r="G184" s="302"/>
      <c r="H184" s="302" t="s">
        <v>2150</v>
      </c>
      <c r="I184" s="302" t="s">
        <v>2108</v>
      </c>
      <c r="J184" s="302"/>
      <c r="K184" s="350"/>
    </row>
    <row r="185" spans="2:11" s="1" customFormat="1" ht="15" customHeight="1">
      <c r="B185" s="327"/>
      <c r="C185" s="302" t="s">
        <v>130</v>
      </c>
      <c r="D185" s="302"/>
      <c r="E185" s="302"/>
      <c r="F185" s="325" t="s">
        <v>2079</v>
      </c>
      <c r="G185" s="302"/>
      <c r="H185" s="302" t="s">
        <v>2151</v>
      </c>
      <c r="I185" s="302" t="s">
        <v>2075</v>
      </c>
      <c r="J185" s="302">
        <v>50</v>
      </c>
      <c r="K185" s="350"/>
    </row>
    <row r="186" spans="2:11" s="1" customFormat="1" ht="15" customHeight="1">
      <c r="B186" s="327"/>
      <c r="C186" s="302" t="s">
        <v>2152</v>
      </c>
      <c r="D186" s="302"/>
      <c r="E186" s="302"/>
      <c r="F186" s="325" t="s">
        <v>2079</v>
      </c>
      <c r="G186" s="302"/>
      <c r="H186" s="302" t="s">
        <v>2153</v>
      </c>
      <c r="I186" s="302" t="s">
        <v>2154</v>
      </c>
      <c r="J186" s="302"/>
      <c r="K186" s="350"/>
    </row>
    <row r="187" spans="2:11" s="1" customFormat="1" ht="15" customHeight="1">
      <c r="B187" s="327"/>
      <c r="C187" s="302" t="s">
        <v>2155</v>
      </c>
      <c r="D187" s="302"/>
      <c r="E187" s="302"/>
      <c r="F187" s="325" t="s">
        <v>2079</v>
      </c>
      <c r="G187" s="302"/>
      <c r="H187" s="302" t="s">
        <v>2156</v>
      </c>
      <c r="I187" s="302" t="s">
        <v>2154</v>
      </c>
      <c r="J187" s="302"/>
      <c r="K187" s="350"/>
    </row>
    <row r="188" spans="2:11" s="1" customFormat="1" ht="15" customHeight="1">
      <c r="B188" s="327"/>
      <c r="C188" s="302" t="s">
        <v>2157</v>
      </c>
      <c r="D188" s="302"/>
      <c r="E188" s="302"/>
      <c r="F188" s="325" t="s">
        <v>2079</v>
      </c>
      <c r="G188" s="302"/>
      <c r="H188" s="302" t="s">
        <v>2158</v>
      </c>
      <c r="I188" s="302" t="s">
        <v>2154</v>
      </c>
      <c r="J188" s="302"/>
      <c r="K188" s="350"/>
    </row>
    <row r="189" spans="2:11" s="1" customFormat="1" ht="15" customHeight="1">
      <c r="B189" s="327"/>
      <c r="C189" s="363" t="s">
        <v>2159</v>
      </c>
      <c r="D189" s="302"/>
      <c r="E189" s="302"/>
      <c r="F189" s="325" t="s">
        <v>2079</v>
      </c>
      <c r="G189" s="302"/>
      <c r="H189" s="302" t="s">
        <v>2160</v>
      </c>
      <c r="I189" s="302" t="s">
        <v>2161</v>
      </c>
      <c r="J189" s="364" t="s">
        <v>2162</v>
      </c>
      <c r="K189" s="350"/>
    </row>
    <row r="190" spans="2:11" s="17" customFormat="1" ht="15" customHeight="1">
      <c r="B190" s="365"/>
      <c r="C190" s="366" t="s">
        <v>2163</v>
      </c>
      <c r="D190" s="367"/>
      <c r="E190" s="367"/>
      <c r="F190" s="368" t="s">
        <v>2079</v>
      </c>
      <c r="G190" s="367"/>
      <c r="H190" s="367" t="s">
        <v>2164</v>
      </c>
      <c r="I190" s="367" t="s">
        <v>2161</v>
      </c>
      <c r="J190" s="369" t="s">
        <v>2162</v>
      </c>
      <c r="K190" s="370"/>
    </row>
    <row r="191" spans="2:11" s="1" customFormat="1" ht="15" customHeight="1">
      <c r="B191" s="327"/>
      <c r="C191" s="363" t="s">
        <v>46</v>
      </c>
      <c r="D191" s="302"/>
      <c r="E191" s="302"/>
      <c r="F191" s="325" t="s">
        <v>2073</v>
      </c>
      <c r="G191" s="302"/>
      <c r="H191" s="299" t="s">
        <v>2165</v>
      </c>
      <c r="I191" s="302" t="s">
        <v>2166</v>
      </c>
      <c r="J191" s="302"/>
      <c r="K191" s="350"/>
    </row>
    <row r="192" spans="2:11" s="1" customFormat="1" ht="15" customHeight="1">
      <c r="B192" s="327"/>
      <c r="C192" s="363" t="s">
        <v>2167</v>
      </c>
      <c r="D192" s="302"/>
      <c r="E192" s="302"/>
      <c r="F192" s="325" t="s">
        <v>2073</v>
      </c>
      <c r="G192" s="302"/>
      <c r="H192" s="302" t="s">
        <v>2168</v>
      </c>
      <c r="I192" s="302" t="s">
        <v>2108</v>
      </c>
      <c r="J192" s="302"/>
      <c r="K192" s="350"/>
    </row>
    <row r="193" spans="2:11" s="1" customFormat="1" ht="15" customHeight="1">
      <c r="B193" s="327"/>
      <c r="C193" s="363" t="s">
        <v>2169</v>
      </c>
      <c r="D193" s="302"/>
      <c r="E193" s="302"/>
      <c r="F193" s="325" t="s">
        <v>2073</v>
      </c>
      <c r="G193" s="302"/>
      <c r="H193" s="302" t="s">
        <v>2170</v>
      </c>
      <c r="I193" s="302" t="s">
        <v>2108</v>
      </c>
      <c r="J193" s="302"/>
      <c r="K193" s="350"/>
    </row>
    <row r="194" spans="2:11" s="1" customFormat="1" ht="15" customHeight="1">
      <c r="B194" s="327"/>
      <c r="C194" s="363" t="s">
        <v>2171</v>
      </c>
      <c r="D194" s="302"/>
      <c r="E194" s="302"/>
      <c r="F194" s="325" t="s">
        <v>2079</v>
      </c>
      <c r="G194" s="302"/>
      <c r="H194" s="302" t="s">
        <v>2172</v>
      </c>
      <c r="I194" s="302" t="s">
        <v>2108</v>
      </c>
      <c r="J194" s="302"/>
      <c r="K194" s="350"/>
    </row>
    <row r="195" spans="2:11" s="1" customFormat="1" ht="15" customHeight="1">
      <c r="B195" s="356"/>
      <c r="C195" s="371"/>
      <c r="D195" s="336"/>
      <c r="E195" s="336"/>
      <c r="F195" s="336"/>
      <c r="G195" s="336"/>
      <c r="H195" s="336"/>
      <c r="I195" s="336"/>
      <c r="J195" s="336"/>
      <c r="K195" s="357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38"/>
      <c r="C197" s="348"/>
      <c r="D197" s="348"/>
      <c r="E197" s="348"/>
      <c r="F197" s="358"/>
      <c r="G197" s="348"/>
      <c r="H197" s="348"/>
      <c r="I197" s="348"/>
      <c r="J197" s="348"/>
      <c r="K197" s="338"/>
    </row>
    <row r="198" spans="2:11" s="1" customFormat="1" ht="18.75" customHeight="1"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</row>
    <row r="199" spans="2:11" s="1" customFormat="1" ht="13.5">
      <c r="B199" s="289"/>
      <c r="C199" s="290"/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1">
      <c r="B200" s="292"/>
      <c r="C200" s="293" t="s">
        <v>2173</v>
      </c>
      <c r="D200" s="293"/>
      <c r="E200" s="293"/>
      <c r="F200" s="293"/>
      <c r="G200" s="293"/>
      <c r="H200" s="293"/>
      <c r="I200" s="293"/>
      <c r="J200" s="293"/>
      <c r="K200" s="294"/>
    </row>
    <row r="201" spans="2:11" s="1" customFormat="1" ht="25.5" customHeight="1">
      <c r="B201" s="292"/>
      <c r="C201" s="372" t="s">
        <v>2174</v>
      </c>
      <c r="D201" s="372"/>
      <c r="E201" s="372"/>
      <c r="F201" s="372" t="s">
        <v>2175</v>
      </c>
      <c r="G201" s="373"/>
      <c r="H201" s="372" t="s">
        <v>2176</v>
      </c>
      <c r="I201" s="372"/>
      <c r="J201" s="372"/>
      <c r="K201" s="294"/>
    </row>
    <row r="202" spans="2:11" s="1" customFormat="1" ht="5.25" customHeight="1">
      <c r="B202" s="327"/>
      <c r="C202" s="322"/>
      <c r="D202" s="322"/>
      <c r="E202" s="322"/>
      <c r="F202" s="322"/>
      <c r="G202" s="348"/>
      <c r="H202" s="322"/>
      <c r="I202" s="322"/>
      <c r="J202" s="322"/>
      <c r="K202" s="350"/>
    </row>
    <row r="203" spans="2:11" s="1" customFormat="1" ht="15" customHeight="1">
      <c r="B203" s="327"/>
      <c r="C203" s="302" t="s">
        <v>2166</v>
      </c>
      <c r="D203" s="302"/>
      <c r="E203" s="302"/>
      <c r="F203" s="325" t="s">
        <v>47</v>
      </c>
      <c r="G203" s="302"/>
      <c r="H203" s="302" t="s">
        <v>2177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48</v>
      </c>
      <c r="G204" s="302"/>
      <c r="H204" s="302" t="s">
        <v>2178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51</v>
      </c>
      <c r="G205" s="302"/>
      <c r="H205" s="302" t="s">
        <v>2179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49</v>
      </c>
      <c r="G206" s="302"/>
      <c r="H206" s="302" t="s">
        <v>2180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 t="s">
        <v>50</v>
      </c>
      <c r="G207" s="302"/>
      <c r="H207" s="302" t="s">
        <v>2181</v>
      </c>
      <c r="I207" s="302"/>
      <c r="J207" s="302"/>
      <c r="K207" s="350"/>
    </row>
    <row r="208" spans="2:11" s="1" customFormat="1" ht="15" customHeight="1">
      <c r="B208" s="327"/>
      <c r="C208" s="302"/>
      <c r="D208" s="302"/>
      <c r="E208" s="302"/>
      <c r="F208" s="325"/>
      <c r="G208" s="302"/>
      <c r="H208" s="302"/>
      <c r="I208" s="302"/>
      <c r="J208" s="302"/>
      <c r="K208" s="350"/>
    </row>
    <row r="209" spans="2:11" s="1" customFormat="1" ht="15" customHeight="1">
      <c r="B209" s="327"/>
      <c r="C209" s="302" t="s">
        <v>2120</v>
      </c>
      <c r="D209" s="302"/>
      <c r="E209" s="302"/>
      <c r="F209" s="325" t="s">
        <v>83</v>
      </c>
      <c r="G209" s="302"/>
      <c r="H209" s="302" t="s">
        <v>2182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2018</v>
      </c>
      <c r="G210" s="302"/>
      <c r="H210" s="302" t="s">
        <v>2019</v>
      </c>
      <c r="I210" s="302"/>
      <c r="J210" s="302"/>
      <c r="K210" s="350"/>
    </row>
    <row r="211" spans="2:11" s="1" customFormat="1" ht="15" customHeight="1">
      <c r="B211" s="327"/>
      <c r="C211" s="302"/>
      <c r="D211" s="302"/>
      <c r="E211" s="302"/>
      <c r="F211" s="325" t="s">
        <v>2016</v>
      </c>
      <c r="G211" s="302"/>
      <c r="H211" s="302" t="s">
        <v>2183</v>
      </c>
      <c r="I211" s="302"/>
      <c r="J211" s="302"/>
      <c r="K211" s="350"/>
    </row>
    <row r="212" spans="2:11" s="1" customFormat="1" ht="15" customHeight="1">
      <c r="B212" s="374"/>
      <c r="C212" s="302"/>
      <c r="D212" s="302"/>
      <c r="E212" s="302"/>
      <c r="F212" s="325" t="s">
        <v>108</v>
      </c>
      <c r="G212" s="363"/>
      <c r="H212" s="354" t="s">
        <v>107</v>
      </c>
      <c r="I212" s="354"/>
      <c r="J212" s="354"/>
      <c r="K212" s="375"/>
    </row>
    <row r="213" spans="2:11" s="1" customFormat="1" ht="15" customHeight="1">
      <c r="B213" s="374"/>
      <c r="C213" s="302"/>
      <c r="D213" s="302"/>
      <c r="E213" s="302"/>
      <c r="F213" s="325" t="s">
        <v>2020</v>
      </c>
      <c r="G213" s="363"/>
      <c r="H213" s="354" t="s">
        <v>2184</v>
      </c>
      <c r="I213" s="354"/>
      <c r="J213" s="354"/>
      <c r="K213" s="375"/>
    </row>
    <row r="214" spans="2:11" s="1" customFormat="1" ht="15" customHeight="1">
      <c r="B214" s="374"/>
      <c r="C214" s="302"/>
      <c r="D214" s="302"/>
      <c r="E214" s="302"/>
      <c r="F214" s="325"/>
      <c r="G214" s="363"/>
      <c r="H214" s="354"/>
      <c r="I214" s="354"/>
      <c r="J214" s="354"/>
      <c r="K214" s="375"/>
    </row>
    <row r="215" spans="2:11" s="1" customFormat="1" ht="15" customHeight="1">
      <c r="B215" s="374"/>
      <c r="C215" s="302" t="s">
        <v>2144</v>
      </c>
      <c r="D215" s="302"/>
      <c r="E215" s="302"/>
      <c r="F215" s="325">
        <v>1</v>
      </c>
      <c r="G215" s="363"/>
      <c r="H215" s="354" t="s">
        <v>2185</v>
      </c>
      <c r="I215" s="354"/>
      <c r="J215" s="354"/>
      <c r="K215" s="375"/>
    </row>
    <row r="216" spans="2:11" s="1" customFormat="1" ht="15" customHeight="1">
      <c r="B216" s="374"/>
      <c r="C216" s="302"/>
      <c r="D216" s="302"/>
      <c r="E216" s="302"/>
      <c r="F216" s="325">
        <v>2</v>
      </c>
      <c r="G216" s="363"/>
      <c r="H216" s="354" t="s">
        <v>2186</v>
      </c>
      <c r="I216" s="354"/>
      <c r="J216" s="354"/>
      <c r="K216" s="375"/>
    </row>
    <row r="217" spans="2:11" s="1" customFormat="1" ht="15" customHeight="1">
      <c r="B217" s="374"/>
      <c r="C217" s="302"/>
      <c r="D217" s="302"/>
      <c r="E217" s="302"/>
      <c r="F217" s="325">
        <v>3</v>
      </c>
      <c r="G217" s="363"/>
      <c r="H217" s="354" t="s">
        <v>2187</v>
      </c>
      <c r="I217" s="354"/>
      <c r="J217" s="354"/>
      <c r="K217" s="375"/>
    </row>
    <row r="218" spans="2:11" s="1" customFormat="1" ht="15" customHeight="1">
      <c r="B218" s="374"/>
      <c r="C218" s="302"/>
      <c r="D218" s="302"/>
      <c r="E218" s="302"/>
      <c r="F218" s="325">
        <v>4</v>
      </c>
      <c r="G218" s="363"/>
      <c r="H218" s="354" t="s">
        <v>2188</v>
      </c>
      <c r="I218" s="354"/>
      <c r="J218" s="354"/>
      <c r="K218" s="375"/>
    </row>
    <row r="219" spans="2:11" s="1" customFormat="1" ht="12.75" customHeight="1">
      <c r="B219" s="376"/>
      <c r="C219" s="377"/>
      <c r="D219" s="377"/>
      <c r="E219" s="377"/>
      <c r="F219" s="377"/>
      <c r="G219" s="377"/>
      <c r="H219" s="377"/>
      <c r="I219" s="377"/>
      <c r="J219" s="377"/>
      <c r="K219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LAPTOP-4SGE787N\Mr Koska</dc:creator>
  <cp:keywords/>
  <dc:description/>
  <cp:lastModifiedBy>LAPTOP-4SGE787N\Mr Koska</cp:lastModifiedBy>
  <dcterms:created xsi:type="dcterms:W3CDTF">2024-02-20T17:28:00Z</dcterms:created>
  <dcterms:modified xsi:type="dcterms:W3CDTF">2024-02-20T17:28:10Z</dcterms:modified>
  <cp:category/>
  <cp:version/>
  <cp:contentType/>
  <cp:contentStatus/>
</cp:coreProperties>
</file>