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-..." sheetId="2" r:id="rId2"/>
    <sheet name="VON - Vedlejší a ostatní 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'D.1.1. - Architektonicko-...'!$C$99:$K$354</definedName>
    <definedName name="_xlnm.Print_Area" localSheetId="1">'D.1.1. - Architektonicko-...'!$C$4:$J$39,'D.1.1. - Architektonicko-...'!$C$45:$J$81,'D.1.1. - Architektonicko-...'!$C$87:$K$354</definedName>
    <definedName name="_xlnm._FilterDatabase" localSheetId="2" hidden="1">'VON - Vedlejší a ostatní ...'!$C$83:$K$120</definedName>
    <definedName name="_xlnm.Print_Area" localSheetId="2">'VON - Vedlejší a ostatní ...'!$C$4:$J$39,'VON - Vedlejší a ostatní ...'!$C$45:$J$65,'VON - Vedlejší a ostatní ...'!$C$71:$K$120</definedName>
    <definedName name="_xlnm.Print_Area" localSheetId="3">'Seznam figur'!$C$4:$G$67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'D.1.1. - Architektonicko-...'!$99:$99</definedName>
    <definedName name="_xlnm.Print_Titles" localSheetId="2">'VON - Vedlejší a ostatní ...'!$83:$83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<sst xmlns="http://schemas.openxmlformats.org/spreadsheetml/2006/main" count="3393" uniqueCount="766">
  <si>
    <t>Export Komplet</t>
  </si>
  <si>
    <t>VZ</t>
  </si>
  <si>
    <t>2.0</t>
  </si>
  <si>
    <t>ZAMOK</t>
  </si>
  <si>
    <t>False</t>
  </si>
  <si>
    <t>{19421ad5-d529-407b-9bed-12e86e0dadf6}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</si>
  <si>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</si>
  <si>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</si>
  <si>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</si>
  <si>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</si>
  <si>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</si>
  <si>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</si>
  <si>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</si>
  <si>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</si>
  <si>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</si>
  <si>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</si>
  <si>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</si>
  <si>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Veleslavínova 42, Plzeň - IV.ETAPA oprava fasády</t>
  </si>
  <si>
    <t>KSO:</t>
  </si>
  <si>
    <t/>
  </si>
  <si>
    <t>CC-CZ:</t>
  </si>
  <si>
    <t>Místo:</t>
  </si>
  <si>
    <t>Veleslavínova 42, Plzeň</t>
  </si>
  <si>
    <t>Datum:</t>
  </si>
  <si>
    <t>24. 6. 2023</t>
  </si>
  <si>
    <t>Zadavatel:</t>
  </si>
  <si>
    <t>IČ:</t>
  </si>
  <si>
    <t xml:space="preserve">ZČU v Plzni, Univerzitní 8, 306 14 Plzeň </t>
  </si>
  <si>
    <t>DIČ:</t>
  </si>
  <si>
    <t>Uchazeč:</t>
  </si>
  <si>
    <t>Vyplň údaj</t>
  </si>
  <si>
    <t>Projektant:</t>
  </si>
  <si>
    <t xml:space="preserve">AIP spol. s.r.o. Plzeň </t>
  </si>
  <si>
    <t>True</t>
  </si>
  <si>
    <t>Zpracovatel:</t>
  </si>
  <si>
    <t>Michal Jirka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</si>
  <si>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</si>
  <si>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</si>
  <si>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</si>
  <si>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</si>
  <si>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</si>
  <si>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</si>
  <si>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</si>
  <si>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</si>
  <si>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</si>
  <si>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</si>
  <si>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</si>
  <si>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</si>
  <si>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</si>
  <si>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</si>
  <si>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</si>
  <si>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</si>
  <si>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</si>
  <si>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</si>
  <si>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</si>
  <si>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</si>
  <si>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</si>
  <si>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</si>
  <si>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</si>
  <si>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</si>
  <si>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</si>
  <si>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</si>
  <si>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</si>
  <si>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</si>
  <si>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</si>
  <si>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</si>
  <si>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</si>
  <si>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</si>
  <si>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</si>
  <si>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</si>
  <si>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</si>
  <si>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</si>
  <si>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</si>
  <si>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</si>
  <si>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</si>
  <si>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</si>
  <si>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</si>
  <si>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</si>
  <si>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 xml:space="preserve">Architektonicko-stavební řešení </t>
  </si>
  <si>
    <t>STA</t>
  </si>
  <si>
    <t>1</t>
  </si>
  <si>
    <t>{146a7272-6c63-4c45-86b5-8ac272cdc99e}</t>
  </si>
  <si>
    <t>2</t>
  </si>
  <si>
    <t>VON</t>
  </si>
  <si>
    <t>Vedlejší a ostatní rozpočtové náklady</t>
  </si>
  <si>
    <t>{8d22818f-a882-4457-9272-c0a3192ca71d}</t>
  </si>
  <si>
    <t>lešení</t>
  </si>
  <si>
    <t>3808,5</t>
  </si>
  <si>
    <t>fasáda</t>
  </si>
  <si>
    <t>2912,398</t>
  </si>
  <si>
    <t>KRYCÍ LIST SOUPISU PRACÍ</t>
  </si>
  <si>
    <t>Objekt:</t>
  </si>
  <si>
    <t xml:space="preserve">D.1.1. - Architektonicko-stavební řešení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</si>
  <si>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</si>
  <si>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</si>
  <si>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</si>
  <si>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</si>
  <si>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</si>
  <si>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</si>
  <si>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</si>
  <si>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62 - Úpravy povrchů vnější</t>
  </si>
  <si>
    <t xml:space="preserve">      64 - Výplně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</si>
  <si>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</si>
  <si>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</si>
  <si>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</si>
  <si>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</si>
  <si>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</si>
  <si>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</si>
  <si>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  99 - Staveništní přesun hmot</t>
  </si>
  <si>
    <t xml:space="preserve">        997 - Přesun sutě</t>
  </si>
  <si>
    <t xml:space="preserve">    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</si>
  <si>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</si>
  <si>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</si>
  <si>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</si>
  <si>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</si>
  <si>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</si>
  <si>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</si>
  <si>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</si>
  <si>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</si>
  <si>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</si>
  <si>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</si>
  <si>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</si>
  <si>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</si>
  <si>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</si>
  <si>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</si>
  <si>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</si>
  <si>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</si>
  <si>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</si>
  <si>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</si>
  <si>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</si>
  <si>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</si>
  <si>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</si>
  <si>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</si>
  <si>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</si>
  <si>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</si>
  <si>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</si>
  <si>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</si>
  <si>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</si>
  <si>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kordónových říms cihlami pálenými na maltu</t>
  </si>
  <si>
    <t>m3</t>
  </si>
  <si>
    <t>CS ÚRS 2023 01</t>
  </si>
  <si>
    <t>4</t>
  </si>
  <si>
    <t>323523658</t>
  </si>
  <si>
    <t>PP</t>
  </si>
  <si>
    <t>Doplnění zdiva hlavních a kordonových říms s dodáním hmot, cihlami pálenými na maltu</t>
  </si>
  <si>
    <t>Online PSC</t>
  </si>
  <si>
    <t>https://podminky.urs.cz/item/CS_URS_2023_01/317235811</t>
  </si>
  <si>
    <t>VV</t>
  </si>
  <si>
    <t>0,5"množství je stanoveno předběžně bude fakturováno dle skutečného stavu</t>
  </si>
  <si>
    <t>6</t>
  </si>
  <si>
    <t>Úpravy povrchů, podlahy a osazování výplní</t>
  </si>
  <si>
    <t>62</t>
  </si>
  <si>
    <t>Úpravy povrchů vnější</t>
  </si>
  <si>
    <t>622326652</t>
  </si>
  <si>
    <t>Oprava vnější vápenocementové omítky s celoplošným přeštukováním členitosti 5 v rozsahu přes 10 do 20 %</t>
  </si>
  <si>
    <t>m2</t>
  </si>
  <si>
    <t>8</t>
  </si>
  <si>
    <t>Oprava vápenocementové omítky s celoplošným přeštukováním vnějších ploch stupně členitosti 5, v rozsahu opravované plochy přes 10 do 20%</t>
  </si>
  <si>
    <t>https://podminky.urs.cz/item/CS_URS_2023_01/622326652</t>
  </si>
  <si>
    <t xml:space="preserve">fasády celkem </t>
  </si>
  <si>
    <t>34,0*18,0*2</t>
  </si>
  <si>
    <t>15,4*18,0*2</t>
  </si>
  <si>
    <t>20,0*18,0*2</t>
  </si>
  <si>
    <t>(2,6*2+20,6)*19,5+1,0*1,5*2</t>
  </si>
  <si>
    <t>(2,6*2+11,4)*19,5+1,0*1,5*2</t>
  </si>
  <si>
    <t>Mezisoučet</t>
  </si>
  <si>
    <t xml:space="preserve">odpočet otvorů </t>
  </si>
  <si>
    <t>-0,4*0,5*18</t>
  </si>
  <si>
    <t>-1,55*(2,65+2,8)/2*82</t>
  </si>
  <si>
    <t>-1,55*1,975*37</t>
  </si>
  <si>
    <t>-3,14*0,775*0,775/2*37</t>
  </si>
  <si>
    <t>-1,8*0,3*3</t>
  </si>
  <si>
    <t>-3,14*0,9*0,9/2*3</t>
  </si>
  <si>
    <t>-1,55*0,725</t>
  </si>
  <si>
    <t>-3,14*0,775*0,775/2</t>
  </si>
  <si>
    <t>-1,95*2,365</t>
  </si>
  <si>
    <t>-3,14*0,975*0,975/2</t>
  </si>
  <si>
    <t>-1,95*3,125*5</t>
  </si>
  <si>
    <t>-3,14*0,875*0,975/2*5</t>
  </si>
  <si>
    <t>-1,9*2,0</t>
  </si>
  <si>
    <t>-1,55*3,3*3</t>
  </si>
  <si>
    <t>-1,8*2,7</t>
  </si>
  <si>
    <t xml:space="preserve">ostění a nadpraží </t>
  </si>
  <si>
    <t>(0,5*2+0,4)*0,15*18</t>
  </si>
  <si>
    <t>(2,65*2+1,6)*0,15*82</t>
  </si>
  <si>
    <t>1,975*0,15*2*37</t>
  </si>
  <si>
    <t>3,14*1,55/2*0,15*37</t>
  </si>
  <si>
    <t>0,3*0,30*2*3</t>
  </si>
  <si>
    <t>3,14*1,8/2*0,30*3</t>
  </si>
  <si>
    <t>0,725*0,30*2</t>
  </si>
  <si>
    <t>3,14*1,8/2*0,30</t>
  </si>
  <si>
    <t>2,365*0,30*2</t>
  </si>
  <si>
    <t>3,14*1,95/2*0,3</t>
  </si>
  <si>
    <t>3,125*0,30*2*5</t>
  </si>
  <si>
    <t>3,14*1,95/2*0,30*5</t>
  </si>
  <si>
    <t>(2,0*2+1,9)*0,30</t>
  </si>
  <si>
    <t>3,3*2*0,3*3</t>
  </si>
  <si>
    <t>2,7*2*0,3</t>
  </si>
  <si>
    <t>Součet</t>
  </si>
  <si>
    <t>6224311R</t>
  </si>
  <si>
    <t>Oprava omítek z uměl. kamene,opracovaných do 5 %</t>
  </si>
  <si>
    <t>Vlastní položka</t>
  </si>
  <si>
    <t>10</t>
  </si>
  <si>
    <t>629135101</t>
  </si>
  <si>
    <t>Vyrovnávací vrstva pod klempířské prvky z MC š do 150 mm</t>
  </si>
  <si>
    <t>m</t>
  </si>
  <si>
    <t>18</t>
  </si>
  <si>
    <t>Vyrovnávací vrstva z cementové malty pod klempířskými prvky šířky do 150 mm</t>
  </si>
  <si>
    <t>https://podminky.urs.cz/item/CS_URS_2023_01/629135101</t>
  </si>
  <si>
    <t>5</t>
  </si>
  <si>
    <t>629135102</t>
  </si>
  <si>
    <t>Vyrovnávací vrstva pod klempířské prvky z MC š přes 150 do 300 mm</t>
  </si>
  <si>
    <t>20</t>
  </si>
  <si>
    <t>Vyrovnávací vrstva z cementové malty pod klempířskými prvky šířky přes 150 do 300 mm</t>
  </si>
  <si>
    <t>https://podminky.urs.cz/item/CS_URS_2023_01/629135102</t>
  </si>
  <si>
    <t>629991011</t>
  </si>
  <si>
    <t>Zakrytí výplní otvorů a svislých ploch fólií přilepenou lepící páskou</t>
  </si>
  <si>
    <t>Zakrytí vnějších ploch před znečištěním včetně pozdějšího odkrytí výplní otvorů a svislých ploch fólií přilepenou lepící páskou</t>
  </si>
  <si>
    <t>https://podminky.urs.cz/item/CS_URS_2023_01/629991011</t>
  </si>
  <si>
    <t>7</t>
  </si>
  <si>
    <t>629995101</t>
  </si>
  <si>
    <t>Očištění vnějších ploch tlakovou vodou</t>
  </si>
  <si>
    <t>16</t>
  </si>
  <si>
    <t>Očištění vnějších ploch tlakovou vodou omytím</t>
  </si>
  <si>
    <t>https://podminky.urs.cz/item/CS_URS_2023_01/629995101</t>
  </si>
  <si>
    <t>629991001</t>
  </si>
  <si>
    <t>Zakrytí podélných ploch fólií volně položenou</t>
  </si>
  <si>
    <t>267654271</t>
  </si>
  <si>
    <t>Zakrytí vnějších ploch před znečištěním včetně pozdějšího odkrytí ploch podélných rovných (např. chodníků) fólií položenou volně</t>
  </si>
  <si>
    <t>https://podminky.urs.cz/item/CS_URS_2023_01/629991001</t>
  </si>
  <si>
    <t xml:space="preserve">plochy (chodníky) pod lešením </t>
  </si>
  <si>
    <t>(42,2+53,4)*2*2,0</t>
  </si>
  <si>
    <t>(4,1*2+23,6)*2,0</t>
  </si>
  <si>
    <t>(4,1*2+13,4)*2,0</t>
  </si>
  <si>
    <t>500</t>
  </si>
  <si>
    <t>64</t>
  </si>
  <si>
    <t>Výplně otvorů</t>
  </si>
  <si>
    <t>9</t>
  </si>
  <si>
    <t>641941111</t>
  </si>
  <si>
    <t>Osazování kovových rámů oken do 1 m2 na MC</t>
  </si>
  <si>
    <t>kus</t>
  </si>
  <si>
    <t>-1643313332</t>
  </si>
  <si>
    <t>Osazování rámů kovových okenních na cementovou maltu, o ploše do 1 m2</t>
  </si>
  <si>
    <t>https://podminky.urs.cz/item/CS_URS_2023_01/641941111</t>
  </si>
  <si>
    <t>osazení mřížek viz. odkaz 11 a 12</t>
  </si>
  <si>
    <t>10+2</t>
  </si>
  <si>
    <t>M</t>
  </si>
  <si>
    <t>odkaz 11</t>
  </si>
  <si>
    <t>okenní mřížka 125/55 cm,kovová + L profil, nátěr dle odstínu fasády, viz. odkaz 11</t>
  </si>
  <si>
    <t>ks</t>
  </si>
  <si>
    <t>32</t>
  </si>
  <si>
    <t>1099901076</t>
  </si>
  <si>
    <t>11</t>
  </si>
  <si>
    <t>odkaz 12</t>
  </si>
  <si>
    <t>okenní mřížka 55/55 cm,kovová + L profil, nátěr dle odstínu fasády, viz. odkaz 12</t>
  </si>
  <si>
    <t>1245673783</t>
  </si>
  <si>
    <t>Dtto.L 50/55 cm č.12</t>
  </si>
  <si>
    <t>Ostatní konstrukce a práce, bourání</t>
  </si>
  <si>
    <t>94</t>
  </si>
  <si>
    <t>Lešení a stavební výtahy</t>
  </si>
  <si>
    <t>12</t>
  </si>
  <si>
    <t>941111122</t>
  </si>
  <si>
    <t>Montáž lešení řadového trubkového lehkého s podlahami zatížení do 200 kg/m2 š od 0,9 do 1,2 m v přes 10 do 25 m</t>
  </si>
  <si>
    <t>24</t>
  </si>
  <si>
    <t>Montáž lešení řadového trubkového lehkého pracovního s podlahami s provozním zatížením tř. 3 do 200 kg/m2 šířky tř. W09 od 0,9 do 1,2 m, výšky přes 10 do 25 m</t>
  </si>
  <si>
    <t>https://podminky.urs.cz/item/CS_URS_2023_01/941111122</t>
  </si>
  <si>
    <t>(42,2+53,4)*2*19,5</t>
  </si>
  <si>
    <t>(4,1*2+23,6)*1,5</t>
  </si>
  <si>
    <t>(4,1*2+13,4)*1,5</t>
  </si>
  <si>
    <t>13</t>
  </si>
  <si>
    <t>941111222</t>
  </si>
  <si>
    <t>Příplatek k lešení řadovému trubkovému lehkému s podlahami š 1,2 m v 25 m za první a ZKD den použití</t>
  </si>
  <si>
    <t>26</t>
  </si>
  <si>
    <t>Montáž lešení řadového trubkového lehkého pracovního s podlahami s provozním zatížením tř. 3 do 200 kg/m2 Příplatek za první a každý další den použití lešení k ceně -1122</t>
  </si>
  <si>
    <t>https://podminky.urs.cz/item/CS_URS_2023_01/941111222</t>
  </si>
  <si>
    <t>lešení*30*3</t>
  </si>
  <si>
    <t>14</t>
  </si>
  <si>
    <t>941111822</t>
  </si>
  <si>
    <t>Demontáž lešení řadového trubkového lehkého s podlahami zatížení do 200 kg/m2 š od 0,9 do 1,2 m v přes 10 do 25 m</t>
  </si>
  <si>
    <t>28</t>
  </si>
  <si>
    <t>Demontáž lešení řadového trubkového lehkého pracovního s podlahami s provozním zatížením tř. 3 do 200 kg/m2 šířky tř. W09 od 0,9 do 1,2 m, výšky přes 10 do 25 m</t>
  </si>
  <si>
    <t>https://podminky.urs.cz/item/CS_URS_2023_01/941111822</t>
  </si>
  <si>
    <t>944511111</t>
  </si>
  <si>
    <t>Montáž ochranné sítě z textilie z umělých vláken</t>
  </si>
  <si>
    <t>Montáž ochranné sítě zavěšené na konstrukci lešení z textilie z umělých vláken</t>
  </si>
  <si>
    <t>https://podminky.urs.cz/item/CS_URS_2023_01/944511111</t>
  </si>
  <si>
    <t>944511211</t>
  </si>
  <si>
    <t>Příplatek k ochranné síti za první a ZKD den použití</t>
  </si>
  <si>
    <t>34</t>
  </si>
  <si>
    <t>Montáž ochranné sítě Příplatek za první a každý další den použití sítě k ceně -1111</t>
  </si>
  <si>
    <t>https://podminky.urs.cz/item/CS_URS_2023_01/944511211</t>
  </si>
  <si>
    <t>17</t>
  </si>
  <si>
    <t>944511811</t>
  </si>
  <si>
    <t>Demontáž ochranné sítě z textilie z umělých vláken</t>
  </si>
  <si>
    <t>36</t>
  </si>
  <si>
    <t>Demontáž ochranné sítě zavěšené na konstrukci lešení z textilie z umělých vláken</t>
  </si>
  <si>
    <t>https://podminky.urs.cz/item/CS_URS_2023_01/944511811</t>
  </si>
  <si>
    <t>95</t>
  </si>
  <si>
    <t>Různé dokončovací konstrukce a práce pozemních staveb</t>
  </si>
  <si>
    <t>952901108</t>
  </si>
  <si>
    <t>Čištění budov omytí dvojitých nebo zdvojených oken nebo balkonových dveří pl přes 2,5 m2</t>
  </si>
  <si>
    <t>38</t>
  </si>
  <si>
    <t>Čištění budov při provádění oprav a udržovacích prací oken dvojitých nebo zdvojených omytím, plochy do přes 2,5 m2</t>
  </si>
  <si>
    <t>https://podminky.urs.cz/item/CS_URS_2023_01/952901108</t>
  </si>
  <si>
    <t>96</t>
  </si>
  <si>
    <t>Bourání konstrukcí</t>
  </si>
  <si>
    <t>19</t>
  </si>
  <si>
    <t>966031314</t>
  </si>
  <si>
    <t>Vybourání částí říms z cihel vyložených do 250 mm tl přes 300 mm</t>
  </si>
  <si>
    <t>239544049</t>
  </si>
  <si>
    <t>Vybourání částí říms z cihel vyložených do 250 mm tl. přes 300 mm</t>
  </si>
  <si>
    <t>https://podminky.urs.cz/item/CS_URS_2023_01/966031314</t>
  </si>
  <si>
    <t>3"množství je stanoveno předběžně bude fakturováno dle skutečného stavu</t>
  </si>
  <si>
    <t>97</t>
  </si>
  <si>
    <t>Prorážení otvorů a ostatní bourací práce</t>
  </si>
  <si>
    <t>978019331</t>
  </si>
  <si>
    <t>Otlučení (osekání) vnější vápenné nebo vápenocementové omítky stupně členitosti 3 až 5 v rozsahu přes 10 do 20 %</t>
  </si>
  <si>
    <t>-189814923</t>
  </si>
  <si>
    <t>Otlučení vápenných nebo vápenocementových omítek vnějších ploch s vyškrabáním spar a s očištěním zdiva stupně členitosti 3 až 5, v rozsahu přes 10 do 20 %</t>
  </si>
  <si>
    <t>https://podminky.urs.cz/item/CS_URS_2023_01/978019331</t>
  </si>
  <si>
    <t>2912,398"nesoudržné plochy předpoklad do 20%</t>
  </si>
  <si>
    <t>978035117</t>
  </si>
  <si>
    <t>Odstranění tenkovrstvé omítky tl do 2 mm obroušením v rozsahu přes 50 do 100 %</t>
  </si>
  <si>
    <t>1908795013</t>
  </si>
  <si>
    <t>Odstranění tenkovrstvých omítek nebo štuku tloušťky do 2 mm obroušením, rozsahu přes 50 do 100%</t>
  </si>
  <si>
    <t>https://podminky.urs.cz/item/CS_URS_2023_01/978035117</t>
  </si>
  <si>
    <t>fasáda"soudržné plochy cca 80%</t>
  </si>
  <si>
    <t>98</t>
  </si>
  <si>
    <t>Demolice a sanace</t>
  </si>
  <si>
    <t>22</t>
  </si>
  <si>
    <t>985131221</t>
  </si>
  <si>
    <t>Očištění ploch stěn, rubu kleneb a podlah nesušeným křemičitým pískem (metodou torbo)</t>
  </si>
  <si>
    <t>Očištění ploch stěn, rubu kleneb a podlah tryskání pískem nesušeným (torbo)</t>
  </si>
  <si>
    <t>https://podminky.urs.cz/item/CS_URS_2023_01/985131221</t>
  </si>
  <si>
    <t>99</t>
  </si>
  <si>
    <t>Staveništní přesun hmot</t>
  </si>
  <si>
    <t>997</t>
  </si>
  <si>
    <t>Přesun sutě</t>
  </si>
  <si>
    <t>23</t>
  </si>
  <si>
    <t>997013217</t>
  </si>
  <si>
    <t>Vnitrostaveništní doprava suti a vybouraných hmot pro budovy v přes 21 do 24 m ručně</t>
  </si>
  <si>
    <t>t</t>
  </si>
  <si>
    <t>-218637745</t>
  </si>
  <si>
    <t>Vnitrostaveništní doprava suti a vybouraných hmot vodorovně do 50 m svisle ručně pro budovy a haly výšky přes 21 do 24 m</t>
  </si>
  <si>
    <t>https://podminky.urs.cz/item/CS_URS_2023_01/997013217</t>
  </si>
  <si>
    <t>997013501</t>
  </si>
  <si>
    <t>Odvoz suti a vybouraných hmot na skládku nebo meziskládku do 1 km se složením</t>
  </si>
  <si>
    <t>-620704413</t>
  </si>
  <si>
    <t>Odvoz suti a vybouraných hmot na skládku nebo meziskládku se složením, na vzdálenost do 1 km</t>
  </si>
  <si>
    <t>https://podminky.urs.cz/item/CS_URS_2023_01/997013501</t>
  </si>
  <si>
    <t>25</t>
  </si>
  <si>
    <t>997013509</t>
  </si>
  <si>
    <t>Příplatek k odvozu suti a vybouraných hmot na skládku ZKD 1 km přes 1 km</t>
  </si>
  <si>
    <t>-323764766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</si>
  <si>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</si>
  <si>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</si>
  <si>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52,938*14 'Přepočtené koeficientem množství</t>
  </si>
  <si>
    <t>997013871</t>
  </si>
  <si>
    <t>Poplatek za uložení stavebního odpadu na recyklační skládce (skládkovné) směsného stavebního a demoličního kód odpadu 17 09 04</t>
  </si>
  <si>
    <t>-579282324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</si>
  <si>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</si>
  <si>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</si>
  <si>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998</t>
  </si>
  <si>
    <t>Přesun hmot</t>
  </si>
  <si>
    <t>27</t>
  </si>
  <si>
    <t>998018003</t>
  </si>
  <si>
    <t>Přesun hmot ruční pro budovy v přes 12 do 24 m</t>
  </si>
  <si>
    <t>40</t>
  </si>
  <si>
    <t>Přesun hmot pro budovy občanské výstavby, bydlení, výrobu a služby ruční - bez užití mechanizace vodorovná dopravní vzdálenost do 100 m pro budovy s jakoukoliv nosnou konstrukcí výšky přes 12 do 24 m</t>
  </si>
  <si>
    <t>https://podminky.urs.cz/item/CS_URS_2023_01/998018003</t>
  </si>
  <si>
    <t>PSV</t>
  </si>
  <si>
    <t>Práce a dodávky PSV</t>
  </si>
  <si>
    <t>764</t>
  </si>
  <si>
    <t>Konstrukce klempířské</t>
  </si>
  <si>
    <t>764002851</t>
  </si>
  <si>
    <t>Demontáž oplechování parapetů do suti</t>
  </si>
  <si>
    <t>46</t>
  </si>
  <si>
    <t>Demontáž klempířských konstrukcí oplechování parapetů do suti</t>
  </si>
  <si>
    <t>https://podminky.urs.cz/item/CS_URS_2023_01/764002851</t>
  </si>
  <si>
    <t>29</t>
  </si>
  <si>
    <t>764002861</t>
  </si>
  <si>
    <t>Demontáž oplechování říms a ozdobných prvků do suti</t>
  </si>
  <si>
    <t>42</t>
  </si>
  <si>
    <t>Demontáž klempířských konstrukcí oplechování říms do suti</t>
  </si>
  <si>
    <t>https://podminky.urs.cz/item/CS_URS_2023_01/764002861</t>
  </si>
  <si>
    <t>30</t>
  </si>
  <si>
    <t>764004861</t>
  </si>
  <si>
    <t>Demontáž svodu do suti</t>
  </si>
  <si>
    <t>52</t>
  </si>
  <si>
    <t>Demontáž klempířských konstrukcí svodu do suti</t>
  </si>
  <si>
    <t>https://podminky.urs.cz/item/CS_URS_2023_01/764004861</t>
  </si>
  <si>
    <t>31</t>
  </si>
  <si>
    <t>764216403</t>
  </si>
  <si>
    <t>Oplechování parapetů rovných mechanicky kotvené z Pz plechu rš 250 mm</t>
  </si>
  <si>
    <t>44</t>
  </si>
  <si>
    <t>Oplechování parapetů z pozinkovaného plechu rovných mechanicky kotvené, bez rohů rš 250 mm</t>
  </si>
  <si>
    <t>https://podminky.urs.cz/item/CS_URS_2023_01/764216403</t>
  </si>
  <si>
    <t>764218406</t>
  </si>
  <si>
    <t>Oplechování rovné římsy mechanicky kotvené z Pz plechu rš 500 mm</t>
  </si>
  <si>
    <t>48</t>
  </si>
  <si>
    <t>Oplechování říms a ozdobných prvků z pozinkovaného plechu rovných, bez rohů mechanicky kotvené rš 500 mm</t>
  </si>
  <si>
    <t>https://podminky.urs.cz/item/CS_URS_2023_01/764218406</t>
  </si>
  <si>
    <t>33</t>
  </si>
  <si>
    <t>764518423</t>
  </si>
  <si>
    <t>Svody kruhové včetně objímek, kolen, odskoků z Pz plechu průměru 120 mm</t>
  </si>
  <si>
    <t>50</t>
  </si>
  <si>
    <t>Svod z pozinkovaného plechu včetně objímek, kolen a odskoků kruhový, průměru 120 mm</t>
  </si>
  <si>
    <t>https://podminky.urs.cz/item/CS_URS_2023_01/764518423</t>
  </si>
  <si>
    <t>998764103</t>
  </si>
  <si>
    <t>Přesun hmot tonážní pro konstrukce klempířské v objektech v přes 12 do 24 m</t>
  </si>
  <si>
    <t>66</t>
  </si>
  <si>
    <t>Přesun hmot pro konstrukce klempířské stanovený z hmotnosti přesunovaného materiálu vodorovná dopravní vzdálenost do 50 m v objektech výšky přes 12 do 24 m</t>
  </si>
  <si>
    <t>https://podminky.urs.cz/item/CS_URS_2023_01/998764103</t>
  </si>
  <si>
    <t>35</t>
  </si>
  <si>
    <t>998764181</t>
  </si>
  <si>
    <t>Příplatek k přesunu hmot tonážní 764 prováděný bez použití mechanizace</t>
  </si>
  <si>
    <t>-1142102878</t>
  </si>
  <si>
    <t>Přesun hmot pro konstrukce klempířské stanovený z hmotnosti přesunovaného materiálu Příplatek k cenám za přesun prováděný bez použití mechanizace pro jakoukoliv výšku objektu</t>
  </si>
  <si>
    <t>https://podminky.urs.cz/item/CS_URS_2023_01/998764181</t>
  </si>
  <si>
    <t>766</t>
  </si>
  <si>
    <t>Konstrukce truhlářské</t>
  </si>
  <si>
    <t>766-R1</t>
  </si>
  <si>
    <t>Odporná repase vstupních 3kř dveří (dveře v centrální části viz. pohled ze Sadů 5. května)</t>
  </si>
  <si>
    <t>517552461</t>
  </si>
  <si>
    <t>37</t>
  </si>
  <si>
    <t>766-R2</t>
  </si>
  <si>
    <t>Odporná repase vstupních 2kř dveří (dveře v pravé části viz. pohled ze Sadů 5. května)</t>
  </si>
  <si>
    <t>-192206534</t>
  </si>
  <si>
    <t>766-R3</t>
  </si>
  <si>
    <t>Odporná repase vstupních 2kř dveří (dveře v centrální části viz. pohled z Veleslavínovi ulice)</t>
  </si>
  <si>
    <t>153449154</t>
  </si>
  <si>
    <t>767</t>
  </si>
  <si>
    <t>Konstrukce zámečnické</t>
  </si>
  <si>
    <t>39</t>
  </si>
  <si>
    <t>767810123</t>
  </si>
  <si>
    <t>Montáž mřížek větracích kruhových D přes 200 do 300 mm</t>
  </si>
  <si>
    <t>1880967741</t>
  </si>
  <si>
    <t>Montáž větracích mřížek ocelových kruhových, průměru přes 200 do 300 mm</t>
  </si>
  <si>
    <t>https://podminky.urs.cz/item/CS_URS_2023_01/767810123</t>
  </si>
  <si>
    <t>kruhové mřížky viz. boční pohledy</t>
  </si>
  <si>
    <t>2*9</t>
  </si>
  <si>
    <t>mkruh</t>
  </si>
  <si>
    <t>ocelová mřížka kruhová pr. 300 mm, provedení dtto stávající, nátěr dle odstínu fasády</t>
  </si>
  <si>
    <t>472591644</t>
  </si>
  <si>
    <t>41</t>
  </si>
  <si>
    <t>767810811</t>
  </si>
  <si>
    <t>Demontáž mřížek větracích ocelových čtyřhranných nebo kruhových</t>
  </si>
  <si>
    <t>1898568246</t>
  </si>
  <si>
    <t>Demontáž větracích mřížek ocelových čtyřhranných neho kruhových</t>
  </si>
  <si>
    <t>https://podminky.urs.cz/item/CS_URS_2023_01/767810811</t>
  </si>
  <si>
    <t>998767103</t>
  </si>
  <si>
    <t>Přesun hmot tonážní pro zámečnické konstrukce v objektech v přes 12 do 24 m</t>
  </si>
  <si>
    <t>-1842842935</t>
  </si>
  <si>
    <t>Přesun hmot pro zámečnické konstrukce stanovený z hmotnosti přesunovaného materiálu vodorovná dopravní vzdálenost do 50 m v objektech výšky přes 12 do 24 m</t>
  </si>
  <si>
    <t>https://podminky.urs.cz/item/CS_URS_2023_01/998767103</t>
  </si>
  <si>
    <t>43</t>
  </si>
  <si>
    <t>998767181</t>
  </si>
  <si>
    <t>Příplatek k přesunu hmot tonážní 767 prováděný bez použití mechanizace</t>
  </si>
  <si>
    <t>-1833319159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</si>
  <si>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</si>
  <si>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https://podminky.urs.cz/item/CS_URS_2023_01/998767181</t>
  </si>
  <si>
    <t>772</t>
  </si>
  <si>
    <t>Podlahy z kamene</t>
  </si>
  <si>
    <t>772-R1</t>
  </si>
  <si>
    <t>Odborná kamenická oprava povrchu předložených schodišť z ulice Veleslavínova</t>
  </si>
  <si>
    <t>-769858313</t>
  </si>
  <si>
    <t>3*2,5</t>
  </si>
  <si>
    <t>783</t>
  </si>
  <si>
    <t>Dokončovací práce - nátěry</t>
  </si>
  <si>
    <t>45</t>
  </si>
  <si>
    <t>783401311</t>
  </si>
  <si>
    <t>Odmaštění klempířských konstrukcí vodou ředitelným odmašťovačem před provedením nátěru</t>
  </si>
  <si>
    <t>Příprava podkladu klempířských konstrukcí před provedením nátěru odmaštěním odmašťovačem vodou ředitelným</t>
  </si>
  <si>
    <t>https://podminky.urs.cz/item/CS_URS_2023_01/783401311</t>
  </si>
  <si>
    <t>210,0*0,25</t>
  </si>
  <si>
    <t>620,0*0,4</t>
  </si>
  <si>
    <t>295,0*0,4</t>
  </si>
  <si>
    <t>783414101</t>
  </si>
  <si>
    <t>Základní jednonásobný syntetický nátěr klempířských konstrukcí</t>
  </si>
  <si>
    <t>317044187</t>
  </si>
  <si>
    <t>Základní nátěr klempířských konstrukcí jednonásobný syntetický</t>
  </si>
  <si>
    <t>https://podminky.urs.cz/item/CS_URS_2023_01/783414101</t>
  </si>
  <si>
    <t>47</t>
  </si>
  <si>
    <t>783415101</t>
  </si>
  <si>
    <t>Mezinátěr syntetický jednonásobný mezinátěr klempířských konstrukcí</t>
  </si>
  <si>
    <t>-803370036</t>
  </si>
  <si>
    <t>Mezinátěr klempířských konstrukcí jednonásobný syntetický standardní</t>
  </si>
  <si>
    <t>https://podminky.urs.cz/item/CS_URS_2023_01/783415101</t>
  </si>
  <si>
    <t>783417101</t>
  </si>
  <si>
    <t>Krycí jednonásobný syntetický nátěr klempířských konstrukcí</t>
  </si>
  <si>
    <t>-1405691849</t>
  </si>
  <si>
    <t>Krycí nátěr (email) klempířských konstrukcí jednonásobný syntetický standardní</t>
  </si>
  <si>
    <t>https://podminky.urs.cz/item/CS_URS_2023_01/783417101</t>
  </si>
  <si>
    <t>49</t>
  </si>
  <si>
    <t>783823183</t>
  </si>
  <si>
    <t>Penetrační silikátový nátěr omítek stupně členitosti 5</t>
  </si>
  <si>
    <t>-941662249</t>
  </si>
  <si>
    <t>Penetrační nátěr omítek hladkých omítek hladkých, zrnitých tenkovrstvých nebo štukových stupně členitosti 5 silikátový</t>
  </si>
  <si>
    <t>https://podminky.urs.cz/item/CS_URS_2023_01/783823183</t>
  </si>
  <si>
    <t>783827483</t>
  </si>
  <si>
    <t>Krycí dvojnásobný silikátový nátěr omítek stupně členitosti 5</t>
  </si>
  <si>
    <t>Krycí (ochranný ) nátěr omítek dvojnásobný hladkých omítek hladkých, zrnitých tenkovrstvých nebo štukových stupně členitosti 5 silikátový</t>
  </si>
  <si>
    <t>https://podminky.urs.cz/item/CS_URS_2023_01/783827483</t>
  </si>
  <si>
    <t>51</t>
  </si>
  <si>
    <t>783826645</t>
  </si>
  <si>
    <t>Hydrofobizační transparentní silikonový nátěr omítek stupně členitosti 5</t>
  </si>
  <si>
    <t>Hydrofobizační nátěr omítek silikonový, transparentní, povrchů hladkých omítek hladkých, zrnitých tenkovrstvých nebo štukových stupně členitosti 5</t>
  </si>
  <si>
    <t>https://podminky.urs.cz/item/CS_URS_2023_01/783826645</t>
  </si>
  <si>
    <t>HZS</t>
  </si>
  <si>
    <t>Hodinové zúčtovací sazby</t>
  </si>
  <si>
    <t>HZS2231</t>
  </si>
  <si>
    <t>Hodinová zúčtovací sazba elektrikář</t>
  </si>
  <si>
    <t>hod</t>
  </si>
  <si>
    <t>102</t>
  </si>
  <si>
    <t>Hodinové zúčtovací sazby profesí PSV provádění stavebních instalací elektrikář</t>
  </si>
  <si>
    <t>https://podminky.urs.cz/item/CS_URS_2023_01/HZS2231</t>
  </si>
  <si>
    <t>Oprava svodů hromosvodu</t>
  </si>
  <si>
    <t>20"hodiny stanoveny předběžně, bude fakturováno dle skutečnosti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</si>
  <si>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</si>
  <si>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</si>
  <si>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</si>
  <si>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</si>
  <si>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</si>
  <si>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</si>
  <si>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</si>
  <si>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</si>
  <si>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</si>
  <si>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</si>
  <si>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011503R</t>
  </si>
  <si>
    <t>Předkládání vzorků ke schválení projektantovi a památkovému dozoru - materiály, barevnost atp.</t>
  </si>
  <si>
    <t>Kč</t>
  </si>
  <si>
    <t>1024</t>
  </si>
  <si>
    <t>1357210057</t>
  </si>
  <si>
    <t>Průzkumné, geodetické a projektové práce průzkumné práce stavební průzkum bez rozlišení</t>
  </si>
  <si>
    <t>013254000</t>
  </si>
  <si>
    <t>Dokumentace skutečného provedení stavby</t>
  </si>
  <si>
    <t>-965695002</t>
  </si>
  <si>
    <t>https://podminky.urs.cz/item/CS_URS_2023_01/013254000</t>
  </si>
  <si>
    <t>VRN3</t>
  </si>
  <si>
    <t>Zařízení staveniště</t>
  </si>
  <si>
    <t>030001000</t>
  </si>
  <si>
    <t>1167376468</t>
  </si>
  <si>
    <t>https://podminky.urs.cz/item/CS_URS_2023_01/030001000</t>
  </si>
  <si>
    <t>033103000</t>
  </si>
  <si>
    <t>Připojení energií</t>
  </si>
  <si>
    <t>562237243</t>
  </si>
  <si>
    <t>https://podminky.urs.cz/item/CS_URS_2023_01/033103000</t>
  </si>
  <si>
    <t>033203000</t>
  </si>
  <si>
    <t>Energie pro zařízení staveniště</t>
  </si>
  <si>
    <t>-1090993835</t>
  </si>
  <si>
    <t>https://podminky.urs.cz/item/CS_URS_2023_01/033203000</t>
  </si>
  <si>
    <t>034103000</t>
  </si>
  <si>
    <t>Oplocení staveniště</t>
  </si>
  <si>
    <t>1068784702</t>
  </si>
  <si>
    <t>https://podminky.urs.cz/item/CS_URS_2023_01/034103000</t>
  </si>
  <si>
    <t>034203000</t>
  </si>
  <si>
    <t>Opatření na ochranu pozemků sousedních se staveništěm</t>
  </si>
  <si>
    <t>-1428135162</t>
  </si>
  <si>
    <t>https://podminky.urs.cz/item/CS_URS_2023_01/034203000</t>
  </si>
  <si>
    <t>034503000</t>
  </si>
  <si>
    <t>Informační tabule na staveništi</t>
  </si>
  <si>
    <t>-1192632753</t>
  </si>
  <si>
    <t>https://podminky.urs.cz/item/CS_URS_2023_01/034503000</t>
  </si>
  <si>
    <t>035103001</t>
  </si>
  <si>
    <t xml:space="preserve">Pronájem ploch - zábor chodníků pro lešení </t>
  </si>
  <si>
    <t>1098970396</t>
  </si>
  <si>
    <t>https://podminky.urs.cz/item/CS_URS_2023_01/035103001</t>
  </si>
  <si>
    <t>VRN4</t>
  </si>
  <si>
    <t>Inženýrská činnost</t>
  </si>
  <si>
    <t>04400200R</t>
  </si>
  <si>
    <t xml:space="preserve">Revize hromosvodu </t>
  </si>
  <si>
    <t>1773005160</t>
  </si>
  <si>
    <t>VRN9</t>
  </si>
  <si>
    <t>Ostatní náklady</t>
  </si>
  <si>
    <t>091404000</t>
  </si>
  <si>
    <t>Práce na památkovém objektu</t>
  </si>
  <si>
    <t>1269578542</t>
  </si>
  <si>
    <t>https://podminky.urs.cz/item/CS_URS_2023_01/091404000</t>
  </si>
  <si>
    <t>SEZNAM FIGUR</t>
  </si>
  <si>
    <t>Výměra</t>
  </si>
  <si>
    <t xml:space="preserve"> D.1.1.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</si>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</sst>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235811" TargetMode="External" /><Relationship Id="rId2" Type="http://schemas.openxmlformats.org/officeDocument/2006/relationships/hyperlink" Target="https://podminky.urs.cz/item/CS_URS_2023_01/622326652" TargetMode="External" /><Relationship Id="rId3" Type="http://schemas.openxmlformats.org/officeDocument/2006/relationships/hyperlink" Target="https://podminky.urs.cz/item/CS_URS_2023_01/629135101" TargetMode="External" /><Relationship Id="rId4" Type="http://schemas.openxmlformats.org/officeDocument/2006/relationships/hyperlink" Target="https://podminky.urs.cz/item/CS_URS_2023_01/629135102" TargetMode="External" /><Relationship Id="rId5" Type="http://schemas.openxmlformats.org/officeDocument/2006/relationships/hyperlink" Target="https://podminky.urs.cz/item/CS_URS_2023_01/629991011" TargetMode="External" /><Relationship Id="rId6" Type="http://schemas.openxmlformats.org/officeDocument/2006/relationships/hyperlink" Target="https://podminky.urs.cz/item/CS_URS_2023_01/629995101" TargetMode="External" /><Relationship Id="rId7" Type="http://schemas.openxmlformats.org/officeDocument/2006/relationships/hyperlink" Target="https://podminky.urs.cz/item/CS_URS_2023_01/629991001" TargetMode="External" /><Relationship Id="rId8" Type="http://schemas.openxmlformats.org/officeDocument/2006/relationships/hyperlink" Target="https://podminky.urs.cz/item/CS_URS_2023_01/641941111" TargetMode="External" /><Relationship Id="rId9" Type="http://schemas.openxmlformats.org/officeDocument/2006/relationships/hyperlink" Target="https://podminky.urs.cz/item/CS_URS_2023_01/941111122" TargetMode="External" /><Relationship Id="rId10" Type="http://schemas.openxmlformats.org/officeDocument/2006/relationships/hyperlink" Target="https://podminky.urs.cz/item/CS_URS_2023_01/941111222" TargetMode="External" /><Relationship Id="rId11" Type="http://schemas.openxmlformats.org/officeDocument/2006/relationships/hyperlink" Target="https://podminky.urs.cz/item/CS_URS_2023_01/941111822" TargetMode="External" /><Relationship Id="rId12" Type="http://schemas.openxmlformats.org/officeDocument/2006/relationships/hyperlink" Target="https://podminky.urs.cz/item/CS_URS_2023_01/944511111" TargetMode="External" /><Relationship Id="rId13" Type="http://schemas.openxmlformats.org/officeDocument/2006/relationships/hyperlink" Target="https://podminky.urs.cz/item/CS_URS_2023_01/944511211" TargetMode="External" /><Relationship Id="rId14" Type="http://schemas.openxmlformats.org/officeDocument/2006/relationships/hyperlink" Target="https://podminky.urs.cz/item/CS_URS_2023_01/944511811" TargetMode="External" /><Relationship Id="rId15" Type="http://schemas.openxmlformats.org/officeDocument/2006/relationships/hyperlink" Target="https://podminky.urs.cz/item/CS_URS_2023_01/952901108" TargetMode="External" /><Relationship Id="rId16" Type="http://schemas.openxmlformats.org/officeDocument/2006/relationships/hyperlink" Target="https://podminky.urs.cz/item/CS_URS_2023_01/966031314" TargetMode="External" /><Relationship Id="rId17" Type="http://schemas.openxmlformats.org/officeDocument/2006/relationships/hyperlink" Target="https://podminky.urs.cz/item/CS_URS_2023_01/978019331" TargetMode="External" /><Relationship Id="rId18" Type="http://schemas.openxmlformats.org/officeDocument/2006/relationships/hyperlink" Target="https://podminky.urs.cz/item/CS_URS_2023_01/978035117" TargetMode="External" /><Relationship Id="rId19" Type="http://schemas.openxmlformats.org/officeDocument/2006/relationships/hyperlink" Target="https://podminky.urs.cz/item/CS_URS_2023_01/985131221" TargetMode="External" /><Relationship Id="rId20" Type="http://schemas.openxmlformats.org/officeDocument/2006/relationships/hyperlink" Target="https://podminky.urs.cz/item/CS_URS_2023_01/997013217" TargetMode="External" /><Relationship Id="rId21" Type="http://schemas.openxmlformats.org/officeDocument/2006/relationships/hyperlink" Target="https://podminky.urs.cz/item/CS_URS_2023_01/997013501" TargetMode="External" /><Relationship Id="rId22" Type="http://schemas.openxmlformats.org/officeDocument/2006/relationships/hyperlink" Target="https://podminky.urs.cz/item/CS_URS_2023_01/997013509" TargetMode="External" /><Relationship Id="rId23" Type="http://schemas.openxmlformats.org/officeDocument/2006/relationships/hyperlink" Target="https://podminky.urs.cz/item/CS_URS_2023_01/997013871" TargetMode="External" /><Relationship Id="rId24" Type="http://schemas.openxmlformats.org/officeDocument/2006/relationships/hyperlink" Target="https://podminky.urs.cz/item/CS_URS_2023_01/998018003" TargetMode="External" /><Relationship Id="rId25" Type="http://schemas.openxmlformats.org/officeDocument/2006/relationships/hyperlink" Target="https://podminky.urs.cz/item/CS_URS_2023_01/764002851" TargetMode="External" /><Relationship Id="rId26" Type="http://schemas.openxmlformats.org/officeDocument/2006/relationships/hyperlink" Target="https://podminky.urs.cz/item/CS_URS_2023_01/764002861" TargetMode="External" /><Relationship Id="rId27" Type="http://schemas.openxmlformats.org/officeDocument/2006/relationships/hyperlink" Target="https://podminky.urs.cz/item/CS_URS_2023_01/764004861" TargetMode="External" /><Relationship Id="rId28" Type="http://schemas.openxmlformats.org/officeDocument/2006/relationships/hyperlink" Target="https://podminky.urs.cz/item/CS_URS_2023_01/764216403" TargetMode="External" /><Relationship Id="rId29" Type="http://schemas.openxmlformats.org/officeDocument/2006/relationships/hyperlink" Target="https://podminky.urs.cz/item/CS_URS_2023_01/764218406" TargetMode="External" /><Relationship Id="rId30" Type="http://schemas.openxmlformats.org/officeDocument/2006/relationships/hyperlink" Target="https://podminky.urs.cz/item/CS_URS_2023_01/764518423" TargetMode="External" /><Relationship Id="rId31" Type="http://schemas.openxmlformats.org/officeDocument/2006/relationships/hyperlink" Target="https://podminky.urs.cz/item/CS_URS_2023_01/998764103" TargetMode="External" /><Relationship Id="rId32" Type="http://schemas.openxmlformats.org/officeDocument/2006/relationships/hyperlink" Target="https://podminky.urs.cz/item/CS_URS_2023_01/998764181" TargetMode="External" /><Relationship Id="rId33" Type="http://schemas.openxmlformats.org/officeDocument/2006/relationships/hyperlink" Target="https://podminky.urs.cz/item/CS_URS_2023_01/767810123" TargetMode="External" /><Relationship Id="rId34" Type="http://schemas.openxmlformats.org/officeDocument/2006/relationships/hyperlink" Target="https://podminky.urs.cz/item/CS_URS_2023_01/767810811" TargetMode="External" /><Relationship Id="rId35" Type="http://schemas.openxmlformats.org/officeDocument/2006/relationships/hyperlink" Target="https://podminky.urs.cz/item/CS_URS_2023_01/998767103" TargetMode="External" /><Relationship Id="rId36" Type="http://schemas.openxmlformats.org/officeDocument/2006/relationships/hyperlink" Target="https://podminky.urs.cz/item/CS_URS_2023_01/998767181" TargetMode="External" /><Relationship Id="rId37" Type="http://schemas.openxmlformats.org/officeDocument/2006/relationships/hyperlink" Target="https://podminky.urs.cz/item/CS_URS_2023_01/783401311" TargetMode="External" /><Relationship Id="rId38" Type="http://schemas.openxmlformats.org/officeDocument/2006/relationships/hyperlink" Target="https://podminky.urs.cz/item/CS_URS_2023_01/783414101" TargetMode="External" /><Relationship Id="rId39" Type="http://schemas.openxmlformats.org/officeDocument/2006/relationships/hyperlink" Target="https://podminky.urs.cz/item/CS_URS_2023_01/783415101" TargetMode="External" /><Relationship Id="rId40" Type="http://schemas.openxmlformats.org/officeDocument/2006/relationships/hyperlink" Target="https://podminky.urs.cz/item/CS_URS_2023_01/783417101" TargetMode="External" /><Relationship Id="rId41" Type="http://schemas.openxmlformats.org/officeDocument/2006/relationships/hyperlink" Target="https://podminky.urs.cz/item/CS_URS_2023_01/783823183" TargetMode="External" /><Relationship Id="rId42" Type="http://schemas.openxmlformats.org/officeDocument/2006/relationships/hyperlink" Target="https://podminky.urs.cz/item/CS_URS_2023_01/783827483" TargetMode="External" /><Relationship Id="rId43" Type="http://schemas.openxmlformats.org/officeDocument/2006/relationships/hyperlink" Target="https://podminky.urs.cz/item/CS_URS_2023_01/783826645" TargetMode="External" /><Relationship Id="rId44" Type="http://schemas.openxmlformats.org/officeDocument/2006/relationships/hyperlink" Target="https://podminky.urs.cz/item/CS_URS_2023_01/HZS223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33103000" TargetMode="External" /><Relationship Id="rId4" Type="http://schemas.openxmlformats.org/officeDocument/2006/relationships/hyperlink" Target="https://podminky.urs.cz/item/CS_URS_2023_01/033203000" TargetMode="External" /><Relationship Id="rId5" Type="http://schemas.openxmlformats.org/officeDocument/2006/relationships/hyperlink" Target="https://podminky.urs.cz/item/CS_URS_2023_01/034103000" TargetMode="External" /><Relationship Id="rId6" Type="http://schemas.openxmlformats.org/officeDocument/2006/relationships/hyperlink" Target="https://podminky.urs.cz/item/CS_URS_2023_01/034203000" TargetMode="External" /><Relationship Id="rId7" Type="http://schemas.openxmlformats.org/officeDocument/2006/relationships/hyperlink" Target="https://podminky.urs.cz/item/CS_URS_2023_01/034503000" TargetMode="External" /><Relationship Id="rId8" Type="http://schemas.openxmlformats.org/officeDocument/2006/relationships/hyperlink" Target="https://podminky.urs.cz/item/CS_URS_2023_01/035103001" TargetMode="External" /><Relationship Id="rId9" Type="http://schemas.openxmlformats.org/officeDocument/2006/relationships/hyperlink" Target="https://podminky.urs.cz/item/CS_URS_2023_01/091404000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2023-41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Stavební úpravy objektu Veleslavínova 42, Plzeň - IV.ETAPA oprava fasády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Veleslavínova 42, Plzeň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24. 6. 2023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ZČU v Plzni, Univerzitní 8, 306 14 Plzeň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AIP spol. s.r.o. Plzeň 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Jirka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'D.1.1. - Architektonicko-...'!J30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'D.1.1. - Architektonicko-...'!P100</f>
        <v>0</v>
      </c>
      <c r="AV55" s="123">
        <f>'D.1.1. - Architektonicko-...'!J33</f>
        <v>0</v>
      </c>
      <c r="AW55" s="123">
        <f>'D.1.1. - Architektonicko-...'!J34</f>
        <v>0</v>
      </c>
      <c r="AX55" s="123">
        <f>'D.1.1. - Architektonicko-...'!J35</f>
        <v>0</v>
      </c>
      <c r="AY55" s="123">
        <f>'D.1.1. - Architektonicko-...'!J36</f>
        <v>0</v>
      </c>
      <c r="AZ55" s="123">
        <f>'D.1.1. - Architektonicko-...'!F33</f>
        <v>0</v>
      </c>
      <c r="BA55" s="123">
        <f>'D.1.1. - Architektonicko-...'!F34</f>
        <v>0</v>
      </c>
      <c r="BB55" s="123">
        <f>'D.1.1. - Architektonicko-...'!F35</f>
        <v>0</v>
      </c>
      <c r="BC55" s="123">
        <f>'D.1.1. - Architektonicko-...'!F36</f>
        <v>0</v>
      </c>
      <c r="BD55" s="125">
        <f>'D.1.1. - Architektonicko-...'!F37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'VON - Vedlejší a ostatní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83</v>
      </c>
      <c r="AR56" s="121"/>
      <c r="AS56" s="127">
        <v>0</v>
      </c>
      <c r="AT56" s="128">
        <f>ROUND(SUM(AV56:AW56),2)</f>
        <v>0</v>
      </c>
      <c r="AU56" s="129">
        <f>'VON - Vedlejší a ostatní ...'!P84</f>
        <v>0</v>
      </c>
      <c r="AV56" s="128">
        <f>'VON - Vedlejší a ostatní ...'!J33</f>
        <v>0</v>
      </c>
      <c r="AW56" s="128">
        <f>'VON - Vedlejší a ostatní ...'!J34</f>
        <v>0</v>
      </c>
      <c r="AX56" s="128">
        <f>'VON - Vedlejší a ostatní ...'!J35</f>
        <v>0</v>
      </c>
      <c r="AY56" s="128">
        <f>'VON - Vedlejší a ostatní ...'!J36</f>
        <v>0</v>
      </c>
      <c r="AZ56" s="128">
        <f>'VON - Vedlejší a ostatní ...'!F33</f>
        <v>0</v>
      </c>
      <c r="BA56" s="128">
        <f>'VON - Vedlejší a ostatní ...'!F34</f>
        <v>0</v>
      </c>
      <c r="BB56" s="128">
        <f>'VON - Vedlejší a ostatní ...'!F35</f>
        <v>0</v>
      </c>
      <c r="BC56" s="128">
        <f>'VON - Vedlejší a ostatní ...'!F36</f>
        <v>0</v>
      </c>
      <c r="BD56" s="130">
        <f>'VON - Vedlejší a ostatní ...'!F37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9336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D.1.1. - Architektonicko-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31" t="s">
        <v>86</v>
      </c>
      <c r="BA2" s="131" t="s">
        <v>19</v>
      </c>
      <c r="BB2" s="131" t="s">
        <v>19</v>
      </c>
      <c r="BC2" s="131" t="s">
        <v>87</v>
      </c>
      <c r="BD2" s="131" t="s">
        <v>82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  <c r="AZ3" s="131" t="s">
        <v>88</v>
      </c>
      <c r="BA3" s="131" t="s">
        <v>19</v>
      </c>
      <c r="BB3" s="131" t="s">
        <v>19</v>
      </c>
      <c r="BC3" s="131" t="s">
        <v>89</v>
      </c>
      <c r="BD3" s="131" t="s">
        <v>82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26.25" customHeight="1">
      <c r="B7" s="23"/>
      <c r="E7" s="137" t="str">
        <f>'Rekapitulace stavby'!K6</f>
        <v>Stavební úpravy objektu Veleslavínova 42, Plzeň - IV.ETAPA oprava fasády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91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92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24. 6. 2023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ROUND(J100,2)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ROUND((SUM(BE100:BE354)),2)</f>
        <v>0</v>
      </c>
      <c r="G33" s="41"/>
      <c r="H33" s="41"/>
      <c r="I33" s="152">
        <v>0.21</v>
      </c>
      <c r="J33" s="151">
        <f>ROUND(((SUM(BE100:BE354))*I33),2)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ROUND((SUM(BF100:BF354)),2)</f>
        <v>0</v>
      </c>
      <c r="G34" s="41"/>
      <c r="H34" s="41"/>
      <c r="I34" s="152">
        <v>0.15</v>
      </c>
      <c r="J34" s="151">
        <f>ROUND(((SUM(BF100:BF354))*I34),2)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ROUND((SUM(BG100:BG354)),2)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ROUND((SUM(BH100:BH354)),2)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ROUND((SUM(BI100:BI354)),2)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4" t="str">
        <f>E7</f>
        <v>Stavební úpravy objektu Veleslavínova 42, Plzeň - IV.ETAPA oprava fasády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D.1.1. - Architektonicko-stavební řešení 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Veleslavínova 42, Plzeň</v>
      </c>
      <c r="G52" s="43"/>
      <c r="H52" s="43"/>
      <c r="I52" s="35" t="s">
        <v>23</v>
      </c>
      <c r="J52" s="75" t="str">
        <f>IF(J12="","",J12)</f>
        <v>24. 6. 2023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ZČU v Plzni, Univerzitní 8, 306 14 Plzeň </v>
      </c>
      <c r="G54" s="43"/>
      <c r="H54" s="43"/>
      <c r="I54" s="35" t="s">
        <v>31</v>
      </c>
      <c r="J54" s="39" t="str">
        <f>E21</f>
        <v xml:space="preserve">AIP spol. s.r.o. Plzeň 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J100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9"/>
      <c r="C60" s="170"/>
      <c r="D60" s="171" t="s">
        <v>97</v>
      </c>
      <c r="E60" s="172"/>
      <c r="F60" s="172"/>
      <c r="G60" s="172"/>
      <c r="H60" s="172"/>
      <c r="I60" s="172"/>
      <c r="J60" s="173">
        <f>J101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98</v>
      </c>
      <c r="E61" s="178"/>
      <c r="F61" s="178"/>
      <c r="G61" s="178"/>
      <c r="H61" s="178"/>
      <c r="I61" s="178"/>
      <c r="J61" s="179">
        <f>J102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99</v>
      </c>
      <c r="E62" s="178"/>
      <c r="F62" s="178"/>
      <c r="G62" s="178"/>
      <c r="H62" s="178"/>
      <c r="I62" s="178"/>
      <c r="J62" s="179">
        <f>J107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5"/>
      <c r="C63" s="176"/>
      <c r="D63" s="177" t="s">
        <v>100</v>
      </c>
      <c r="E63" s="178"/>
      <c r="F63" s="178"/>
      <c r="G63" s="178"/>
      <c r="H63" s="178"/>
      <c r="I63" s="178"/>
      <c r="J63" s="179">
        <f>J108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5"/>
      <c r="C64" s="176"/>
      <c r="D64" s="177" t="s">
        <v>101</v>
      </c>
      <c r="E64" s="178"/>
      <c r="F64" s="178"/>
      <c r="G64" s="178"/>
      <c r="H64" s="178"/>
      <c r="I64" s="178"/>
      <c r="J64" s="179">
        <f>J177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102</v>
      </c>
      <c r="E65" s="178"/>
      <c r="F65" s="178"/>
      <c r="G65" s="178"/>
      <c r="H65" s="178"/>
      <c r="I65" s="178"/>
      <c r="J65" s="179">
        <f>J188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5"/>
      <c r="C66" s="176"/>
      <c r="D66" s="177" t="s">
        <v>103</v>
      </c>
      <c r="E66" s="178"/>
      <c r="F66" s="178"/>
      <c r="G66" s="178"/>
      <c r="H66" s="178"/>
      <c r="I66" s="178"/>
      <c r="J66" s="179">
        <f>J189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5"/>
      <c r="C67" s="176"/>
      <c r="D67" s="177" t="s">
        <v>104</v>
      </c>
      <c r="E67" s="178"/>
      <c r="F67" s="178"/>
      <c r="G67" s="178"/>
      <c r="H67" s="178"/>
      <c r="I67" s="178"/>
      <c r="J67" s="179">
        <f>J217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5"/>
      <c r="C68" s="176"/>
      <c r="D68" s="177" t="s">
        <v>105</v>
      </c>
      <c r="E68" s="178"/>
      <c r="F68" s="178"/>
      <c r="G68" s="178"/>
      <c r="H68" s="178"/>
      <c r="I68" s="178"/>
      <c r="J68" s="179">
        <f>J221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5"/>
      <c r="C69" s="176"/>
      <c r="D69" s="177" t="s">
        <v>106</v>
      </c>
      <c r="E69" s="178"/>
      <c r="F69" s="178"/>
      <c r="G69" s="178"/>
      <c r="H69" s="178"/>
      <c r="I69" s="178"/>
      <c r="J69" s="179">
        <f>J226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5"/>
      <c r="C70" s="176"/>
      <c r="D70" s="177" t="s">
        <v>107</v>
      </c>
      <c r="E70" s="178"/>
      <c r="F70" s="178"/>
      <c r="G70" s="178"/>
      <c r="H70" s="178"/>
      <c r="I70" s="178"/>
      <c r="J70" s="179">
        <f>J235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5"/>
      <c r="C71" s="176"/>
      <c r="D71" s="177" t="s">
        <v>108</v>
      </c>
      <c r="E71" s="178"/>
      <c r="F71" s="178"/>
      <c r="G71" s="178"/>
      <c r="H71" s="178"/>
      <c r="I71" s="178"/>
      <c r="J71" s="179">
        <f>J239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75"/>
      <c r="C72" s="176"/>
      <c r="D72" s="177" t="s">
        <v>109</v>
      </c>
      <c r="E72" s="178"/>
      <c r="F72" s="178"/>
      <c r="G72" s="178"/>
      <c r="H72" s="178"/>
      <c r="I72" s="178"/>
      <c r="J72" s="179">
        <f>J240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21.8" customHeight="1">
      <c r="A73" s="10"/>
      <c r="B73" s="175"/>
      <c r="C73" s="176"/>
      <c r="D73" s="177" t="s">
        <v>110</v>
      </c>
      <c r="E73" s="178"/>
      <c r="F73" s="178"/>
      <c r="G73" s="178"/>
      <c r="H73" s="178"/>
      <c r="I73" s="178"/>
      <c r="J73" s="179">
        <f>J254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9"/>
      <c r="C74" s="170"/>
      <c r="D74" s="171" t="s">
        <v>111</v>
      </c>
      <c r="E74" s="172"/>
      <c r="F74" s="172"/>
      <c r="G74" s="172"/>
      <c r="H74" s="172"/>
      <c r="I74" s="172"/>
      <c r="J74" s="173">
        <f>J258</f>
        <v>0</v>
      </c>
      <c r="K74" s="170"/>
      <c r="L74" s="17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5"/>
      <c r="C75" s="176"/>
      <c r="D75" s="177" t="s">
        <v>112</v>
      </c>
      <c r="E75" s="178"/>
      <c r="F75" s="178"/>
      <c r="G75" s="178"/>
      <c r="H75" s="178"/>
      <c r="I75" s="178"/>
      <c r="J75" s="179">
        <f>J259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5"/>
      <c r="C76" s="176"/>
      <c r="D76" s="177" t="s">
        <v>113</v>
      </c>
      <c r="E76" s="178"/>
      <c r="F76" s="178"/>
      <c r="G76" s="178"/>
      <c r="H76" s="178"/>
      <c r="I76" s="178"/>
      <c r="J76" s="179">
        <f>J284</f>
        <v>0</v>
      </c>
      <c r="K76" s="176"/>
      <c r="L76" s="18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5"/>
      <c r="C77" s="176"/>
      <c r="D77" s="177" t="s">
        <v>114</v>
      </c>
      <c r="E77" s="178"/>
      <c r="F77" s="178"/>
      <c r="G77" s="178"/>
      <c r="H77" s="178"/>
      <c r="I77" s="178"/>
      <c r="J77" s="179">
        <f>J291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5"/>
      <c r="C78" s="176"/>
      <c r="D78" s="177" t="s">
        <v>115</v>
      </c>
      <c r="E78" s="178"/>
      <c r="F78" s="178"/>
      <c r="G78" s="178"/>
      <c r="H78" s="178"/>
      <c r="I78" s="178"/>
      <c r="J78" s="179">
        <f>J316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5"/>
      <c r="C79" s="176"/>
      <c r="D79" s="177" t="s">
        <v>116</v>
      </c>
      <c r="E79" s="178"/>
      <c r="F79" s="178"/>
      <c r="G79" s="178"/>
      <c r="H79" s="178"/>
      <c r="I79" s="178"/>
      <c r="J79" s="179">
        <f>J320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69"/>
      <c r="C80" s="170"/>
      <c r="D80" s="171" t="s">
        <v>117</v>
      </c>
      <c r="E80" s="172"/>
      <c r="F80" s="172"/>
      <c r="G80" s="172"/>
      <c r="H80" s="172"/>
      <c r="I80" s="172"/>
      <c r="J80" s="173">
        <f>J348</f>
        <v>0</v>
      </c>
      <c r="K80" s="170"/>
      <c r="L80" s="174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2" customFormat="1" ht="21.8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6" spans="1:31" s="2" customFormat="1" ht="6.95" customHeight="1">
      <c r="A86" s="41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4.95" customHeight="1">
      <c r="A87" s="41"/>
      <c r="B87" s="42"/>
      <c r="C87" s="26" t="s">
        <v>118</v>
      </c>
      <c r="D87" s="43"/>
      <c r="E87" s="43"/>
      <c r="F87" s="43"/>
      <c r="G87" s="43"/>
      <c r="H87" s="43"/>
      <c r="I87" s="43"/>
      <c r="J87" s="43"/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16</v>
      </c>
      <c r="D89" s="43"/>
      <c r="E89" s="43"/>
      <c r="F89" s="43"/>
      <c r="G89" s="43"/>
      <c r="H89" s="43"/>
      <c r="I89" s="43"/>
      <c r="J89" s="43"/>
      <c r="K89" s="43"/>
      <c r="L89" s="13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26.25" customHeight="1">
      <c r="A90" s="41"/>
      <c r="B90" s="42"/>
      <c r="C90" s="43"/>
      <c r="D90" s="43"/>
      <c r="E90" s="164" t="str">
        <f>E7</f>
        <v>Stavební úpravy objektu Veleslavínova 42, Plzeň - IV.ETAPA oprava fasády</v>
      </c>
      <c r="F90" s="35"/>
      <c r="G90" s="35"/>
      <c r="H90" s="35"/>
      <c r="I90" s="43"/>
      <c r="J90" s="43"/>
      <c r="K90" s="43"/>
      <c r="L90" s="13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91</v>
      </c>
      <c r="D91" s="43"/>
      <c r="E91" s="43"/>
      <c r="F91" s="43"/>
      <c r="G91" s="43"/>
      <c r="H91" s="43"/>
      <c r="I91" s="43"/>
      <c r="J91" s="43"/>
      <c r="K91" s="43"/>
      <c r="L91" s="13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6.5" customHeight="1">
      <c r="A92" s="41"/>
      <c r="B92" s="42"/>
      <c r="C92" s="43"/>
      <c r="D92" s="43"/>
      <c r="E92" s="72" t="str">
        <f>E9</f>
        <v xml:space="preserve">D.1.1. - Architektonicko-stavební řešení </v>
      </c>
      <c r="F92" s="43"/>
      <c r="G92" s="43"/>
      <c r="H92" s="43"/>
      <c r="I92" s="43"/>
      <c r="J92" s="43"/>
      <c r="K92" s="43"/>
      <c r="L92" s="13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6.95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2" customHeight="1">
      <c r="A94" s="41"/>
      <c r="B94" s="42"/>
      <c r="C94" s="35" t="s">
        <v>21</v>
      </c>
      <c r="D94" s="43"/>
      <c r="E94" s="43"/>
      <c r="F94" s="30" t="str">
        <f>F12</f>
        <v>Veleslavínova 42, Plzeň</v>
      </c>
      <c r="G94" s="43"/>
      <c r="H94" s="43"/>
      <c r="I94" s="35" t="s">
        <v>23</v>
      </c>
      <c r="J94" s="75" t="str">
        <f>IF(J12="","",J12)</f>
        <v>24. 6. 2023</v>
      </c>
      <c r="K94" s="43"/>
      <c r="L94" s="138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6.95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8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5" t="s">
        <v>25</v>
      </c>
      <c r="D96" s="43"/>
      <c r="E96" s="43"/>
      <c r="F96" s="30" t="str">
        <f>E15</f>
        <v xml:space="preserve">ZČU v Plzni, Univerzitní 8, 306 14 Plzeň </v>
      </c>
      <c r="G96" s="43"/>
      <c r="H96" s="43"/>
      <c r="I96" s="35" t="s">
        <v>31</v>
      </c>
      <c r="J96" s="39" t="str">
        <f>E21</f>
        <v xml:space="preserve">AIP spol. s.r.o. Plzeň </v>
      </c>
      <c r="K96" s="43"/>
      <c r="L96" s="138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5.15" customHeight="1">
      <c r="A97" s="41"/>
      <c r="B97" s="42"/>
      <c r="C97" s="35" t="s">
        <v>29</v>
      </c>
      <c r="D97" s="43"/>
      <c r="E97" s="43"/>
      <c r="F97" s="30" t="str">
        <f>IF(E18="","",E18)</f>
        <v>Vyplň údaj</v>
      </c>
      <c r="G97" s="43"/>
      <c r="H97" s="43"/>
      <c r="I97" s="35" t="s">
        <v>34</v>
      </c>
      <c r="J97" s="39" t="str">
        <f>E24</f>
        <v>Michal Jirka</v>
      </c>
      <c r="K97" s="43"/>
      <c r="L97" s="138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0.3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138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11" customFormat="1" ht="29.25" customHeight="1">
      <c r="A99" s="181"/>
      <c r="B99" s="182"/>
      <c r="C99" s="183" t="s">
        <v>119</v>
      </c>
      <c r="D99" s="184" t="s">
        <v>57</v>
      </c>
      <c r="E99" s="184" t="s">
        <v>53</v>
      </c>
      <c r="F99" s="184" t="s">
        <v>54</v>
      </c>
      <c r="G99" s="184" t="s">
        <v>120</v>
      </c>
      <c r="H99" s="184" t="s">
        <v>121</v>
      </c>
      <c r="I99" s="184" t="s">
        <v>122</v>
      </c>
      <c r="J99" s="184" t="s">
        <v>95</v>
      </c>
      <c r="K99" s="185" t="s">
        <v>123</v>
      </c>
      <c r="L99" s="186"/>
      <c r="M99" s="95" t="s">
        <v>19</v>
      </c>
      <c r="N99" s="96" t="s">
        <v>42</v>
      </c>
      <c r="O99" s="96" t="s">
        <v>124</v>
      </c>
      <c r="P99" s="96" t="s">
        <v>125</v>
      </c>
      <c r="Q99" s="96" t="s">
        <v>126</v>
      </c>
      <c r="R99" s="96" t="s">
        <v>127</v>
      </c>
      <c r="S99" s="96" t="s">
        <v>128</v>
      </c>
      <c r="T99" s="97" t="s">
        <v>129</v>
      </c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</row>
    <row r="100" spans="1:63" s="2" customFormat="1" ht="22.8" customHeight="1">
      <c r="A100" s="41"/>
      <c r="B100" s="42"/>
      <c r="C100" s="102" t="s">
        <v>130</v>
      </c>
      <c r="D100" s="43"/>
      <c r="E100" s="43"/>
      <c r="F100" s="43"/>
      <c r="G100" s="43"/>
      <c r="H100" s="43"/>
      <c r="I100" s="43"/>
      <c r="J100" s="187">
        <f>BK100</f>
        <v>0</v>
      </c>
      <c r="K100" s="43"/>
      <c r="L100" s="47"/>
      <c r="M100" s="98"/>
      <c r="N100" s="188"/>
      <c r="O100" s="99"/>
      <c r="P100" s="189">
        <f>P101+P258+P348</f>
        <v>0</v>
      </c>
      <c r="Q100" s="99"/>
      <c r="R100" s="189">
        <f>R101+R258+R348</f>
        <v>94.30616787</v>
      </c>
      <c r="S100" s="99"/>
      <c r="T100" s="190">
        <f>T101+T258+T348</f>
        <v>52.937856800000006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71</v>
      </c>
      <c r="AU100" s="20" t="s">
        <v>96</v>
      </c>
      <c r="BK100" s="191">
        <f>BK101+BK258+BK348</f>
        <v>0</v>
      </c>
    </row>
    <row r="101" spans="1:63" s="12" customFormat="1" ht="25.9" customHeight="1">
      <c r="A101" s="12"/>
      <c r="B101" s="192"/>
      <c r="C101" s="193"/>
      <c r="D101" s="194" t="s">
        <v>71</v>
      </c>
      <c r="E101" s="195" t="s">
        <v>131</v>
      </c>
      <c r="F101" s="195" t="s">
        <v>132</v>
      </c>
      <c r="G101" s="193"/>
      <c r="H101" s="193"/>
      <c r="I101" s="196"/>
      <c r="J101" s="197">
        <f>BK101</f>
        <v>0</v>
      </c>
      <c r="K101" s="193"/>
      <c r="L101" s="198"/>
      <c r="M101" s="199"/>
      <c r="N101" s="200"/>
      <c r="O101" s="200"/>
      <c r="P101" s="201">
        <f>P102+P107+P188</f>
        <v>0</v>
      </c>
      <c r="Q101" s="200"/>
      <c r="R101" s="201">
        <f>R102+R107+R188</f>
        <v>87.61685013</v>
      </c>
      <c r="S101" s="200"/>
      <c r="T101" s="202">
        <f>T102+T107+T188</f>
        <v>50.030256800000004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3" t="s">
        <v>80</v>
      </c>
      <c r="AT101" s="204" t="s">
        <v>71</v>
      </c>
      <c r="AU101" s="204" t="s">
        <v>72</v>
      </c>
      <c r="AY101" s="203" t="s">
        <v>133</v>
      </c>
      <c r="BK101" s="205">
        <f>BK102+BK107+BK188</f>
        <v>0</v>
      </c>
    </row>
    <row r="102" spans="1:63" s="12" customFormat="1" ht="22.8" customHeight="1">
      <c r="A102" s="12"/>
      <c r="B102" s="192"/>
      <c r="C102" s="193"/>
      <c r="D102" s="194" t="s">
        <v>71</v>
      </c>
      <c r="E102" s="206" t="s">
        <v>134</v>
      </c>
      <c r="F102" s="206" t="s">
        <v>135</v>
      </c>
      <c r="G102" s="193"/>
      <c r="H102" s="193"/>
      <c r="I102" s="196"/>
      <c r="J102" s="207">
        <f>BK102</f>
        <v>0</v>
      </c>
      <c r="K102" s="193"/>
      <c r="L102" s="198"/>
      <c r="M102" s="199"/>
      <c r="N102" s="200"/>
      <c r="O102" s="200"/>
      <c r="P102" s="201">
        <f>SUM(P103:P106)</f>
        <v>0</v>
      </c>
      <c r="Q102" s="200"/>
      <c r="R102" s="201">
        <f>SUM(R103:R106)</f>
        <v>0.95425</v>
      </c>
      <c r="S102" s="200"/>
      <c r="T102" s="202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3" t="s">
        <v>80</v>
      </c>
      <c r="AT102" s="204" t="s">
        <v>71</v>
      </c>
      <c r="AU102" s="204" t="s">
        <v>80</v>
      </c>
      <c r="AY102" s="203" t="s">
        <v>133</v>
      </c>
      <c r="BK102" s="205">
        <f>SUM(BK103:BK106)</f>
        <v>0</v>
      </c>
    </row>
    <row r="103" spans="1:65" s="2" customFormat="1" ht="24.15" customHeight="1">
      <c r="A103" s="41"/>
      <c r="B103" s="42"/>
      <c r="C103" s="208" t="s">
        <v>80</v>
      </c>
      <c r="D103" s="208" t="s">
        <v>136</v>
      </c>
      <c r="E103" s="209" t="s">
        <v>137</v>
      </c>
      <c r="F103" s="210" t="s">
        <v>138</v>
      </c>
      <c r="G103" s="211" t="s">
        <v>139</v>
      </c>
      <c r="H103" s="212">
        <v>0.5</v>
      </c>
      <c r="I103" s="213"/>
      <c r="J103" s="214">
        <f>ROUND(I103*H103,2)</f>
        <v>0</v>
      </c>
      <c r="K103" s="210" t="s">
        <v>140</v>
      </c>
      <c r="L103" s="47"/>
      <c r="M103" s="215" t="s">
        <v>19</v>
      </c>
      <c r="N103" s="216" t="s">
        <v>43</v>
      </c>
      <c r="O103" s="87"/>
      <c r="P103" s="217">
        <f>O103*H103</f>
        <v>0</v>
      </c>
      <c r="Q103" s="217">
        <v>1.9085</v>
      </c>
      <c r="R103" s="217">
        <f>Q103*H103</f>
        <v>0.95425</v>
      </c>
      <c r="S103" s="217">
        <v>0</v>
      </c>
      <c r="T103" s="218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9" t="s">
        <v>141</v>
      </c>
      <c r="AT103" s="219" t="s">
        <v>136</v>
      </c>
      <c r="AU103" s="219" t="s">
        <v>82</v>
      </c>
      <c r="AY103" s="20" t="s">
        <v>133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20" t="s">
        <v>80</v>
      </c>
      <c r="BK103" s="220">
        <f>ROUND(I103*H103,2)</f>
        <v>0</v>
      </c>
      <c r="BL103" s="20" t="s">
        <v>141</v>
      </c>
      <c r="BM103" s="219" t="s">
        <v>142</v>
      </c>
    </row>
    <row r="104" spans="1:47" s="2" customFormat="1" ht="12">
      <c r="A104" s="41"/>
      <c r="B104" s="42"/>
      <c r="C104" s="43"/>
      <c r="D104" s="221" t="s">
        <v>143</v>
      </c>
      <c r="E104" s="43"/>
      <c r="F104" s="222" t="s">
        <v>144</v>
      </c>
      <c r="G104" s="43"/>
      <c r="H104" s="43"/>
      <c r="I104" s="223"/>
      <c r="J104" s="43"/>
      <c r="K104" s="43"/>
      <c r="L104" s="47"/>
      <c r="M104" s="224"/>
      <c r="N104" s="225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143</v>
      </c>
      <c r="AU104" s="20" t="s">
        <v>82</v>
      </c>
    </row>
    <row r="105" spans="1:47" s="2" customFormat="1" ht="12">
      <c r="A105" s="41"/>
      <c r="B105" s="42"/>
      <c r="C105" s="43"/>
      <c r="D105" s="226" t="s">
        <v>145</v>
      </c>
      <c r="E105" s="43"/>
      <c r="F105" s="227" t="s">
        <v>146</v>
      </c>
      <c r="G105" s="43"/>
      <c r="H105" s="43"/>
      <c r="I105" s="223"/>
      <c r="J105" s="43"/>
      <c r="K105" s="43"/>
      <c r="L105" s="47"/>
      <c r="M105" s="224"/>
      <c r="N105" s="225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145</v>
      </c>
      <c r="AU105" s="20" t="s">
        <v>82</v>
      </c>
    </row>
    <row r="106" spans="1:51" s="13" customFormat="1" ht="12">
      <c r="A106" s="13"/>
      <c r="B106" s="228"/>
      <c r="C106" s="229"/>
      <c r="D106" s="221" t="s">
        <v>147</v>
      </c>
      <c r="E106" s="230" t="s">
        <v>19</v>
      </c>
      <c r="F106" s="231" t="s">
        <v>148</v>
      </c>
      <c r="G106" s="229"/>
      <c r="H106" s="232">
        <v>0.5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147</v>
      </c>
      <c r="AU106" s="238" t="s">
        <v>82</v>
      </c>
      <c r="AV106" s="13" t="s">
        <v>82</v>
      </c>
      <c r="AW106" s="13" t="s">
        <v>33</v>
      </c>
      <c r="AX106" s="13" t="s">
        <v>80</v>
      </c>
      <c r="AY106" s="238" t="s">
        <v>133</v>
      </c>
    </row>
    <row r="107" spans="1:63" s="12" customFormat="1" ht="22.8" customHeight="1">
      <c r="A107" s="12"/>
      <c r="B107" s="192"/>
      <c r="C107" s="193"/>
      <c r="D107" s="194" t="s">
        <v>71</v>
      </c>
      <c r="E107" s="206" t="s">
        <v>149</v>
      </c>
      <c r="F107" s="206" t="s">
        <v>150</v>
      </c>
      <c r="G107" s="193"/>
      <c r="H107" s="193"/>
      <c r="I107" s="196"/>
      <c r="J107" s="207">
        <f>BK107</f>
        <v>0</v>
      </c>
      <c r="K107" s="193"/>
      <c r="L107" s="198"/>
      <c r="M107" s="199"/>
      <c r="N107" s="200"/>
      <c r="O107" s="200"/>
      <c r="P107" s="201">
        <f>P108+P177</f>
        <v>0</v>
      </c>
      <c r="Q107" s="200"/>
      <c r="R107" s="201">
        <f>R108+R177</f>
        <v>85.28616792</v>
      </c>
      <c r="S107" s="200"/>
      <c r="T107" s="202">
        <f>T108+T177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3" t="s">
        <v>80</v>
      </c>
      <c r="AT107" s="204" t="s">
        <v>71</v>
      </c>
      <c r="AU107" s="204" t="s">
        <v>80</v>
      </c>
      <c r="AY107" s="203" t="s">
        <v>133</v>
      </c>
      <c r="BK107" s="205">
        <f>BK108+BK177</f>
        <v>0</v>
      </c>
    </row>
    <row r="108" spans="1:63" s="12" customFormat="1" ht="20.85" customHeight="1">
      <c r="A108" s="12"/>
      <c r="B108" s="192"/>
      <c r="C108" s="193"/>
      <c r="D108" s="194" t="s">
        <v>71</v>
      </c>
      <c r="E108" s="206" t="s">
        <v>151</v>
      </c>
      <c r="F108" s="206" t="s">
        <v>152</v>
      </c>
      <c r="G108" s="193"/>
      <c r="H108" s="193"/>
      <c r="I108" s="196"/>
      <c r="J108" s="207">
        <f>BK108</f>
        <v>0</v>
      </c>
      <c r="K108" s="193"/>
      <c r="L108" s="198"/>
      <c r="M108" s="199"/>
      <c r="N108" s="200"/>
      <c r="O108" s="200"/>
      <c r="P108" s="201">
        <f>SUM(P109:P176)</f>
        <v>0</v>
      </c>
      <c r="Q108" s="200"/>
      <c r="R108" s="201">
        <f>SUM(R109:R176)</f>
        <v>84.98424792</v>
      </c>
      <c r="S108" s="200"/>
      <c r="T108" s="202">
        <f>SUM(T109:T176)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3" t="s">
        <v>80</v>
      </c>
      <c r="AT108" s="204" t="s">
        <v>71</v>
      </c>
      <c r="AU108" s="204" t="s">
        <v>82</v>
      </c>
      <c r="AY108" s="203" t="s">
        <v>133</v>
      </c>
      <c r="BK108" s="205">
        <f>SUM(BK109:BK176)</f>
        <v>0</v>
      </c>
    </row>
    <row r="109" spans="1:65" s="2" customFormat="1" ht="33" customHeight="1">
      <c r="A109" s="41"/>
      <c r="B109" s="42"/>
      <c r="C109" s="208" t="s">
        <v>82</v>
      </c>
      <c r="D109" s="208" t="s">
        <v>136</v>
      </c>
      <c r="E109" s="209" t="s">
        <v>153</v>
      </c>
      <c r="F109" s="210" t="s">
        <v>154</v>
      </c>
      <c r="G109" s="211" t="s">
        <v>155</v>
      </c>
      <c r="H109" s="212">
        <v>2912.398</v>
      </c>
      <c r="I109" s="213"/>
      <c r="J109" s="214">
        <f>ROUND(I109*H109,2)</f>
        <v>0</v>
      </c>
      <c r="K109" s="210" t="s">
        <v>140</v>
      </c>
      <c r="L109" s="47"/>
      <c r="M109" s="215" t="s">
        <v>19</v>
      </c>
      <c r="N109" s="216" t="s">
        <v>43</v>
      </c>
      <c r="O109" s="87"/>
      <c r="P109" s="217">
        <f>O109*H109</f>
        <v>0</v>
      </c>
      <c r="Q109" s="217">
        <v>0.02404</v>
      </c>
      <c r="R109" s="217">
        <f>Q109*H109</f>
        <v>70.01404792</v>
      </c>
      <c r="S109" s="217">
        <v>0</v>
      </c>
      <c r="T109" s="218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9" t="s">
        <v>141</v>
      </c>
      <c r="AT109" s="219" t="s">
        <v>136</v>
      </c>
      <c r="AU109" s="219" t="s">
        <v>134</v>
      </c>
      <c r="AY109" s="20" t="s">
        <v>133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20" t="s">
        <v>80</v>
      </c>
      <c r="BK109" s="220">
        <f>ROUND(I109*H109,2)</f>
        <v>0</v>
      </c>
      <c r="BL109" s="20" t="s">
        <v>141</v>
      </c>
      <c r="BM109" s="219" t="s">
        <v>156</v>
      </c>
    </row>
    <row r="110" spans="1:47" s="2" customFormat="1" ht="12">
      <c r="A110" s="41"/>
      <c r="B110" s="42"/>
      <c r="C110" s="43"/>
      <c r="D110" s="221" t="s">
        <v>143</v>
      </c>
      <c r="E110" s="43"/>
      <c r="F110" s="222" t="s">
        <v>157</v>
      </c>
      <c r="G110" s="43"/>
      <c r="H110" s="43"/>
      <c r="I110" s="223"/>
      <c r="J110" s="43"/>
      <c r="K110" s="43"/>
      <c r="L110" s="47"/>
      <c r="M110" s="224"/>
      <c r="N110" s="225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143</v>
      </c>
      <c r="AU110" s="20" t="s">
        <v>134</v>
      </c>
    </row>
    <row r="111" spans="1:47" s="2" customFormat="1" ht="12">
      <c r="A111" s="41"/>
      <c r="B111" s="42"/>
      <c r="C111" s="43"/>
      <c r="D111" s="226" t="s">
        <v>145</v>
      </c>
      <c r="E111" s="43"/>
      <c r="F111" s="227" t="s">
        <v>158</v>
      </c>
      <c r="G111" s="43"/>
      <c r="H111" s="43"/>
      <c r="I111" s="223"/>
      <c r="J111" s="43"/>
      <c r="K111" s="43"/>
      <c r="L111" s="47"/>
      <c r="M111" s="224"/>
      <c r="N111" s="225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145</v>
      </c>
      <c r="AU111" s="20" t="s">
        <v>134</v>
      </c>
    </row>
    <row r="112" spans="1:51" s="14" customFormat="1" ht="12">
      <c r="A112" s="14"/>
      <c r="B112" s="239"/>
      <c r="C112" s="240"/>
      <c r="D112" s="221" t="s">
        <v>147</v>
      </c>
      <c r="E112" s="241" t="s">
        <v>19</v>
      </c>
      <c r="F112" s="242" t="s">
        <v>159</v>
      </c>
      <c r="G112" s="240"/>
      <c r="H112" s="241" t="s">
        <v>19</v>
      </c>
      <c r="I112" s="243"/>
      <c r="J112" s="240"/>
      <c r="K112" s="240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147</v>
      </c>
      <c r="AU112" s="248" t="s">
        <v>134</v>
      </c>
      <c r="AV112" s="14" t="s">
        <v>80</v>
      </c>
      <c r="AW112" s="14" t="s">
        <v>33</v>
      </c>
      <c r="AX112" s="14" t="s">
        <v>72</v>
      </c>
      <c r="AY112" s="248" t="s">
        <v>133</v>
      </c>
    </row>
    <row r="113" spans="1:51" s="13" customFormat="1" ht="12">
      <c r="A113" s="13"/>
      <c r="B113" s="228"/>
      <c r="C113" s="229"/>
      <c r="D113" s="221" t="s">
        <v>147</v>
      </c>
      <c r="E113" s="230" t="s">
        <v>19</v>
      </c>
      <c r="F113" s="231" t="s">
        <v>160</v>
      </c>
      <c r="G113" s="229"/>
      <c r="H113" s="232">
        <v>1224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147</v>
      </c>
      <c r="AU113" s="238" t="s">
        <v>134</v>
      </c>
      <c r="AV113" s="13" t="s">
        <v>82</v>
      </c>
      <c r="AW113" s="13" t="s">
        <v>33</v>
      </c>
      <c r="AX113" s="13" t="s">
        <v>72</v>
      </c>
      <c r="AY113" s="238" t="s">
        <v>133</v>
      </c>
    </row>
    <row r="114" spans="1:51" s="13" customFormat="1" ht="12">
      <c r="A114" s="13"/>
      <c r="B114" s="228"/>
      <c r="C114" s="229"/>
      <c r="D114" s="221" t="s">
        <v>147</v>
      </c>
      <c r="E114" s="230" t="s">
        <v>19</v>
      </c>
      <c r="F114" s="231" t="s">
        <v>161</v>
      </c>
      <c r="G114" s="229"/>
      <c r="H114" s="232">
        <v>554.4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8" t="s">
        <v>147</v>
      </c>
      <c r="AU114" s="238" t="s">
        <v>134</v>
      </c>
      <c r="AV114" s="13" t="s">
        <v>82</v>
      </c>
      <c r="AW114" s="13" t="s">
        <v>33</v>
      </c>
      <c r="AX114" s="13" t="s">
        <v>72</v>
      </c>
      <c r="AY114" s="238" t="s">
        <v>133</v>
      </c>
    </row>
    <row r="115" spans="1:51" s="13" customFormat="1" ht="12">
      <c r="A115" s="13"/>
      <c r="B115" s="228"/>
      <c r="C115" s="229"/>
      <c r="D115" s="221" t="s">
        <v>147</v>
      </c>
      <c r="E115" s="230" t="s">
        <v>19</v>
      </c>
      <c r="F115" s="231" t="s">
        <v>162</v>
      </c>
      <c r="G115" s="229"/>
      <c r="H115" s="232">
        <v>720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147</v>
      </c>
      <c r="AU115" s="238" t="s">
        <v>134</v>
      </c>
      <c r="AV115" s="13" t="s">
        <v>82</v>
      </c>
      <c r="AW115" s="13" t="s">
        <v>33</v>
      </c>
      <c r="AX115" s="13" t="s">
        <v>72</v>
      </c>
      <c r="AY115" s="238" t="s">
        <v>133</v>
      </c>
    </row>
    <row r="116" spans="1:51" s="13" customFormat="1" ht="12">
      <c r="A116" s="13"/>
      <c r="B116" s="228"/>
      <c r="C116" s="229"/>
      <c r="D116" s="221" t="s">
        <v>147</v>
      </c>
      <c r="E116" s="230" t="s">
        <v>19</v>
      </c>
      <c r="F116" s="231" t="s">
        <v>163</v>
      </c>
      <c r="G116" s="229"/>
      <c r="H116" s="232">
        <v>506.1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147</v>
      </c>
      <c r="AU116" s="238" t="s">
        <v>134</v>
      </c>
      <c r="AV116" s="13" t="s">
        <v>82</v>
      </c>
      <c r="AW116" s="13" t="s">
        <v>33</v>
      </c>
      <c r="AX116" s="13" t="s">
        <v>72</v>
      </c>
      <c r="AY116" s="238" t="s">
        <v>133</v>
      </c>
    </row>
    <row r="117" spans="1:51" s="13" customFormat="1" ht="12">
      <c r="A117" s="13"/>
      <c r="B117" s="228"/>
      <c r="C117" s="229"/>
      <c r="D117" s="221" t="s">
        <v>147</v>
      </c>
      <c r="E117" s="230" t="s">
        <v>19</v>
      </c>
      <c r="F117" s="231" t="s">
        <v>164</v>
      </c>
      <c r="G117" s="229"/>
      <c r="H117" s="232">
        <v>326.7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8" t="s">
        <v>147</v>
      </c>
      <c r="AU117" s="238" t="s">
        <v>134</v>
      </c>
      <c r="AV117" s="13" t="s">
        <v>82</v>
      </c>
      <c r="AW117" s="13" t="s">
        <v>33</v>
      </c>
      <c r="AX117" s="13" t="s">
        <v>72</v>
      </c>
      <c r="AY117" s="238" t="s">
        <v>133</v>
      </c>
    </row>
    <row r="118" spans="1:51" s="15" customFormat="1" ht="12">
      <c r="A118" s="15"/>
      <c r="B118" s="249"/>
      <c r="C118" s="250"/>
      <c r="D118" s="221" t="s">
        <v>147</v>
      </c>
      <c r="E118" s="251" t="s">
        <v>19</v>
      </c>
      <c r="F118" s="252" t="s">
        <v>165</v>
      </c>
      <c r="G118" s="250"/>
      <c r="H118" s="253">
        <v>3331.2</v>
      </c>
      <c r="I118" s="254"/>
      <c r="J118" s="250"/>
      <c r="K118" s="250"/>
      <c r="L118" s="255"/>
      <c r="M118" s="256"/>
      <c r="N118" s="257"/>
      <c r="O118" s="257"/>
      <c r="P118" s="257"/>
      <c r="Q118" s="257"/>
      <c r="R118" s="257"/>
      <c r="S118" s="257"/>
      <c r="T118" s="258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9" t="s">
        <v>147</v>
      </c>
      <c r="AU118" s="259" t="s">
        <v>134</v>
      </c>
      <c r="AV118" s="15" t="s">
        <v>134</v>
      </c>
      <c r="AW118" s="15" t="s">
        <v>33</v>
      </c>
      <c r="AX118" s="15" t="s">
        <v>72</v>
      </c>
      <c r="AY118" s="259" t="s">
        <v>133</v>
      </c>
    </row>
    <row r="119" spans="1:51" s="14" customFormat="1" ht="12">
      <c r="A119" s="14"/>
      <c r="B119" s="239"/>
      <c r="C119" s="240"/>
      <c r="D119" s="221" t="s">
        <v>147</v>
      </c>
      <c r="E119" s="241" t="s">
        <v>19</v>
      </c>
      <c r="F119" s="242" t="s">
        <v>166</v>
      </c>
      <c r="G119" s="240"/>
      <c r="H119" s="241" t="s">
        <v>19</v>
      </c>
      <c r="I119" s="243"/>
      <c r="J119" s="240"/>
      <c r="K119" s="240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147</v>
      </c>
      <c r="AU119" s="248" t="s">
        <v>134</v>
      </c>
      <c r="AV119" s="14" t="s">
        <v>80</v>
      </c>
      <c r="AW119" s="14" t="s">
        <v>33</v>
      </c>
      <c r="AX119" s="14" t="s">
        <v>72</v>
      </c>
      <c r="AY119" s="248" t="s">
        <v>133</v>
      </c>
    </row>
    <row r="120" spans="1:51" s="13" customFormat="1" ht="12">
      <c r="A120" s="13"/>
      <c r="B120" s="228"/>
      <c r="C120" s="229"/>
      <c r="D120" s="221" t="s">
        <v>147</v>
      </c>
      <c r="E120" s="230" t="s">
        <v>19</v>
      </c>
      <c r="F120" s="231" t="s">
        <v>167</v>
      </c>
      <c r="G120" s="229"/>
      <c r="H120" s="232">
        <v>-3.6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147</v>
      </c>
      <c r="AU120" s="238" t="s">
        <v>134</v>
      </c>
      <c r="AV120" s="13" t="s">
        <v>82</v>
      </c>
      <c r="AW120" s="13" t="s">
        <v>33</v>
      </c>
      <c r="AX120" s="13" t="s">
        <v>72</v>
      </c>
      <c r="AY120" s="238" t="s">
        <v>133</v>
      </c>
    </row>
    <row r="121" spans="1:51" s="13" customFormat="1" ht="12">
      <c r="A121" s="13"/>
      <c r="B121" s="228"/>
      <c r="C121" s="229"/>
      <c r="D121" s="221" t="s">
        <v>147</v>
      </c>
      <c r="E121" s="230" t="s">
        <v>19</v>
      </c>
      <c r="F121" s="231" t="s">
        <v>168</v>
      </c>
      <c r="G121" s="229"/>
      <c r="H121" s="232">
        <v>-346.348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8" t="s">
        <v>147</v>
      </c>
      <c r="AU121" s="238" t="s">
        <v>134</v>
      </c>
      <c r="AV121" s="13" t="s">
        <v>82</v>
      </c>
      <c r="AW121" s="13" t="s">
        <v>33</v>
      </c>
      <c r="AX121" s="13" t="s">
        <v>72</v>
      </c>
      <c r="AY121" s="238" t="s">
        <v>133</v>
      </c>
    </row>
    <row r="122" spans="1:51" s="13" customFormat="1" ht="12">
      <c r="A122" s="13"/>
      <c r="B122" s="228"/>
      <c r="C122" s="229"/>
      <c r="D122" s="221" t="s">
        <v>147</v>
      </c>
      <c r="E122" s="230" t="s">
        <v>19</v>
      </c>
      <c r="F122" s="231" t="s">
        <v>169</v>
      </c>
      <c r="G122" s="229"/>
      <c r="H122" s="232">
        <v>-113.266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147</v>
      </c>
      <c r="AU122" s="238" t="s">
        <v>134</v>
      </c>
      <c r="AV122" s="13" t="s">
        <v>82</v>
      </c>
      <c r="AW122" s="13" t="s">
        <v>33</v>
      </c>
      <c r="AX122" s="13" t="s">
        <v>72</v>
      </c>
      <c r="AY122" s="238" t="s">
        <v>133</v>
      </c>
    </row>
    <row r="123" spans="1:51" s="13" customFormat="1" ht="12">
      <c r="A123" s="13"/>
      <c r="B123" s="228"/>
      <c r="C123" s="229"/>
      <c r="D123" s="221" t="s">
        <v>147</v>
      </c>
      <c r="E123" s="230" t="s">
        <v>19</v>
      </c>
      <c r="F123" s="231" t="s">
        <v>170</v>
      </c>
      <c r="G123" s="229"/>
      <c r="H123" s="232">
        <v>-34.89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147</v>
      </c>
      <c r="AU123" s="238" t="s">
        <v>134</v>
      </c>
      <c r="AV123" s="13" t="s">
        <v>82</v>
      </c>
      <c r="AW123" s="13" t="s">
        <v>33</v>
      </c>
      <c r="AX123" s="13" t="s">
        <v>72</v>
      </c>
      <c r="AY123" s="238" t="s">
        <v>133</v>
      </c>
    </row>
    <row r="124" spans="1:51" s="13" customFormat="1" ht="12">
      <c r="A124" s="13"/>
      <c r="B124" s="228"/>
      <c r="C124" s="229"/>
      <c r="D124" s="221" t="s">
        <v>147</v>
      </c>
      <c r="E124" s="230" t="s">
        <v>19</v>
      </c>
      <c r="F124" s="231" t="s">
        <v>171</v>
      </c>
      <c r="G124" s="229"/>
      <c r="H124" s="232">
        <v>-1.62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147</v>
      </c>
      <c r="AU124" s="238" t="s">
        <v>134</v>
      </c>
      <c r="AV124" s="13" t="s">
        <v>82</v>
      </c>
      <c r="AW124" s="13" t="s">
        <v>33</v>
      </c>
      <c r="AX124" s="13" t="s">
        <v>72</v>
      </c>
      <c r="AY124" s="238" t="s">
        <v>133</v>
      </c>
    </row>
    <row r="125" spans="1:51" s="13" customFormat="1" ht="12">
      <c r="A125" s="13"/>
      <c r="B125" s="228"/>
      <c r="C125" s="229"/>
      <c r="D125" s="221" t="s">
        <v>147</v>
      </c>
      <c r="E125" s="230" t="s">
        <v>19</v>
      </c>
      <c r="F125" s="231" t="s">
        <v>172</v>
      </c>
      <c r="G125" s="229"/>
      <c r="H125" s="232">
        <v>-3.815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147</v>
      </c>
      <c r="AU125" s="238" t="s">
        <v>134</v>
      </c>
      <c r="AV125" s="13" t="s">
        <v>82</v>
      </c>
      <c r="AW125" s="13" t="s">
        <v>33</v>
      </c>
      <c r="AX125" s="13" t="s">
        <v>72</v>
      </c>
      <c r="AY125" s="238" t="s">
        <v>133</v>
      </c>
    </row>
    <row r="126" spans="1:51" s="13" customFormat="1" ht="12">
      <c r="A126" s="13"/>
      <c r="B126" s="228"/>
      <c r="C126" s="229"/>
      <c r="D126" s="221" t="s">
        <v>147</v>
      </c>
      <c r="E126" s="230" t="s">
        <v>19</v>
      </c>
      <c r="F126" s="231" t="s">
        <v>173</v>
      </c>
      <c r="G126" s="229"/>
      <c r="H126" s="232">
        <v>-1.124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147</v>
      </c>
      <c r="AU126" s="238" t="s">
        <v>134</v>
      </c>
      <c r="AV126" s="13" t="s">
        <v>82</v>
      </c>
      <c r="AW126" s="13" t="s">
        <v>33</v>
      </c>
      <c r="AX126" s="13" t="s">
        <v>72</v>
      </c>
      <c r="AY126" s="238" t="s">
        <v>133</v>
      </c>
    </row>
    <row r="127" spans="1:51" s="13" customFormat="1" ht="12">
      <c r="A127" s="13"/>
      <c r="B127" s="228"/>
      <c r="C127" s="229"/>
      <c r="D127" s="221" t="s">
        <v>147</v>
      </c>
      <c r="E127" s="230" t="s">
        <v>19</v>
      </c>
      <c r="F127" s="231" t="s">
        <v>174</v>
      </c>
      <c r="G127" s="229"/>
      <c r="H127" s="232">
        <v>-0.943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147</v>
      </c>
      <c r="AU127" s="238" t="s">
        <v>134</v>
      </c>
      <c r="AV127" s="13" t="s">
        <v>82</v>
      </c>
      <c r="AW127" s="13" t="s">
        <v>33</v>
      </c>
      <c r="AX127" s="13" t="s">
        <v>72</v>
      </c>
      <c r="AY127" s="238" t="s">
        <v>133</v>
      </c>
    </row>
    <row r="128" spans="1:51" s="13" customFormat="1" ht="12">
      <c r="A128" s="13"/>
      <c r="B128" s="228"/>
      <c r="C128" s="229"/>
      <c r="D128" s="221" t="s">
        <v>147</v>
      </c>
      <c r="E128" s="230" t="s">
        <v>19</v>
      </c>
      <c r="F128" s="231" t="s">
        <v>175</v>
      </c>
      <c r="G128" s="229"/>
      <c r="H128" s="232">
        <v>-4.612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8" t="s">
        <v>147</v>
      </c>
      <c r="AU128" s="238" t="s">
        <v>134</v>
      </c>
      <c r="AV128" s="13" t="s">
        <v>82</v>
      </c>
      <c r="AW128" s="13" t="s">
        <v>33</v>
      </c>
      <c r="AX128" s="13" t="s">
        <v>72</v>
      </c>
      <c r="AY128" s="238" t="s">
        <v>133</v>
      </c>
    </row>
    <row r="129" spans="1:51" s="13" customFormat="1" ht="12">
      <c r="A129" s="13"/>
      <c r="B129" s="228"/>
      <c r="C129" s="229"/>
      <c r="D129" s="221" t="s">
        <v>147</v>
      </c>
      <c r="E129" s="230" t="s">
        <v>19</v>
      </c>
      <c r="F129" s="231" t="s">
        <v>176</v>
      </c>
      <c r="G129" s="229"/>
      <c r="H129" s="232">
        <v>-1.492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147</v>
      </c>
      <c r="AU129" s="238" t="s">
        <v>134</v>
      </c>
      <c r="AV129" s="13" t="s">
        <v>82</v>
      </c>
      <c r="AW129" s="13" t="s">
        <v>33</v>
      </c>
      <c r="AX129" s="13" t="s">
        <v>72</v>
      </c>
      <c r="AY129" s="238" t="s">
        <v>133</v>
      </c>
    </row>
    <row r="130" spans="1:51" s="13" customFormat="1" ht="12">
      <c r="A130" s="13"/>
      <c r="B130" s="228"/>
      <c r="C130" s="229"/>
      <c r="D130" s="221" t="s">
        <v>147</v>
      </c>
      <c r="E130" s="230" t="s">
        <v>19</v>
      </c>
      <c r="F130" s="231" t="s">
        <v>177</v>
      </c>
      <c r="G130" s="229"/>
      <c r="H130" s="232">
        <v>-30.469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147</v>
      </c>
      <c r="AU130" s="238" t="s">
        <v>134</v>
      </c>
      <c r="AV130" s="13" t="s">
        <v>82</v>
      </c>
      <c r="AW130" s="13" t="s">
        <v>33</v>
      </c>
      <c r="AX130" s="13" t="s">
        <v>72</v>
      </c>
      <c r="AY130" s="238" t="s">
        <v>133</v>
      </c>
    </row>
    <row r="131" spans="1:51" s="13" customFormat="1" ht="12">
      <c r="A131" s="13"/>
      <c r="B131" s="228"/>
      <c r="C131" s="229"/>
      <c r="D131" s="221" t="s">
        <v>147</v>
      </c>
      <c r="E131" s="230" t="s">
        <v>19</v>
      </c>
      <c r="F131" s="231" t="s">
        <v>178</v>
      </c>
      <c r="G131" s="229"/>
      <c r="H131" s="232">
        <v>-6.697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147</v>
      </c>
      <c r="AU131" s="238" t="s">
        <v>134</v>
      </c>
      <c r="AV131" s="13" t="s">
        <v>82</v>
      </c>
      <c r="AW131" s="13" t="s">
        <v>33</v>
      </c>
      <c r="AX131" s="13" t="s">
        <v>72</v>
      </c>
      <c r="AY131" s="238" t="s">
        <v>133</v>
      </c>
    </row>
    <row r="132" spans="1:51" s="13" customFormat="1" ht="12">
      <c r="A132" s="13"/>
      <c r="B132" s="228"/>
      <c r="C132" s="229"/>
      <c r="D132" s="221" t="s">
        <v>147</v>
      </c>
      <c r="E132" s="230" t="s">
        <v>19</v>
      </c>
      <c r="F132" s="231" t="s">
        <v>179</v>
      </c>
      <c r="G132" s="229"/>
      <c r="H132" s="232">
        <v>-3.8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147</v>
      </c>
      <c r="AU132" s="238" t="s">
        <v>134</v>
      </c>
      <c r="AV132" s="13" t="s">
        <v>82</v>
      </c>
      <c r="AW132" s="13" t="s">
        <v>33</v>
      </c>
      <c r="AX132" s="13" t="s">
        <v>72</v>
      </c>
      <c r="AY132" s="238" t="s">
        <v>133</v>
      </c>
    </row>
    <row r="133" spans="1:51" s="13" customFormat="1" ht="12">
      <c r="A133" s="13"/>
      <c r="B133" s="228"/>
      <c r="C133" s="229"/>
      <c r="D133" s="221" t="s">
        <v>147</v>
      </c>
      <c r="E133" s="230" t="s">
        <v>19</v>
      </c>
      <c r="F133" s="231" t="s">
        <v>180</v>
      </c>
      <c r="G133" s="229"/>
      <c r="H133" s="232">
        <v>-15.345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147</v>
      </c>
      <c r="AU133" s="238" t="s">
        <v>134</v>
      </c>
      <c r="AV133" s="13" t="s">
        <v>82</v>
      </c>
      <c r="AW133" s="13" t="s">
        <v>33</v>
      </c>
      <c r="AX133" s="13" t="s">
        <v>72</v>
      </c>
      <c r="AY133" s="238" t="s">
        <v>133</v>
      </c>
    </row>
    <row r="134" spans="1:51" s="13" customFormat="1" ht="12">
      <c r="A134" s="13"/>
      <c r="B134" s="228"/>
      <c r="C134" s="229"/>
      <c r="D134" s="221" t="s">
        <v>147</v>
      </c>
      <c r="E134" s="230" t="s">
        <v>19</v>
      </c>
      <c r="F134" s="231" t="s">
        <v>181</v>
      </c>
      <c r="G134" s="229"/>
      <c r="H134" s="232">
        <v>-4.86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147</v>
      </c>
      <c r="AU134" s="238" t="s">
        <v>134</v>
      </c>
      <c r="AV134" s="13" t="s">
        <v>82</v>
      </c>
      <c r="AW134" s="13" t="s">
        <v>33</v>
      </c>
      <c r="AX134" s="13" t="s">
        <v>72</v>
      </c>
      <c r="AY134" s="238" t="s">
        <v>133</v>
      </c>
    </row>
    <row r="135" spans="1:51" s="15" customFormat="1" ht="12">
      <c r="A135" s="15"/>
      <c r="B135" s="249"/>
      <c r="C135" s="250"/>
      <c r="D135" s="221" t="s">
        <v>147</v>
      </c>
      <c r="E135" s="251" t="s">
        <v>19</v>
      </c>
      <c r="F135" s="252" t="s">
        <v>165</v>
      </c>
      <c r="G135" s="250"/>
      <c r="H135" s="253">
        <v>-572.881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9" t="s">
        <v>147</v>
      </c>
      <c r="AU135" s="259" t="s">
        <v>134</v>
      </c>
      <c r="AV135" s="15" t="s">
        <v>134</v>
      </c>
      <c r="AW135" s="15" t="s">
        <v>33</v>
      </c>
      <c r="AX135" s="15" t="s">
        <v>72</v>
      </c>
      <c r="AY135" s="259" t="s">
        <v>133</v>
      </c>
    </row>
    <row r="136" spans="1:51" s="14" customFormat="1" ht="12">
      <c r="A136" s="14"/>
      <c r="B136" s="239"/>
      <c r="C136" s="240"/>
      <c r="D136" s="221" t="s">
        <v>147</v>
      </c>
      <c r="E136" s="241" t="s">
        <v>19</v>
      </c>
      <c r="F136" s="242" t="s">
        <v>182</v>
      </c>
      <c r="G136" s="240"/>
      <c r="H136" s="241" t="s">
        <v>19</v>
      </c>
      <c r="I136" s="243"/>
      <c r="J136" s="240"/>
      <c r="K136" s="240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147</v>
      </c>
      <c r="AU136" s="248" t="s">
        <v>134</v>
      </c>
      <c r="AV136" s="14" t="s">
        <v>80</v>
      </c>
      <c r="AW136" s="14" t="s">
        <v>33</v>
      </c>
      <c r="AX136" s="14" t="s">
        <v>72</v>
      </c>
      <c r="AY136" s="248" t="s">
        <v>133</v>
      </c>
    </row>
    <row r="137" spans="1:51" s="13" customFormat="1" ht="12">
      <c r="A137" s="13"/>
      <c r="B137" s="228"/>
      <c r="C137" s="229"/>
      <c r="D137" s="221" t="s">
        <v>147</v>
      </c>
      <c r="E137" s="230" t="s">
        <v>19</v>
      </c>
      <c r="F137" s="231" t="s">
        <v>183</v>
      </c>
      <c r="G137" s="229"/>
      <c r="H137" s="232">
        <v>3.78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147</v>
      </c>
      <c r="AU137" s="238" t="s">
        <v>134</v>
      </c>
      <c r="AV137" s="13" t="s">
        <v>82</v>
      </c>
      <c r="AW137" s="13" t="s">
        <v>33</v>
      </c>
      <c r="AX137" s="13" t="s">
        <v>72</v>
      </c>
      <c r="AY137" s="238" t="s">
        <v>133</v>
      </c>
    </row>
    <row r="138" spans="1:51" s="13" customFormat="1" ht="12">
      <c r="A138" s="13"/>
      <c r="B138" s="228"/>
      <c r="C138" s="229"/>
      <c r="D138" s="221" t="s">
        <v>147</v>
      </c>
      <c r="E138" s="230" t="s">
        <v>19</v>
      </c>
      <c r="F138" s="231" t="s">
        <v>184</v>
      </c>
      <c r="G138" s="229"/>
      <c r="H138" s="232">
        <v>84.87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147</v>
      </c>
      <c r="AU138" s="238" t="s">
        <v>134</v>
      </c>
      <c r="AV138" s="13" t="s">
        <v>82</v>
      </c>
      <c r="AW138" s="13" t="s">
        <v>33</v>
      </c>
      <c r="AX138" s="13" t="s">
        <v>72</v>
      </c>
      <c r="AY138" s="238" t="s">
        <v>133</v>
      </c>
    </row>
    <row r="139" spans="1:51" s="13" customFormat="1" ht="12">
      <c r="A139" s="13"/>
      <c r="B139" s="228"/>
      <c r="C139" s="229"/>
      <c r="D139" s="221" t="s">
        <v>147</v>
      </c>
      <c r="E139" s="230" t="s">
        <v>19</v>
      </c>
      <c r="F139" s="231" t="s">
        <v>185</v>
      </c>
      <c r="G139" s="229"/>
      <c r="H139" s="232">
        <v>21.923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147</v>
      </c>
      <c r="AU139" s="238" t="s">
        <v>134</v>
      </c>
      <c r="AV139" s="13" t="s">
        <v>82</v>
      </c>
      <c r="AW139" s="13" t="s">
        <v>33</v>
      </c>
      <c r="AX139" s="13" t="s">
        <v>72</v>
      </c>
      <c r="AY139" s="238" t="s">
        <v>133</v>
      </c>
    </row>
    <row r="140" spans="1:51" s="13" customFormat="1" ht="12">
      <c r="A140" s="13"/>
      <c r="B140" s="228"/>
      <c r="C140" s="229"/>
      <c r="D140" s="221" t="s">
        <v>147</v>
      </c>
      <c r="E140" s="230" t="s">
        <v>19</v>
      </c>
      <c r="F140" s="231" t="s">
        <v>186</v>
      </c>
      <c r="G140" s="229"/>
      <c r="H140" s="232">
        <v>13.506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147</v>
      </c>
      <c r="AU140" s="238" t="s">
        <v>134</v>
      </c>
      <c r="AV140" s="13" t="s">
        <v>82</v>
      </c>
      <c r="AW140" s="13" t="s">
        <v>33</v>
      </c>
      <c r="AX140" s="13" t="s">
        <v>72</v>
      </c>
      <c r="AY140" s="238" t="s">
        <v>133</v>
      </c>
    </row>
    <row r="141" spans="1:51" s="13" customFormat="1" ht="12">
      <c r="A141" s="13"/>
      <c r="B141" s="228"/>
      <c r="C141" s="229"/>
      <c r="D141" s="221" t="s">
        <v>147</v>
      </c>
      <c r="E141" s="230" t="s">
        <v>19</v>
      </c>
      <c r="F141" s="231" t="s">
        <v>187</v>
      </c>
      <c r="G141" s="229"/>
      <c r="H141" s="232">
        <v>0.54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147</v>
      </c>
      <c r="AU141" s="238" t="s">
        <v>134</v>
      </c>
      <c r="AV141" s="13" t="s">
        <v>82</v>
      </c>
      <c r="AW141" s="13" t="s">
        <v>33</v>
      </c>
      <c r="AX141" s="13" t="s">
        <v>72</v>
      </c>
      <c r="AY141" s="238" t="s">
        <v>133</v>
      </c>
    </row>
    <row r="142" spans="1:51" s="13" customFormat="1" ht="12">
      <c r="A142" s="13"/>
      <c r="B142" s="228"/>
      <c r="C142" s="229"/>
      <c r="D142" s="221" t="s">
        <v>147</v>
      </c>
      <c r="E142" s="230" t="s">
        <v>19</v>
      </c>
      <c r="F142" s="231" t="s">
        <v>188</v>
      </c>
      <c r="G142" s="229"/>
      <c r="H142" s="232">
        <v>2.543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147</v>
      </c>
      <c r="AU142" s="238" t="s">
        <v>134</v>
      </c>
      <c r="AV142" s="13" t="s">
        <v>82</v>
      </c>
      <c r="AW142" s="13" t="s">
        <v>33</v>
      </c>
      <c r="AX142" s="13" t="s">
        <v>72</v>
      </c>
      <c r="AY142" s="238" t="s">
        <v>133</v>
      </c>
    </row>
    <row r="143" spans="1:51" s="13" customFormat="1" ht="12">
      <c r="A143" s="13"/>
      <c r="B143" s="228"/>
      <c r="C143" s="229"/>
      <c r="D143" s="221" t="s">
        <v>147</v>
      </c>
      <c r="E143" s="230" t="s">
        <v>19</v>
      </c>
      <c r="F143" s="231" t="s">
        <v>189</v>
      </c>
      <c r="G143" s="229"/>
      <c r="H143" s="232">
        <v>0.435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147</v>
      </c>
      <c r="AU143" s="238" t="s">
        <v>134</v>
      </c>
      <c r="AV143" s="13" t="s">
        <v>82</v>
      </c>
      <c r="AW143" s="13" t="s">
        <v>33</v>
      </c>
      <c r="AX143" s="13" t="s">
        <v>72</v>
      </c>
      <c r="AY143" s="238" t="s">
        <v>133</v>
      </c>
    </row>
    <row r="144" spans="1:51" s="13" customFormat="1" ht="12">
      <c r="A144" s="13"/>
      <c r="B144" s="228"/>
      <c r="C144" s="229"/>
      <c r="D144" s="221" t="s">
        <v>147</v>
      </c>
      <c r="E144" s="230" t="s">
        <v>19</v>
      </c>
      <c r="F144" s="231" t="s">
        <v>190</v>
      </c>
      <c r="G144" s="229"/>
      <c r="H144" s="232">
        <v>0.848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147</v>
      </c>
      <c r="AU144" s="238" t="s">
        <v>134</v>
      </c>
      <c r="AV144" s="13" t="s">
        <v>82</v>
      </c>
      <c r="AW144" s="13" t="s">
        <v>33</v>
      </c>
      <c r="AX144" s="13" t="s">
        <v>72</v>
      </c>
      <c r="AY144" s="238" t="s">
        <v>133</v>
      </c>
    </row>
    <row r="145" spans="1:51" s="13" customFormat="1" ht="12">
      <c r="A145" s="13"/>
      <c r="B145" s="228"/>
      <c r="C145" s="229"/>
      <c r="D145" s="221" t="s">
        <v>147</v>
      </c>
      <c r="E145" s="230" t="s">
        <v>19</v>
      </c>
      <c r="F145" s="231" t="s">
        <v>191</v>
      </c>
      <c r="G145" s="229"/>
      <c r="H145" s="232">
        <v>1.419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147</v>
      </c>
      <c r="AU145" s="238" t="s">
        <v>134</v>
      </c>
      <c r="AV145" s="13" t="s">
        <v>82</v>
      </c>
      <c r="AW145" s="13" t="s">
        <v>33</v>
      </c>
      <c r="AX145" s="13" t="s">
        <v>72</v>
      </c>
      <c r="AY145" s="238" t="s">
        <v>133</v>
      </c>
    </row>
    <row r="146" spans="1:51" s="13" customFormat="1" ht="12">
      <c r="A146" s="13"/>
      <c r="B146" s="228"/>
      <c r="C146" s="229"/>
      <c r="D146" s="221" t="s">
        <v>147</v>
      </c>
      <c r="E146" s="230" t="s">
        <v>19</v>
      </c>
      <c r="F146" s="231" t="s">
        <v>192</v>
      </c>
      <c r="G146" s="229"/>
      <c r="H146" s="232">
        <v>0.918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147</v>
      </c>
      <c r="AU146" s="238" t="s">
        <v>134</v>
      </c>
      <c r="AV146" s="13" t="s">
        <v>82</v>
      </c>
      <c r="AW146" s="13" t="s">
        <v>33</v>
      </c>
      <c r="AX146" s="13" t="s">
        <v>72</v>
      </c>
      <c r="AY146" s="238" t="s">
        <v>133</v>
      </c>
    </row>
    <row r="147" spans="1:51" s="13" customFormat="1" ht="12">
      <c r="A147" s="13"/>
      <c r="B147" s="228"/>
      <c r="C147" s="229"/>
      <c r="D147" s="221" t="s">
        <v>147</v>
      </c>
      <c r="E147" s="230" t="s">
        <v>19</v>
      </c>
      <c r="F147" s="231" t="s">
        <v>193</v>
      </c>
      <c r="G147" s="229"/>
      <c r="H147" s="232">
        <v>9.375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147</v>
      </c>
      <c r="AU147" s="238" t="s">
        <v>134</v>
      </c>
      <c r="AV147" s="13" t="s">
        <v>82</v>
      </c>
      <c r="AW147" s="13" t="s">
        <v>33</v>
      </c>
      <c r="AX147" s="13" t="s">
        <v>72</v>
      </c>
      <c r="AY147" s="238" t="s">
        <v>133</v>
      </c>
    </row>
    <row r="148" spans="1:51" s="13" customFormat="1" ht="12">
      <c r="A148" s="13"/>
      <c r="B148" s="228"/>
      <c r="C148" s="229"/>
      <c r="D148" s="221" t="s">
        <v>147</v>
      </c>
      <c r="E148" s="230" t="s">
        <v>19</v>
      </c>
      <c r="F148" s="231" t="s">
        <v>194</v>
      </c>
      <c r="G148" s="229"/>
      <c r="H148" s="232">
        <v>4.592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147</v>
      </c>
      <c r="AU148" s="238" t="s">
        <v>134</v>
      </c>
      <c r="AV148" s="13" t="s">
        <v>82</v>
      </c>
      <c r="AW148" s="13" t="s">
        <v>33</v>
      </c>
      <c r="AX148" s="13" t="s">
        <v>72</v>
      </c>
      <c r="AY148" s="238" t="s">
        <v>133</v>
      </c>
    </row>
    <row r="149" spans="1:51" s="13" customFormat="1" ht="12">
      <c r="A149" s="13"/>
      <c r="B149" s="228"/>
      <c r="C149" s="229"/>
      <c r="D149" s="221" t="s">
        <v>147</v>
      </c>
      <c r="E149" s="230" t="s">
        <v>19</v>
      </c>
      <c r="F149" s="231" t="s">
        <v>195</v>
      </c>
      <c r="G149" s="229"/>
      <c r="H149" s="232">
        <v>1.77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147</v>
      </c>
      <c r="AU149" s="238" t="s">
        <v>134</v>
      </c>
      <c r="AV149" s="13" t="s">
        <v>82</v>
      </c>
      <c r="AW149" s="13" t="s">
        <v>33</v>
      </c>
      <c r="AX149" s="13" t="s">
        <v>72</v>
      </c>
      <c r="AY149" s="238" t="s">
        <v>133</v>
      </c>
    </row>
    <row r="150" spans="1:51" s="13" customFormat="1" ht="12">
      <c r="A150" s="13"/>
      <c r="B150" s="228"/>
      <c r="C150" s="229"/>
      <c r="D150" s="221" t="s">
        <v>147</v>
      </c>
      <c r="E150" s="230" t="s">
        <v>19</v>
      </c>
      <c r="F150" s="231" t="s">
        <v>196</v>
      </c>
      <c r="G150" s="229"/>
      <c r="H150" s="232">
        <v>5.94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147</v>
      </c>
      <c r="AU150" s="238" t="s">
        <v>134</v>
      </c>
      <c r="AV150" s="13" t="s">
        <v>82</v>
      </c>
      <c r="AW150" s="13" t="s">
        <v>33</v>
      </c>
      <c r="AX150" s="13" t="s">
        <v>72</v>
      </c>
      <c r="AY150" s="238" t="s">
        <v>133</v>
      </c>
    </row>
    <row r="151" spans="1:51" s="13" customFormat="1" ht="12">
      <c r="A151" s="13"/>
      <c r="B151" s="228"/>
      <c r="C151" s="229"/>
      <c r="D151" s="221" t="s">
        <v>147</v>
      </c>
      <c r="E151" s="230" t="s">
        <v>19</v>
      </c>
      <c r="F151" s="231" t="s">
        <v>197</v>
      </c>
      <c r="G151" s="229"/>
      <c r="H151" s="232">
        <v>1.62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147</v>
      </c>
      <c r="AU151" s="238" t="s">
        <v>134</v>
      </c>
      <c r="AV151" s="13" t="s">
        <v>82</v>
      </c>
      <c r="AW151" s="13" t="s">
        <v>33</v>
      </c>
      <c r="AX151" s="13" t="s">
        <v>72</v>
      </c>
      <c r="AY151" s="238" t="s">
        <v>133</v>
      </c>
    </row>
    <row r="152" spans="1:51" s="15" customFormat="1" ht="12">
      <c r="A152" s="15"/>
      <c r="B152" s="249"/>
      <c r="C152" s="250"/>
      <c r="D152" s="221" t="s">
        <v>147</v>
      </c>
      <c r="E152" s="251" t="s">
        <v>19</v>
      </c>
      <c r="F152" s="252" t="s">
        <v>165</v>
      </c>
      <c r="G152" s="250"/>
      <c r="H152" s="253">
        <v>154.079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9" t="s">
        <v>147</v>
      </c>
      <c r="AU152" s="259" t="s">
        <v>134</v>
      </c>
      <c r="AV152" s="15" t="s">
        <v>134</v>
      </c>
      <c r="AW152" s="15" t="s">
        <v>33</v>
      </c>
      <c r="AX152" s="15" t="s">
        <v>72</v>
      </c>
      <c r="AY152" s="259" t="s">
        <v>133</v>
      </c>
    </row>
    <row r="153" spans="1:51" s="16" customFormat="1" ht="12">
      <c r="A153" s="16"/>
      <c r="B153" s="260"/>
      <c r="C153" s="261"/>
      <c r="D153" s="221" t="s">
        <v>147</v>
      </c>
      <c r="E153" s="262" t="s">
        <v>88</v>
      </c>
      <c r="F153" s="263" t="s">
        <v>198</v>
      </c>
      <c r="G153" s="261"/>
      <c r="H153" s="264">
        <v>2912.398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0" t="s">
        <v>147</v>
      </c>
      <c r="AU153" s="270" t="s">
        <v>134</v>
      </c>
      <c r="AV153" s="16" t="s">
        <v>141</v>
      </c>
      <c r="AW153" s="16" t="s">
        <v>33</v>
      </c>
      <c r="AX153" s="16" t="s">
        <v>80</v>
      </c>
      <c r="AY153" s="270" t="s">
        <v>133</v>
      </c>
    </row>
    <row r="154" spans="1:65" s="2" customFormat="1" ht="21.75" customHeight="1">
      <c r="A154" s="41"/>
      <c r="B154" s="42"/>
      <c r="C154" s="208" t="s">
        <v>134</v>
      </c>
      <c r="D154" s="208" t="s">
        <v>136</v>
      </c>
      <c r="E154" s="209" t="s">
        <v>199</v>
      </c>
      <c r="F154" s="210" t="s">
        <v>200</v>
      </c>
      <c r="G154" s="211" t="s">
        <v>155</v>
      </c>
      <c r="H154" s="212">
        <v>270.89</v>
      </c>
      <c r="I154" s="213"/>
      <c r="J154" s="214">
        <f>ROUND(I154*H154,2)</f>
        <v>0</v>
      </c>
      <c r="K154" s="210" t="s">
        <v>201</v>
      </c>
      <c r="L154" s="47"/>
      <c r="M154" s="215" t="s">
        <v>19</v>
      </c>
      <c r="N154" s="216" t="s">
        <v>43</v>
      </c>
      <c r="O154" s="87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9" t="s">
        <v>141</v>
      </c>
      <c r="AT154" s="219" t="s">
        <v>136</v>
      </c>
      <c r="AU154" s="219" t="s">
        <v>134</v>
      </c>
      <c r="AY154" s="20" t="s">
        <v>133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20" t="s">
        <v>80</v>
      </c>
      <c r="BK154" s="220">
        <f>ROUND(I154*H154,2)</f>
        <v>0</v>
      </c>
      <c r="BL154" s="20" t="s">
        <v>141</v>
      </c>
      <c r="BM154" s="219" t="s">
        <v>202</v>
      </c>
    </row>
    <row r="155" spans="1:47" s="2" customFormat="1" ht="12">
      <c r="A155" s="41"/>
      <c r="B155" s="42"/>
      <c r="C155" s="43"/>
      <c r="D155" s="221" t="s">
        <v>143</v>
      </c>
      <c r="E155" s="43"/>
      <c r="F155" s="222" t="s">
        <v>200</v>
      </c>
      <c r="G155" s="43"/>
      <c r="H155" s="43"/>
      <c r="I155" s="223"/>
      <c r="J155" s="43"/>
      <c r="K155" s="43"/>
      <c r="L155" s="47"/>
      <c r="M155" s="224"/>
      <c r="N155" s="225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143</v>
      </c>
      <c r="AU155" s="20" t="s">
        <v>134</v>
      </c>
    </row>
    <row r="156" spans="1:65" s="2" customFormat="1" ht="24.15" customHeight="1">
      <c r="A156" s="41"/>
      <c r="B156" s="42"/>
      <c r="C156" s="208" t="s">
        <v>141</v>
      </c>
      <c r="D156" s="208" t="s">
        <v>136</v>
      </c>
      <c r="E156" s="209" t="s">
        <v>203</v>
      </c>
      <c r="F156" s="210" t="s">
        <v>204</v>
      </c>
      <c r="G156" s="211" t="s">
        <v>205</v>
      </c>
      <c r="H156" s="212">
        <v>210</v>
      </c>
      <c r="I156" s="213"/>
      <c r="J156" s="214">
        <f>ROUND(I156*H156,2)</f>
        <v>0</v>
      </c>
      <c r="K156" s="210" t="s">
        <v>140</v>
      </c>
      <c r="L156" s="47"/>
      <c r="M156" s="215" t="s">
        <v>19</v>
      </c>
      <c r="N156" s="216" t="s">
        <v>43</v>
      </c>
      <c r="O156" s="87"/>
      <c r="P156" s="217">
        <f>O156*H156</f>
        <v>0</v>
      </c>
      <c r="Q156" s="217">
        <v>0.01032</v>
      </c>
      <c r="R156" s="217">
        <f>Q156*H156</f>
        <v>2.1672</v>
      </c>
      <c r="S156" s="217">
        <v>0</v>
      </c>
      <c r="T156" s="218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9" t="s">
        <v>141</v>
      </c>
      <c r="AT156" s="219" t="s">
        <v>136</v>
      </c>
      <c r="AU156" s="219" t="s">
        <v>134</v>
      </c>
      <c r="AY156" s="20" t="s">
        <v>133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20" t="s">
        <v>80</v>
      </c>
      <c r="BK156" s="220">
        <f>ROUND(I156*H156,2)</f>
        <v>0</v>
      </c>
      <c r="BL156" s="20" t="s">
        <v>141</v>
      </c>
      <c r="BM156" s="219" t="s">
        <v>206</v>
      </c>
    </row>
    <row r="157" spans="1:47" s="2" customFormat="1" ht="12">
      <c r="A157" s="41"/>
      <c r="B157" s="42"/>
      <c r="C157" s="43"/>
      <c r="D157" s="221" t="s">
        <v>143</v>
      </c>
      <c r="E157" s="43"/>
      <c r="F157" s="222" t="s">
        <v>207</v>
      </c>
      <c r="G157" s="43"/>
      <c r="H157" s="43"/>
      <c r="I157" s="223"/>
      <c r="J157" s="43"/>
      <c r="K157" s="43"/>
      <c r="L157" s="47"/>
      <c r="M157" s="224"/>
      <c r="N157" s="225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143</v>
      </c>
      <c r="AU157" s="20" t="s">
        <v>134</v>
      </c>
    </row>
    <row r="158" spans="1:47" s="2" customFormat="1" ht="12">
      <c r="A158" s="41"/>
      <c r="B158" s="42"/>
      <c r="C158" s="43"/>
      <c r="D158" s="226" t="s">
        <v>145</v>
      </c>
      <c r="E158" s="43"/>
      <c r="F158" s="227" t="s">
        <v>208</v>
      </c>
      <c r="G158" s="43"/>
      <c r="H158" s="43"/>
      <c r="I158" s="223"/>
      <c r="J158" s="43"/>
      <c r="K158" s="43"/>
      <c r="L158" s="47"/>
      <c r="M158" s="224"/>
      <c r="N158" s="225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145</v>
      </c>
      <c r="AU158" s="20" t="s">
        <v>134</v>
      </c>
    </row>
    <row r="159" spans="1:65" s="2" customFormat="1" ht="24.15" customHeight="1">
      <c r="A159" s="41"/>
      <c r="B159" s="42"/>
      <c r="C159" s="208" t="s">
        <v>209</v>
      </c>
      <c r="D159" s="208" t="s">
        <v>136</v>
      </c>
      <c r="E159" s="209" t="s">
        <v>210</v>
      </c>
      <c r="F159" s="210" t="s">
        <v>211</v>
      </c>
      <c r="G159" s="211" t="s">
        <v>205</v>
      </c>
      <c r="H159" s="212">
        <v>620</v>
      </c>
      <c r="I159" s="213"/>
      <c r="J159" s="214">
        <f>ROUND(I159*H159,2)</f>
        <v>0</v>
      </c>
      <c r="K159" s="210" t="s">
        <v>140</v>
      </c>
      <c r="L159" s="47"/>
      <c r="M159" s="215" t="s">
        <v>19</v>
      </c>
      <c r="N159" s="216" t="s">
        <v>43</v>
      </c>
      <c r="O159" s="87"/>
      <c r="P159" s="217">
        <f>O159*H159</f>
        <v>0</v>
      </c>
      <c r="Q159" s="217">
        <v>0.02065</v>
      </c>
      <c r="R159" s="217">
        <f>Q159*H159</f>
        <v>12.803</v>
      </c>
      <c r="S159" s="217">
        <v>0</v>
      </c>
      <c r="T159" s="218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9" t="s">
        <v>141</v>
      </c>
      <c r="AT159" s="219" t="s">
        <v>136</v>
      </c>
      <c r="AU159" s="219" t="s">
        <v>134</v>
      </c>
      <c r="AY159" s="20" t="s">
        <v>133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0" t="s">
        <v>80</v>
      </c>
      <c r="BK159" s="220">
        <f>ROUND(I159*H159,2)</f>
        <v>0</v>
      </c>
      <c r="BL159" s="20" t="s">
        <v>141</v>
      </c>
      <c r="BM159" s="219" t="s">
        <v>212</v>
      </c>
    </row>
    <row r="160" spans="1:47" s="2" customFormat="1" ht="12">
      <c r="A160" s="41"/>
      <c r="B160" s="42"/>
      <c r="C160" s="43"/>
      <c r="D160" s="221" t="s">
        <v>143</v>
      </c>
      <c r="E160" s="43"/>
      <c r="F160" s="222" t="s">
        <v>213</v>
      </c>
      <c r="G160" s="43"/>
      <c r="H160" s="43"/>
      <c r="I160" s="223"/>
      <c r="J160" s="43"/>
      <c r="K160" s="43"/>
      <c r="L160" s="47"/>
      <c r="M160" s="224"/>
      <c r="N160" s="225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143</v>
      </c>
      <c r="AU160" s="20" t="s">
        <v>134</v>
      </c>
    </row>
    <row r="161" spans="1:47" s="2" customFormat="1" ht="12">
      <c r="A161" s="41"/>
      <c r="B161" s="42"/>
      <c r="C161" s="43"/>
      <c r="D161" s="226" t="s">
        <v>145</v>
      </c>
      <c r="E161" s="43"/>
      <c r="F161" s="227" t="s">
        <v>214</v>
      </c>
      <c r="G161" s="43"/>
      <c r="H161" s="43"/>
      <c r="I161" s="223"/>
      <c r="J161" s="43"/>
      <c r="K161" s="43"/>
      <c r="L161" s="47"/>
      <c r="M161" s="224"/>
      <c r="N161" s="225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145</v>
      </c>
      <c r="AU161" s="20" t="s">
        <v>134</v>
      </c>
    </row>
    <row r="162" spans="1:65" s="2" customFormat="1" ht="24.15" customHeight="1">
      <c r="A162" s="41"/>
      <c r="B162" s="42"/>
      <c r="C162" s="208" t="s">
        <v>149</v>
      </c>
      <c r="D162" s="208" t="s">
        <v>136</v>
      </c>
      <c r="E162" s="209" t="s">
        <v>215</v>
      </c>
      <c r="F162" s="210" t="s">
        <v>216</v>
      </c>
      <c r="G162" s="211" t="s">
        <v>155</v>
      </c>
      <c r="H162" s="212">
        <v>572.881</v>
      </c>
      <c r="I162" s="213"/>
      <c r="J162" s="214">
        <f>ROUND(I162*H162,2)</f>
        <v>0</v>
      </c>
      <c r="K162" s="210" t="s">
        <v>140</v>
      </c>
      <c r="L162" s="47"/>
      <c r="M162" s="215" t="s">
        <v>19</v>
      </c>
      <c r="N162" s="216" t="s">
        <v>43</v>
      </c>
      <c r="O162" s="87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9" t="s">
        <v>141</v>
      </c>
      <c r="AT162" s="219" t="s">
        <v>136</v>
      </c>
      <c r="AU162" s="219" t="s">
        <v>134</v>
      </c>
      <c r="AY162" s="20" t="s">
        <v>133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20" t="s">
        <v>80</v>
      </c>
      <c r="BK162" s="220">
        <f>ROUND(I162*H162,2)</f>
        <v>0</v>
      </c>
      <c r="BL162" s="20" t="s">
        <v>141</v>
      </c>
      <c r="BM162" s="219" t="s">
        <v>149</v>
      </c>
    </row>
    <row r="163" spans="1:47" s="2" customFormat="1" ht="12">
      <c r="A163" s="41"/>
      <c r="B163" s="42"/>
      <c r="C163" s="43"/>
      <c r="D163" s="221" t="s">
        <v>143</v>
      </c>
      <c r="E163" s="43"/>
      <c r="F163" s="222" t="s">
        <v>217</v>
      </c>
      <c r="G163" s="43"/>
      <c r="H163" s="43"/>
      <c r="I163" s="223"/>
      <c r="J163" s="43"/>
      <c r="K163" s="43"/>
      <c r="L163" s="47"/>
      <c r="M163" s="224"/>
      <c r="N163" s="225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143</v>
      </c>
      <c r="AU163" s="20" t="s">
        <v>134</v>
      </c>
    </row>
    <row r="164" spans="1:47" s="2" customFormat="1" ht="12">
      <c r="A164" s="41"/>
      <c r="B164" s="42"/>
      <c r="C164" s="43"/>
      <c r="D164" s="226" t="s">
        <v>145</v>
      </c>
      <c r="E164" s="43"/>
      <c r="F164" s="227" t="s">
        <v>218</v>
      </c>
      <c r="G164" s="43"/>
      <c r="H164" s="43"/>
      <c r="I164" s="223"/>
      <c r="J164" s="43"/>
      <c r="K164" s="43"/>
      <c r="L164" s="47"/>
      <c r="M164" s="224"/>
      <c r="N164" s="225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145</v>
      </c>
      <c r="AU164" s="20" t="s">
        <v>134</v>
      </c>
    </row>
    <row r="165" spans="1:65" s="2" customFormat="1" ht="16.5" customHeight="1">
      <c r="A165" s="41"/>
      <c r="B165" s="42"/>
      <c r="C165" s="208" t="s">
        <v>219</v>
      </c>
      <c r="D165" s="208" t="s">
        <v>136</v>
      </c>
      <c r="E165" s="209" t="s">
        <v>220</v>
      </c>
      <c r="F165" s="210" t="s">
        <v>221</v>
      </c>
      <c r="G165" s="211" t="s">
        <v>155</v>
      </c>
      <c r="H165" s="212">
        <v>2912.398</v>
      </c>
      <c r="I165" s="213"/>
      <c r="J165" s="214">
        <f>ROUND(I165*H165,2)</f>
        <v>0</v>
      </c>
      <c r="K165" s="210" t="s">
        <v>140</v>
      </c>
      <c r="L165" s="47"/>
      <c r="M165" s="215" t="s">
        <v>19</v>
      </c>
      <c r="N165" s="216" t="s">
        <v>43</v>
      </c>
      <c r="O165" s="87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9" t="s">
        <v>141</v>
      </c>
      <c r="AT165" s="219" t="s">
        <v>136</v>
      </c>
      <c r="AU165" s="219" t="s">
        <v>134</v>
      </c>
      <c r="AY165" s="20" t="s">
        <v>133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0" t="s">
        <v>80</v>
      </c>
      <c r="BK165" s="220">
        <f>ROUND(I165*H165,2)</f>
        <v>0</v>
      </c>
      <c r="BL165" s="20" t="s">
        <v>141</v>
      </c>
      <c r="BM165" s="219" t="s">
        <v>222</v>
      </c>
    </row>
    <row r="166" spans="1:47" s="2" customFormat="1" ht="12">
      <c r="A166" s="41"/>
      <c r="B166" s="42"/>
      <c r="C166" s="43"/>
      <c r="D166" s="221" t="s">
        <v>143</v>
      </c>
      <c r="E166" s="43"/>
      <c r="F166" s="222" t="s">
        <v>223</v>
      </c>
      <c r="G166" s="43"/>
      <c r="H166" s="43"/>
      <c r="I166" s="223"/>
      <c r="J166" s="43"/>
      <c r="K166" s="43"/>
      <c r="L166" s="47"/>
      <c r="M166" s="224"/>
      <c r="N166" s="225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143</v>
      </c>
      <c r="AU166" s="20" t="s">
        <v>134</v>
      </c>
    </row>
    <row r="167" spans="1:47" s="2" customFormat="1" ht="12">
      <c r="A167" s="41"/>
      <c r="B167" s="42"/>
      <c r="C167" s="43"/>
      <c r="D167" s="226" t="s">
        <v>145</v>
      </c>
      <c r="E167" s="43"/>
      <c r="F167" s="227" t="s">
        <v>224</v>
      </c>
      <c r="G167" s="43"/>
      <c r="H167" s="43"/>
      <c r="I167" s="223"/>
      <c r="J167" s="43"/>
      <c r="K167" s="43"/>
      <c r="L167" s="47"/>
      <c r="M167" s="224"/>
      <c r="N167" s="225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145</v>
      </c>
      <c r="AU167" s="20" t="s">
        <v>134</v>
      </c>
    </row>
    <row r="168" spans="1:65" s="2" customFormat="1" ht="16.5" customHeight="1">
      <c r="A168" s="41"/>
      <c r="B168" s="42"/>
      <c r="C168" s="208" t="s">
        <v>156</v>
      </c>
      <c r="D168" s="208" t="s">
        <v>136</v>
      </c>
      <c r="E168" s="209" t="s">
        <v>225</v>
      </c>
      <c r="F168" s="210" t="s">
        <v>226</v>
      </c>
      <c r="G168" s="211" t="s">
        <v>155</v>
      </c>
      <c r="H168" s="212">
        <v>500</v>
      </c>
      <c r="I168" s="213"/>
      <c r="J168" s="214">
        <f>ROUND(I168*H168,2)</f>
        <v>0</v>
      </c>
      <c r="K168" s="210" t="s">
        <v>140</v>
      </c>
      <c r="L168" s="47"/>
      <c r="M168" s="215" t="s">
        <v>19</v>
      </c>
      <c r="N168" s="216" t="s">
        <v>43</v>
      </c>
      <c r="O168" s="87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9" t="s">
        <v>141</v>
      </c>
      <c r="AT168" s="219" t="s">
        <v>136</v>
      </c>
      <c r="AU168" s="219" t="s">
        <v>134</v>
      </c>
      <c r="AY168" s="20" t="s">
        <v>133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20" t="s">
        <v>80</v>
      </c>
      <c r="BK168" s="220">
        <f>ROUND(I168*H168,2)</f>
        <v>0</v>
      </c>
      <c r="BL168" s="20" t="s">
        <v>141</v>
      </c>
      <c r="BM168" s="219" t="s">
        <v>227</v>
      </c>
    </row>
    <row r="169" spans="1:47" s="2" customFormat="1" ht="12">
      <c r="A169" s="41"/>
      <c r="B169" s="42"/>
      <c r="C169" s="43"/>
      <c r="D169" s="221" t="s">
        <v>143</v>
      </c>
      <c r="E169" s="43"/>
      <c r="F169" s="222" t="s">
        <v>228</v>
      </c>
      <c r="G169" s="43"/>
      <c r="H169" s="43"/>
      <c r="I169" s="223"/>
      <c r="J169" s="43"/>
      <c r="K169" s="43"/>
      <c r="L169" s="47"/>
      <c r="M169" s="224"/>
      <c r="N169" s="225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143</v>
      </c>
      <c r="AU169" s="20" t="s">
        <v>134</v>
      </c>
    </row>
    <row r="170" spans="1:47" s="2" customFormat="1" ht="12">
      <c r="A170" s="41"/>
      <c r="B170" s="42"/>
      <c r="C170" s="43"/>
      <c r="D170" s="226" t="s">
        <v>145</v>
      </c>
      <c r="E170" s="43"/>
      <c r="F170" s="227" t="s">
        <v>229</v>
      </c>
      <c r="G170" s="43"/>
      <c r="H170" s="43"/>
      <c r="I170" s="223"/>
      <c r="J170" s="43"/>
      <c r="K170" s="43"/>
      <c r="L170" s="47"/>
      <c r="M170" s="224"/>
      <c r="N170" s="225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145</v>
      </c>
      <c r="AU170" s="20" t="s">
        <v>134</v>
      </c>
    </row>
    <row r="171" spans="1:51" s="14" customFormat="1" ht="12">
      <c r="A171" s="14"/>
      <c r="B171" s="239"/>
      <c r="C171" s="240"/>
      <c r="D171" s="221" t="s">
        <v>147</v>
      </c>
      <c r="E171" s="241" t="s">
        <v>19</v>
      </c>
      <c r="F171" s="242" t="s">
        <v>230</v>
      </c>
      <c r="G171" s="240"/>
      <c r="H171" s="241" t="s">
        <v>19</v>
      </c>
      <c r="I171" s="243"/>
      <c r="J171" s="240"/>
      <c r="K171" s="240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147</v>
      </c>
      <c r="AU171" s="248" t="s">
        <v>134</v>
      </c>
      <c r="AV171" s="14" t="s">
        <v>80</v>
      </c>
      <c r="AW171" s="14" t="s">
        <v>33</v>
      </c>
      <c r="AX171" s="14" t="s">
        <v>72</v>
      </c>
      <c r="AY171" s="248" t="s">
        <v>133</v>
      </c>
    </row>
    <row r="172" spans="1:51" s="13" customFormat="1" ht="12">
      <c r="A172" s="13"/>
      <c r="B172" s="228"/>
      <c r="C172" s="229"/>
      <c r="D172" s="221" t="s">
        <v>147</v>
      </c>
      <c r="E172" s="230" t="s">
        <v>19</v>
      </c>
      <c r="F172" s="231" t="s">
        <v>231</v>
      </c>
      <c r="G172" s="229"/>
      <c r="H172" s="232">
        <v>382.4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147</v>
      </c>
      <c r="AU172" s="238" t="s">
        <v>134</v>
      </c>
      <c r="AV172" s="13" t="s">
        <v>82</v>
      </c>
      <c r="AW172" s="13" t="s">
        <v>33</v>
      </c>
      <c r="AX172" s="13" t="s">
        <v>72</v>
      </c>
      <c r="AY172" s="238" t="s">
        <v>133</v>
      </c>
    </row>
    <row r="173" spans="1:51" s="13" customFormat="1" ht="12">
      <c r="A173" s="13"/>
      <c r="B173" s="228"/>
      <c r="C173" s="229"/>
      <c r="D173" s="221" t="s">
        <v>147</v>
      </c>
      <c r="E173" s="230" t="s">
        <v>19</v>
      </c>
      <c r="F173" s="231" t="s">
        <v>232</v>
      </c>
      <c r="G173" s="229"/>
      <c r="H173" s="232">
        <v>63.6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147</v>
      </c>
      <c r="AU173" s="238" t="s">
        <v>134</v>
      </c>
      <c r="AV173" s="13" t="s">
        <v>82</v>
      </c>
      <c r="AW173" s="13" t="s">
        <v>33</v>
      </c>
      <c r="AX173" s="13" t="s">
        <v>72</v>
      </c>
      <c r="AY173" s="238" t="s">
        <v>133</v>
      </c>
    </row>
    <row r="174" spans="1:51" s="13" customFormat="1" ht="12">
      <c r="A174" s="13"/>
      <c r="B174" s="228"/>
      <c r="C174" s="229"/>
      <c r="D174" s="221" t="s">
        <v>147</v>
      </c>
      <c r="E174" s="230" t="s">
        <v>19</v>
      </c>
      <c r="F174" s="231" t="s">
        <v>233</v>
      </c>
      <c r="G174" s="229"/>
      <c r="H174" s="232">
        <v>43.2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147</v>
      </c>
      <c r="AU174" s="238" t="s">
        <v>134</v>
      </c>
      <c r="AV174" s="13" t="s">
        <v>82</v>
      </c>
      <c r="AW174" s="13" t="s">
        <v>33</v>
      </c>
      <c r="AX174" s="13" t="s">
        <v>72</v>
      </c>
      <c r="AY174" s="238" t="s">
        <v>133</v>
      </c>
    </row>
    <row r="175" spans="1:51" s="15" customFormat="1" ht="12">
      <c r="A175" s="15"/>
      <c r="B175" s="249"/>
      <c r="C175" s="250"/>
      <c r="D175" s="221" t="s">
        <v>147</v>
      </c>
      <c r="E175" s="251" t="s">
        <v>19</v>
      </c>
      <c r="F175" s="252" t="s">
        <v>165</v>
      </c>
      <c r="G175" s="250"/>
      <c r="H175" s="253">
        <v>489.2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147</v>
      </c>
      <c r="AU175" s="259" t="s">
        <v>134</v>
      </c>
      <c r="AV175" s="15" t="s">
        <v>134</v>
      </c>
      <c r="AW175" s="15" t="s">
        <v>33</v>
      </c>
      <c r="AX175" s="15" t="s">
        <v>72</v>
      </c>
      <c r="AY175" s="259" t="s">
        <v>133</v>
      </c>
    </row>
    <row r="176" spans="1:51" s="13" customFormat="1" ht="12">
      <c r="A176" s="13"/>
      <c r="B176" s="228"/>
      <c r="C176" s="229"/>
      <c r="D176" s="221" t="s">
        <v>147</v>
      </c>
      <c r="E176" s="230" t="s">
        <v>19</v>
      </c>
      <c r="F176" s="231" t="s">
        <v>234</v>
      </c>
      <c r="G176" s="229"/>
      <c r="H176" s="232">
        <v>500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147</v>
      </c>
      <c r="AU176" s="238" t="s">
        <v>134</v>
      </c>
      <c r="AV176" s="13" t="s">
        <v>82</v>
      </c>
      <c r="AW176" s="13" t="s">
        <v>33</v>
      </c>
      <c r="AX176" s="13" t="s">
        <v>80</v>
      </c>
      <c r="AY176" s="238" t="s">
        <v>133</v>
      </c>
    </row>
    <row r="177" spans="1:63" s="12" customFormat="1" ht="20.85" customHeight="1">
      <c r="A177" s="12"/>
      <c r="B177" s="192"/>
      <c r="C177" s="193"/>
      <c r="D177" s="194" t="s">
        <v>71</v>
      </c>
      <c r="E177" s="206" t="s">
        <v>235</v>
      </c>
      <c r="F177" s="206" t="s">
        <v>236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SUM(P178:P187)</f>
        <v>0</v>
      </c>
      <c r="Q177" s="200"/>
      <c r="R177" s="201">
        <f>SUM(R178:R187)</f>
        <v>0.30191999999999997</v>
      </c>
      <c r="S177" s="200"/>
      <c r="T177" s="202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3" t="s">
        <v>80</v>
      </c>
      <c r="AT177" s="204" t="s">
        <v>71</v>
      </c>
      <c r="AU177" s="204" t="s">
        <v>82</v>
      </c>
      <c r="AY177" s="203" t="s">
        <v>133</v>
      </c>
      <c r="BK177" s="205">
        <f>SUM(BK178:BK187)</f>
        <v>0</v>
      </c>
    </row>
    <row r="178" spans="1:65" s="2" customFormat="1" ht="21.75" customHeight="1">
      <c r="A178" s="41"/>
      <c r="B178" s="42"/>
      <c r="C178" s="208" t="s">
        <v>237</v>
      </c>
      <c r="D178" s="208" t="s">
        <v>136</v>
      </c>
      <c r="E178" s="209" t="s">
        <v>238</v>
      </c>
      <c r="F178" s="210" t="s">
        <v>239</v>
      </c>
      <c r="G178" s="211" t="s">
        <v>240</v>
      </c>
      <c r="H178" s="212">
        <v>12</v>
      </c>
      <c r="I178" s="213"/>
      <c r="J178" s="214">
        <f>ROUND(I178*H178,2)</f>
        <v>0</v>
      </c>
      <c r="K178" s="210" t="s">
        <v>140</v>
      </c>
      <c r="L178" s="47"/>
      <c r="M178" s="215" t="s">
        <v>19</v>
      </c>
      <c r="N178" s="216" t="s">
        <v>43</v>
      </c>
      <c r="O178" s="87"/>
      <c r="P178" s="217">
        <f>O178*H178</f>
        <v>0</v>
      </c>
      <c r="Q178" s="217">
        <v>0.02516</v>
      </c>
      <c r="R178" s="217">
        <f>Q178*H178</f>
        <v>0.30191999999999997</v>
      </c>
      <c r="S178" s="217">
        <v>0</v>
      </c>
      <c r="T178" s="218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9" t="s">
        <v>141</v>
      </c>
      <c r="AT178" s="219" t="s">
        <v>136</v>
      </c>
      <c r="AU178" s="219" t="s">
        <v>134</v>
      </c>
      <c r="AY178" s="20" t="s">
        <v>133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0" t="s">
        <v>80</v>
      </c>
      <c r="BK178" s="220">
        <f>ROUND(I178*H178,2)</f>
        <v>0</v>
      </c>
      <c r="BL178" s="20" t="s">
        <v>141</v>
      </c>
      <c r="BM178" s="219" t="s">
        <v>241</v>
      </c>
    </row>
    <row r="179" spans="1:47" s="2" customFormat="1" ht="12">
      <c r="A179" s="41"/>
      <c r="B179" s="42"/>
      <c r="C179" s="43"/>
      <c r="D179" s="221" t="s">
        <v>143</v>
      </c>
      <c r="E179" s="43"/>
      <c r="F179" s="222" t="s">
        <v>242</v>
      </c>
      <c r="G179" s="43"/>
      <c r="H179" s="43"/>
      <c r="I179" s="223"/>
      <c r="J179" s="43"/>
      <c r="K179" s="43"/>
      <c r="L179" s="47"/>
      <c r="M179" s="224"/>
      <c r="N179" s="225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143</v>
      </c>
      <c r="AU179" s="20" t="s">
        <v>134</v>
      </c>
    </row>
    <row r="180" spans="1:47" s="2" customFormat="1" ht="12">
      <c r="A180" s="41"/>
      <c r="B180" s="42"/>
      <c r="C180" s="43"/>
      <c r="D180" s="226" t="s">
        <v>145</v>
      </c>
      <c r="E180" s="43"/>
      <c r="F180" s="227" t="s">
        <v>243</v>
      </c>
      <c r="G180" s="43"/>
      <c r="H180" s="43"/>
      <c r="I180" s="223"/>
      <c r="J180" s="43"/>
      <c r="K180" s="43"/>
      <c r="L180" s="47"/>
      <c r="M180" s="224"/>
      <c r="N180" s="225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145</v>
      </c>
      <c r="AU180" s="20" t="s">
        <v>134</v>
      </c>
    </row>
    <row r="181" spans="1:51" s="14" customFormat="1" ht="12">
      <c r="A181" s="14"/>
      <c r="B181" s="239"/>
      <c r="C181" s="240"/>
      <c r="D181" s="221" t="s">
        <v>147</v>
      </c>
      <c r="E181" s="241" t="s">
        <v>19</v>
      </c>
      <c r="F181" s="242" t="s">
        <v>244</v>
      </c>
      <c r="G181" s="240"/>
      <c r="H181" s="241" t="s">
        <v>19</v>
      </c>
      <c r="I181" s="243"/>
      <c r="J181" s="240"/>
      <c r="K181" s="240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147</v>
      </c>
      <c r="AU181" s="248" t="s">
        <v>134</v>
      </c>
      <c r="AV181" s="14" t="s">
        <v>80</v>
      </c>
      <c r="AW181" s="14" t="s">
        <v>33</v>
      </c>
      <c r="AX181" s="14" t="s">
        <v>72</v>
      </c>
      <c r="AY181" s="248" t="s">
        <v>133</v>
      </c>
    </row>
    <row r="182" spans="1:51" s="13" customFormat="1" ht="12">
      <c r="A182" s="13"/>
      <c r="B182" s="228"/>
      <c r="C182" s="229"/>
      <c r="D182" s="221" t="s">
        <v>147</v>
      </c>
      <c r="E182" s="230" t="s">
        <v>19</v>
      </c>
      <c r="F182" s="231" t="s">
        <v>245</v>
      </c>
      <c r="G182" s="229"/>
      <c r="H182" s="232">
        <v>12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147</v>
      </c>
      <c r="AU182" s="238" t="s">
        <v>134</v>
      </c>
      <c r="AV182" s="13" t="s">
        <v>82</v>
      </c>
      <c r="AW182" s="13" t="s">
        <v>33</v>
      </c>
      <c r="AX182" s="13" t="s">
        <v>72</v>
      </c>
      <c r="AY182" s="238" t="s">
        <v>133</v>
      </c>
    </row>
    <row r="183" spans="1:51" s="16" customFormat="1" ht="12">
      <c r="A183" s="16"/>
      <c r="B183" s="260"/>
      <c r="C183" s="261"/>
      <c r="D183" s="221" t="s">
        <v>147</v>
      </c>
      <c r="E183" s="262" t="s">
        <v>19</v>
      </c>
      <c r="F183" s="263" t="s">
        <v>198</v>
      </c>
      <c r="G183" s="261"/>
      <c r="H183" s="264">
        <v>12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0" t="s">
        <v>147</v>
      </c>
      <c r="AU183" s="270" t="s">
        <v>134</v>
      </c>
      <c r="AV183" s="16" t="s">
        <v>141</v>
      </c>
      <c r="AW183" s="16" t="s">
        <v>33</v>
      </c>
      <c r="AX183" s="16" t="s">
        <v>80</v>
      </c>
      <c r="AY183" s="270" t="s">
        <v>133</v>
      </c>
    </row>
    <row r="184" spans="1:65" s="2" customFormat="1" ht="24.15" customHeight="1">
      <c r="A184" s="41"/>
      <c r="B184" s="42"/>
      <c r="C184" s="271" t="s">
        <v>202</v>
      </c>
      <c r="D184" s="271" t="s">
        <v>246</v>
      </c>
      <c r="E184" s="272" t="s">
        <v>247</v>
      </c>
      <c r="F184" s="273" t="s">
        <v>248</v>
      </c>
      <c r="G184" s="274" t="s">
        <v>249</v>
      </c>
      <c r="H184" s="275">
        <v>10</v>
      </c>
      <c r="I184" s="276"/>
      <c r="J184" s="277">
        <f>ROUND(I184*H184,2)</f>
        <v>0</v>
      </c>
      <c r="K184" s="273" t="s">
        <v>201</v>
      </c>
      <c r="L184" s="278"/>
      <c r="M184" s="279" t="s">
        <v>19</v>
      </c>
      <c r="N184" s="280" t="s">
        <v>43</v>
      </c>
      <c r="O184" s="87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9" t="s">
        <v>250</v>
      </c>
      <c r="AT184" s="219" t="s">
        <v>246</v>
      </c>
      <c r="AU184" s="219" t="s">
        <v>134</v>
      </c>
      <c r="AY184" s="20" t="s">
        <v>133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20" t="s">
        <v>80</v>
      </c>
      <c r="BK184" s="220">
        <f>ROUND(I184*H184,2)</f>
        <v>0</v>
      </c>
      <c r="BL184" s="20" t="s">
        <v>222</v>
      </c>
      <c r="BM184" s="219" t="s">
        <v>251</v>
      </c>
    </row>
    <row r="185" spans="1:47" s="2" customFormat="1" ht="12">
      <c r="A185" s="41"/>
      <c r="B185" s="42"/>
      <c r="C185" s="43"/>
      <c r="D185" s="221" t="s">
        <v>143</v>
      </c>
      <c r="E185" s="43"/>
      <c r="F185" s="222" t="s">
        <v>248</v>
      </c>
      <c r="G185" s="43"/>
      <c r="H185" s="43"/>
      <c r="I185" s="223"/>
      <c r="J185" s="43"/>
      <c r="K185" s="43"/>
      <c r="L185" s="47"/>
      <c r="M185" s="224"/>
      <c r="N185" s="225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143</v>
      </c>
      <c r="AU185" s="20" t="s">
        <v>134</v>
      </c>
    </row>
    <row r="186" spans="1:65" s="2" customFormat="1" ht="24.15" customHeight="1">
      <c r="A186" s="41"/>
      <c r="B186" s="42"/>
      <c r="C186" s="271" t="s">
        <v>252</v>
      </c>
      <c r="D186" s="271" t="s">
        <v>246</v>
      </c>
      <c r="E186" s="272" t="s">
        <v>253</v>
      </c>
      <c r="F186" s="273" t="s">
        <v>254</v>
      </c>
      <c r="G186" s="274" t="s">
        <v>249</v>
      </c>
      <c r="H186" s="275">
        <v>2</v>
      </c>
      <c r="I186" s="276"/>
      <c r="J186" s="277">
        <f>ROUND(I186*H186,2)</f>
        <v>0</v>
      </c>
      <c r="K186" s="273" t="s">
        <v>201</v>
      </c>
      <c r="L186" s="278"/>
      <c r="M186" s="279" t="s">
        <v>19</v>
      </c>
      <c r="N186" s="280" t="s">
        <v>43</v>
      </c>
      <c r="O186" s="87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9" t="s">
        <v>250</v>
      </c>
      <c r="AT186" s="219" t="s">
        <v>246</v>
      </c>
      <c r="AU186" s="219" t="s">
        <v>134</v>
      </c>
      <c r="AY186" s="20" t="s">
        <v>133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20" t="s">
        <v>80</v>
      </c>
      <c r="BK186" s="220">
        <f>ROUND(I186*H186,2)</f>
        <v>0</v>
      </c>
      <c r="BL186" s="20" t="s">
        <v>222</v>
      </c>
      <c r="BM186" s="219" t="s">
        <v>255</v>
      </c>
    </row>
    <row r="187" spans="1:47" s="2" customFormat="1" ht="12">
      <c r="A187" s="41"/>
      <c r="B187" s="42"/>
      <c r="C187" s="43"/>
      <c r="D187" s="221" t="s">
        <v>143</v>
      </c>
      <c r="E187" s="43"/>
      <c r="F187" s="222" t="s">
        <v>256</v>
      </c>
      <c r="G187" s="43"/>
      <c r="H187" s="43"/>
      <c r="I187" s="223"/>
      <c r="J187" s="43"/>
      <c r="K187" s="43"/>
      <c r="L187" s="47"/>
      <c r="M187" s="224"/>
      <c r="N187" s="225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143</v>
      </c>
      <c r="AU187" s="20" t="s">
        <v>134</v>
      </c>
    </row>
    <row r="188" spans="1:63" s="12" customFormat="1" ht="22.8" customHeight="1">
      <c r="A188" s="12"/>
      <c r="B188" s="192"/>
      <c r="C188" s="193"/>
      <c r="D188" s="194" t="s">
        <v>71</v>
      </c>
      <c r="E188" s="206" t="s">
        <v>237</v>
      </c>
      <c r="F188" s="206" t="s">
        <v>257</v>
      </c>
      <c r="G188" s="193"/>
      <c r="H188" s="193"/>
      <c r="I188" s="196"/>
      <c r="J188" s="207">
        <f>BK188</f>
        <v>0</v>
      </c>
      <c r="K188" s="193"/>
      <c r="L188" s="198"/>
      <c r="M188" s="199"/>
      <c r="N188" s="200"/>
      <c r="O188" s="200"/>
      <c r="P188" s="201">
        <f>P189+P217+P221+P226+P235+P239</f>
        <v>0</v>
      </c>
      <c r="Q188" s="200"/>
      <c r="R188" s="201">
        <f>R189+R217+R221+R226+R235+R239</f>
        <v>1.37643221</v>
      </c>
      <c r="S188" s="200"/>
      <c r="T188" s="202">
        <f>T189+T217+T221+T226+T235+T239</f>
        <v>50.030256800000004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3" t="s">
        <v>80</v>
      </c>
      <c r="AT188" s="204" t="s">
        <v>71</v>
      </c>
      <c r="AU188" s="204" t="s">
        <v>80</v>
      </c>
      <c r="AY188" s="203" t="s">
        <v>133</v>
      </c>
      <c r="BK188" s="205">
        <f>BK189+BK217+BK221+BK226+BK235+BK239</f>
        <v>0</v>
      </c>
    </row>
    <row r="189" spans="1:63" s="12" customFormat="1" ht="20.85" customHeight="1">
      <c r="A189" s="12"/>
      <c r="B189" s="192"/>
      <c r="C189" s="193"/>
      <c r="D189" s="194" t="s">
        <v>71</v>
      </c>
      <c r="E189" s="206" t="s">
        <v>258</v>
      </c>
      <c r="F189" s="206" t="s">
        <v>259</v>
      </c>
      <c r="G189" s="193"/>
      <c r="H189" s="193"/>
      <c r="I189" s="196"/>
      <c r="J189" s="207">
        <f>BK189</f>
        <v>0</v>
      </c>
      <c r="K189" s="193"/>
      <c r="L189" s="198"/>
      <c r="M189" s="199"/>
      <c r="N189" s="200"/>
      <c r="O189" s="200"/>
      <c r="P189" s="201">
        <f>SUM(P190:P216)</f>
        <v>0</v>
      </c>
      <c r="Q189" s="200"/>
      <c r="R189" s="201">
        <f>SUM(R190:R216)</f>
        <v>0</v>
      </c>
      <c r="S189" s="200"/>
      <c r="T189" s="202">
        <f>SUM(T190:T216)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3" t="s">
        <v>80</v>
      </c>
      <c r="AT189" s="204" t="s">
        <v>71</v>
      </c>
      <c r="AU189" s="204" t="s">
        <v>82</v>
      </c>
      <c r="AY189" s="203" t="s">
        <v>133</v>
      </c>
      <c r="BK189" s="205">
        <f>SUM(BK190:BK216)</f>
        <v>0</v>
      </c>
    </row>
    <row r="190" spans="1:65" s="2" customFormat="1" ht="37.8" customHeight="1">
      <c r="A190" s="41"/>
      <c r="B190" s="42"/>
      <c r="C190" s="208" t="s">
        <v>260</v>
      </c>
      <c r="D190" s="208" t="s">
        <v>136</v>
      </c>
      <c r="E190" s="209" t="s">
        <v>261</v>
      </c>
      <c r="F190" s="210" t="s">
        <v>262</v>
      </c>
      <c r="G190" s="211" t="s">
        <v>155</v>
      </c>
      <c r="H190" s="212">
        <v>3808.5</v>
      </c>
      <c r="I190" s="213"/>
      <c r="J190" s="214">
        <f>ROUND(I190*H190,2)</f>
        <v>0</v>
      </c>
      <c r="K190" s="210" t="s">
        <v>140</v>
      </c>
      <c r="L190" s="47"/>
      <c r="M190" s="215" t="s">
        <v>19</v>
      </c>
      <c r="N190" s="216" t="s">
        <v>43</v>
      </c>
      <c r="O190" s="87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9" t="s">
        <v>141</v>
      </c>
      <c r="AT190" s="219" t="s">
        <v>136</v>
      </c>
      <c r="AU190" s="219" t="s">
        <v>134</v>
      </c>
      <c r="AY190" s="20" t="s">
        <v>133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20" t="s">
        <v>80</v>
      </c>
      <c r="BK190" s="220">
        <f>ROUND(I190*H190,2)</f>
        <v>0</v>
      </c>
      <c r="BL190" s="20" t="s">
        <v>141</v>
      </c>
      <c r="BM190" s="219" t="s">
        <v>263</v>
      </c>
    </row>
    <row r="191" spans="1:47" s="2" customFormat="1" ht="12">
      <c r="A191" s="41"/>
      <c r="B191" s="42"/>
      <c r="C191" s="43"/>
      <c r="D191" s="221" t="s">
        <v>143</v>
      </c>
      <c r="E191" s="43"/>
      <c r="F191" s="222" t="s">
        <v>264</v>
      </c>
      <c r="G191" s="43"/>
      <c r="H191" s="43"/>
      <c r="I191" s="223"/>
      <c r="J191" s="43"/>
      <c r="K191" s="43"/>
      <c r="L191" s="47"/>
      <c r="M191" s="224"/>
      <c r="N191" s="225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143</v>
      </c>
      <c r="AU191" s="20" t="s">
        <v>134</v>
      </c>
    </row>
    <row r="192" spans="1:47" s="2" customFormat="1" ht="12">
      <c r="A192" s="41"/>
      <c r="B192" s="42"/>
      <c r="C192" s="43"/>
      <c r="D192" s="226" t="s">
        <v>145</v>
      </c>
      <c r="E192" s="43"/>
      <c r="F192" s="227" t="s">
        <v>265</v>
      </c>
      <c r="G192" s="43"/>
      <c r="H192" s="43"/>
      <c r="I192" s="223"/>
      <c r="J192" s="43"/>
      <c r="K192" s="43"/>
      <c r="L192" s="47"/>
      <c r="M192" s="224"/>
      <c r="N192" s="225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145</v>
      </c>
      <c r="AU192" s="20" t="s">
        <v>134</v>
      </c>
    </row>
    <row r="193" spans="1:51" s="13" customFormat="1" ht="12">
      <c r="A193" s="13"/>
      <c r="B193" s="228"/>
      <c r="C193" s="229"/>
      <c r="D193" s="221" t="s">
        <v>147</v>
      </c>
      <c r="E193" s="230" t="s">
        <v>19</v>
      </c>
      <c r="F193" s="231" t="s">
        <v>266</v>
      </c>
      <c r="G193" s="229"/>
      <c r="H193" s="232">
        <v>3728.4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147</v>
      </c>
      <c r="AU193" s="238" t="s">
        <v>134</v>
      </c>
      <c r="AV193" s="13" t="s">
        <v>82</v>
      </c>
      <c r="AW193" s="13" t="s">
        <v>33</v>
      </c>
      <c r="AX193" s="13" t="s">
        <v>72</v>
      </c>
      <c r="AY193" s="238" t="s">
        <v>133</v>
      </c>
    </row>
    <row r="194" spans="1:51" s="13" customFormat="1" ht="12">
      <c r="A194" s="13"/>
      <c r="B194" s="228"/>
      <c r="C194" s="229"/>
      <c r="D194" s="221" t="s">
        <v>147</v>
      </c>
      <c r="E194" s="230" t="s">
        <v>19</v>
      </c>
      <c r="F194" s="231" t="s">
        <v>267</v>
      </c>
      <c r="G194" s="229"/>
      <c r="H194" s="232">
        <v>47.7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147</v>
      </c>
      <c r="AU194" s="238" t="s">
        <v>134</v>
      </c>
      <c r="AV194" s="13" t="s">
        <v>82</v>
      </c>
      <c r="AW194" s="13" t="s">
        <v>33</v>
      </c>
      <c r="AX194" s="13" t="s">
        <v>72</v>
      </c>
      <c r="AY194" s="238" t="s">
        <v>133</v>
      </c>
    </row>
    <row r="195" spans="1:51" s="13" customFormat="1" ht="12">
      <c r="A195" s="13"/>
      <c r="B195" s="228"/>
      <c r="C195" s="229"/>
      <c r="D195" s="221" t="s">
        <v>147</v>
      </c>
      <c r="E195" s="230" t="s">
        <v>19</v>
      </c>
      <c r="F195" s="231" t="s">
        <v>268</v>
      </c>
      <c r="G195" s="229"/>
      <c r="H195" s="232">
        <v>32.4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147</v>
      </c>
      <c r="AU195" s="238" t="s">
        <v>134</v>
      </c>
      <c r="AV195" s="13" t="s">
        <v>82</v>
      </c>
      <c r="AW195" s="13" t="s">
        <v>33</v>
      </c>
      <c r="AX195" s="13" t="s">
        <v>72</v>
      </c>
      <c r="AY195" s="238" t="s">
        <v>133</v>
      </c>
    </row>
    <row r="196" spans="1:51" s="16" customFormat="1" ht="12">
      <c r="A196" s="16"/>
      <c r="B196" s="260"/>
      <c r="C196" s="261"/>
      <c r="D196" s="221" t="s">
        <v>147</v>
      </c>
      <c r="E196" s="262" t="s">
        <v>86</v>
      </c>
      <c r="F196" s="263" t="s">
        <v>198</v>
      </c>
      <c r="G196" s="261"/>
      <c r="H196" s="264">
        <v>3808.5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0" t="s">
        <v>147</v>
      </c>
      <c r="AU196" s="270" t="s">
        <v>134</v>
      </c>
      <c r="AV196" s="16" t="s">
        <v>141</v>
      </c>
      <c r="AW196" s="16" t="s">
        <v>33</v>
      </c>
      <c r="AX196" s="16" t="s">
        <v>80</v>
      </c>
      <c r="AY196" s="270" t="s">
        <v>133</v>
      </c>
    </row>
    <row r="197" spans="1:65" s="2" customFormat="1" ht="33" customHeight="1">
      <c r="A197" s="41"/>
      <c r="B197" s="42"/>
      <c r="C197" s="208" t="s">
        <v>269</v>
      </c>
      <c r="D197" s="208" t="s">
        <v>136</v>
      </c>
      <c r="E197" s="209" t="s">
        <v>270</v>
      </c>
      <c r="F197" s="210" t="s">
        <v>271</v>
      </c>
      <c r="G197" s="211" t="s">
        <v>155</v>
      </c>
      <c r="H197" s="212">
        <v>342765</v>
      </c>
      <c r="I197" s="213"/>
      <c r="J197" s="214">
        <f>ROUND(I197*H197,2)</f>
        <v>0</v>
      </c>
      <c r="K197" s="210" t="s">
        <v>140</v>
      </c>
      <c r="L197" s="47"/>
      <c r="M197" s="215" t="s">
        <v>19</v>
      </c>
      <c r="N197" s="216" t="s">
        <v>43</v>
      </c>
      <c r="O197" s="87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9" t="s">
        <v>141</v>
      </c>
      <c r="AT197" s="219" t="s">
        <v>136</v>
      </c>
      <c r="AU197" s="219" t="s">
        <v>134</v>
      </c>
      <c r="AY197" s="20" t="s">
        <v>133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20" t="s">
        <v>80</v>
      </c>
      <c r="BK197" s="220">
        <f>ROUND(I197*H197,2)</f>
        <v>0</v>
      </c>
      <c r="BL197" s="20" t="s">
        <v>141</v>
      </c>
      <c r="BM197" s="219" t="s">
        <v>272</v>
      </c>
    </row>
    <row r="198" spans="1:47" s="2" customFormat="1" ht="12">
      <c r="A198" s="41"/>
      <c r="B198" s="42"/>
      <c r="C198" s="43"/>
      <c r="D198" s="221" t="s">
        <v>143</v>
      </c>
      <c r="E198" s="43"/>
      <c r="F198" s="222" t="s">
        <v>273</v>
      </c>
      <c r="G198" s="43"/>
      <c r="H198" s="43"/>
      <c r="I198" s="223"/>
      <c r="J198" s="43"/>
      <c r="K198" s="43"/>
      <c r="L198" s="47"/>
      <c r="M198" s="224"/>
      <c r="N198" s="225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143</v>
      </c>
      <c r="AU198" s="20" t="s">
        <v>134</v>
      </c>
    </row>
    <row r="199" spans="1:47" s="2" customFormat="1" ht="12">
      <c r="A199" s="41"/>
      <c r="B199" s="42"/>
      <c r="C199" s="43"/>
      <c r="D199" s="226" t="s">
        <v>145</v>
      </c>
      <c r="E199" s="43"/>
      <c r="F199" s="227" t="s">
        <v>274</v>
      </c>
      <c r="G199" s="43"/>
      <c r="H199" s="43"/>
      <c r="I199" s="223"/>
      <c r="J199" s="43"/>
      <c r="K199" s="43"/>
      <c r="L199" s="47"/>
      <c r="M199" s="224"/>
      <c r="N199" s="225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145</v>
      </c>
      <c r="AU199" s="20" t="s">
        <v>134</v>
      </c>
    </row>
    <row r="200" spans="1:51" s="13" customFormat="1" ht="12">
      <c r="A200" s="13"/>
      <c r="B200" s="228"/>
      <c r="C200" s="229"/>
      <c r="D200" s="221" t="s">
        <v>147</v>
      </c>
      <c r="E200" s="230" t="s">
        <v>19</v>
      </c>
      <c r="F200" s="231" t="s">
        <v>275</v>
      </c>
      <c r="G200" s="229"/>
      <c r="H200" s="232">
        <v>342765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147</v>
      </c>
      <c r="AU200" s="238" t="s">
        <v>134</v>
      </c>
      <c r="AV200" s="13" t="s">
        <v>82</v>
      </c>
      <c r="AW200" s="13" t="s">
        <v>33</v>
      </c>
      <c r="AX200" s="13" t="s">
        <v>80</v>
      </c>
      <c r="AY200" s="238" t="s">
        <v>133</v>
      </c>
    </row>
    <row r="201" spans="1:65" s="2" customFormat="1" ht="37.8" customHeight="1">
      <c r="A201" s="41"/>
      <c r="B201" s="42"/>
      <c r="C201" s="208" t="s">
        <v>276</v>
      </c>
      <c r="D201" s="208" t="s">
        <v>136</v>
      </c>
      <c r="E201" s="209" t="s">
        <v>277</v>
      </c>
      <c r="F201" s="210" t="s">
        <v>278</v>
      </c>
      <c r="G201" s="211" t="s">
        <v>155</v>
      </c>
      <c r="H201" s="212">
        <v>3808.5</v>
      </c>
      <c r="I201" s="213"/>
      <c r="J201" s="214">
        <f>ROUND(I201*H201,2)</f>
        <v>0</v>
      </c>
      <c r="K201" s="210" t="s">
        <v>140</v>
      </c>
      <c r="L201" s="47"/>
      <c r="M201" s="215" t="s">
        <v>19</v>
      </c>
      <c r="N201" s="216" t="s">
        <v>43</v>
      </c>
      <c r="O201" s="87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9" t="s">
        <v>141</v>
      </c>
      <c r="AT201" s="219" t="s">
        <v>136</v>
      </c>
      <c r="AU201" s="219" t="s">
        <v>134</v>
      </c>
      <c r="AY201" s="20" t="s">
        <v>133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20" t="s">
        <v>80</v>
      </c>
      <c r="BK201" s="220">
        <f>ROUND(I201*H201,2)</f>
        <v>0</v>
      </c>
      <c r="BL201" s="20" t="s">
        <v>141</v>
      </c>
      <c r="BM201" s="219" t="s">
        <v>279</v>
      </c>
    </row>
    <row r="202" spans="1:47" s="2" customFormat="1" ht="12">
      <c r="A202" s="41"/>
      <c r="B202" s="42"/>
      <c r="C202" s="43"/>
      <c r="D202" s="221" t="s">
        <v>143</v>
      </c>
      <c r="E202" s="43"/>
      <c r="F202" s="222" t="s">
        <v>280</v>
      </c>
      <c r="G202" s="43"/>
      <c r="H202" s="43"/>
      <c r="I202" s="223"/>
      <c r="J202" s="43"/>
      <c r="K202" s="43"/>
      <c r="L202" s="47"/>
      <c r="M202" s="224"/>
      <c r="N202" s="225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143</v>
      </c>
      <c r="AU202" s="20" t="s">
        <v>134</v>
      </c>
    </row>
    <row r="203" spans="1:47" s="2" customFormat="1" ht="12">
      <c r="A203" s="41"/>
      <c r="B203" s="42"/>
      <c r="C203" s="43"/>
      <c r="D203" s="226" t="s">
        <v>145</v>
      </c>
      <c r="E203" s="43"/>
      <c r="F203" s="227" t="s">
        <v>281</v>
      </c>
      <c r="G203" s="43"/>
      <c r="H203" s="43"/>
      <c r="I203" s="223"/>
      <c r="J203" s="43"/>
      <c r="K203" s="43"/>
      <c r="L203" s="47"/>
      <c r="M203" s="224"/>
      <c r="N203" s="225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145</v>
      </c>
      <c r="AU203" s="20" t="s">
        <v>134</v>
      </c>
    </row>
    <row r="204" spans="1:51" s="13" customFormat="1" ht="12">
      <c r="A204" s="13"/>
      <c r="B204" s="228"/>
      <c r="C204" s="229"/>
      <c r="D204" s="221" t="s">
        <v>147</v>
      </c>
      <c r="E204" s="230" t="s">
        <v>19</v>
      </c>
      <c r="F204" s="231" t="s">
        <v>86</v>
      </c>
      <c r="G204" s="229"/>
      <c r="H204" s="232">
        <v>3808.5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147</v>
      </c>
      <c r="AU204" s="238" t="s">
        <v>134</v>
      </c>
      <c r="AV204" s="13" t="s">
        <v>82</v>
      </c>
      <c r="AW204" s="13" t="s">
        <v>33</v>
      </c>
      <c r="AX204" s="13" t="s">
        <v>80</v>
      </c>
      <c r="AY204" s="238" t="s">
        <v>133</v>
      </c>
    </row>
    <row r="205" spans="1:65" s="2" customFormat="1" ht="16.5" customHeight="1">
      <c r="A205" s="41"/>
      <c r="B205" s="42"/>
      <c r="C205" s="208" t="s">
        <v>8</v>
      </c>
      <c r="D205" s="208" t="s">
        <v>136</v>
      </c>
      <c r="E205" s="209" t="s">
        <v>282</v>
      </c>
      <c r="F205" s="210" t="s">
        <v>283</v>
      </c>
      <c r="G205" s="211" t="s">
        <v>155</v>
      </c>
      <c r="H205" s="212">
        <v>3808.5</v>
      </c>
      <c r="I205" s="213"/>
      <c r="J205" s="214">
        <f>ROUND(I205*H205,2)</f>
        <v>0</v>
      </c>
      <c r="K205" s="210" t="s">
        <v>140</v>
      </c>
      <c r="L205" s="47"/>
      <c r="M205" s="215" t="s">
        <v>19</v>
      </c>
      <c r="N205" s="216" t="s">
        <v>43</v>
      </c>
      <c r="O205" s="87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9" t="s">
        <v>141</v>
      </c>
      <c r="AT205" s="219" t="s">
        <v>136</v>
      </c>
      <c r="AU205" s="219" t="s">
        <v>134</v>
      </c>
      <c r="AY205" s="20" t="s">
        <v>133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20" t="s">
        <v>80</v>
      </c>
      <c r="BK205" s="220">
        <f>ROUND(I205*H205,2)</f>
        <v>0</v>
      </c>
      <c r="BL205" s="20" t="s">
        <v>141</v>
      </c>
      <c r="BM205" s="219" t="s">
        <v>250</v>
      </c>
    </row>
    <row r="206" spans="1:47" s="2" customFormat="1" ht="12">
      <c r="A206" s="41"/>
      <c r="B206" s="42"/>
      <c r="C206" s="43"/>
      <c r="D206" s="221" t="s">
        <v>143</v>
      </c>
      <c r="E206" s="43"/>
      <c r="F206" s="222" t="s">
        <v>284</v>
      </c>
      <c r="G206" s="43"/>
      <c r="H206" s="43"/>
      <c r="I206" s="223"/>
      <c r="J206" s="43"/>
      <c r="K206" s="43"/>
      <c r="L206" s="47"/>
      <c r="M206" s="224"/>
      <c r="N206" s="225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143</v>
      </c>
      <c r="AU206" s="20" t="s">
        <v>134</v>
      </c>
    </row>
    <row r="207" spans="1:47" s="2" customFormat="1" ht="12">
      <c r="A207" s="41"/>
      <c r="B207" s="42"/>
      <c r="C207" s="43"/>
      <c r="D207" s="226" t="s">
        <v>145</v>
      </c>
      <c r="E207" s="43"/>
      <c r="F207" s="227" t="s">
        <v>285</v>
      </c>
      <c r="G207" s="43"/>
      <c r="H207" s="43"/>
      <c r="I207" s="223"/>
      <c r="J207" s="43"/>
      <c r="K207" s="43"/>
      <c r="L207" s="47"/>
      <c r="M207" s="224"/>
      <c r="N207" s="225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145</v>
      </c>
      <c r="AU207" s="20" t="s">
        <v>134</v>
      </c>
    </row>
    <row r="208" spans="1:51" s="13" customFormat="1" ht="12">
      <c r="A208" s="13"/>
      <c r="B208" s="228"/>
      <c r="C208" s="229"/>
      <c r="D208" s="221" t="s">
        <v>147</v>
      </c>
      <c r="E208" s="230" t="s">
        <v>19</v>
      </c>
      <c r="F208" s="231" t="s">
        <v>86</v>
      </c>
      <c r="G208" s="229"/>
      <c r="H208" s="232">
        <v>3808.5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147</v>
      </c>
      <c r="AU208" s="238" t="s">
        <v>134</v>
      </c>
      <c r="AV208" s="13" t="s">
        <v>82</v>
      </c>
      <c r="AW208" s="13" t="s">
        <v>33</v>
      </c>
      <c r="AX208" s="13" t="s">
        <v>80</v>
      </c>
      <c r="AY208" s="238" t="s">
        <v>133</v>
      </c>
    </row>
    <row r="209" spans="1:65" s="2" customFormat="1" ht="21.75" customHeight="1">
      <c r="A209" s="41"/>
      <c r="B209" s="42"/>
      <c r="C209" s="208" t="s">
        <v>222</v>
      </c>
      <c r="D209" s="208" t="s">
        <v>136</v>
      </c>
      <c r="E209" s="209" t="s">
        <v>286</v>
      </c>
      <c r="F209" s="210" t="s">
        <v>287</v>
      </c>
      <c r="G209" s="211" t="s">
        <v>155</v>
      </c>
      <c r="H209" s="212">
        <v>342765</v>
      </c>
      <c r="I209" s="213"/>
      <c r="J209" s="214">
        <f>ROUND(I209*H209,2)</f>
        <v>0</v>
      </c>
      <c r="K209" s="210" t="s">
        <v>140</v>
      </c>
      <c r="L209" s="47"/>
      <c r="M209" s="215" t="s">
        <v>19</v>
      </c>
      <c r="N209" s="216" t="s">
        <v>43</v>
      </c>
      <c r="O209" s="87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9" t="s">
        <v>141</v>
      </c>
      <c r="AT209" s="219" t="s">
        <v>136</v>
      </c>
      <c r="AU209" s="219" t="s">
        <v>134</v>
      </c>
      <c r="AY209" s="20" t="s">
        <v>133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20" t="s">
        <v>80</v>
      </c>
      <c r="BK209" s="220">
        <f>ROUND(I209*H209,2)</f>
        <v>0</v>
      </c>
      <c r="BL209" s="20" t="s">
        <v>141</v>
      </c>
      <c r="BM209" s="219" t="s">
        <v>288</v>
      </c>
    </row>
    <row r="210" spans="1:47" s="2" customFormat="1" ht="12">
      <c r="A210" s="41"/>
      <c r="B210" s="42"/>
      <c r="C210" s="43"/>
      <c r="D210" s="221" t="s">
        <v>143</v>
      </c>
      <c r="E210" s="43"/>
      <c r="F210" s="222" t="s">
        <v>289</v>
      </c>
      <c r="G210" s="43"/>
      <c r="H210" s="43"/>
      <c r="I210" s="223"/>
      <c r="J210" s="43"/>
      <c r="K210" s="43"/>
      <c r="L210" s="47"/>
      <c r="M210" s="224"/>
      <c r="N210" s="225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143</v>
      </c>
      <c r="AU210" s="20" t="s">
        <v>134</v>
      </c>
    </row>
    <row r="211" spans="1:47" s="2" customFormat="1" ht="12">
      <c r="A211" s="41"/>
      <c r="B211" s="42"/>
      <c r="C211" s="43"/>
      <c r="D211" s="226" t="s">
        <v>145</v>
      </c>
      <c r="E211" s="43"/>
      <c r="F211" s="227" t="s">
        <v>290</v>
      </c>
      <c r="G211" s="43"/>
      <c r="H211" s="43"/>
      <c r="I211" s="223"/>
      <c r="J211" s="43"/>
      <c r="K211" s="43"/>
      <c r="L211" s="47"/>
      <c r="M211" s="224"/>
      <c r="N211" s="225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145</v>
      </c>
      <c r="AU211" s="20" t="s">
        <v>134</v>
      </c>
    </row>
    <row r="212" spans="1:51" s="13" customFormat="1" ht="12">
      <c r="A212" s="13"/>
      <c r="B212" s="228"/>
      <c r="C212" s="229"/>
      <c r="D212" s="221" t="s">
        <v>147</v>
      </c>
      <c r="E212" s="230" t="s">
        <v>19</v>
      </c>
      <c r="F212" s="231" t="s">
        <v>275</v>
      </c>
      <c r="G212" s="229"/>
      <c r="H212" s="232">
        <v>342765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147</v>
      </c>
      <c r="AU212" s="238" t="s">
        <v>134</v>
      </c>
      <c r="AV212" s="13" t="s">
        <v>82</v>
      </c>
      <c r="AW212" s="13" t="s">
        <v>33</v>
      </c>
      <c r="AX212" s="13" t="s">
        <v>80</v>
      </c>
      <c r="AY212" s="238" t="s">
        <v>133</v>
      </c>
    </row>
    <row r="213" spans="1:65" s="2" customFormat="1" ht="21.75" customHeight="1">
      <c r="A213" s="41"/>
      <c r="B213" s="42"/>
      <c r="C213" s="208" t="s">
        <v>291</v>
      </c>
      <c r="D213" s="208" t="s">
        <v>136</v>
      </c>
      <c r="E213" s="209" t="s">
        <v>292</v>
      </c>
      <c r="F213" s="210" t="s">
        <v>293</v>
      </c>
      <c r="G213" s="211" t="s">
        <v>155</v>
      </c>
      <c r="H213" s="212">
        <v>3808.5</v>
      </c>
      <c r="I213" s="213"/>
      <c r="J213" s="214">
        <f>ROUND(I213*H213,2)</f>
        <v>0</v>
      </c>
      <c r="K213" s="210" t="s">
        <v>140</v>
      </c>
      <c r="L213" s="47"/>
      <c r="M213" s="215" t="s">
        <v>19</v>
      </c>
      <c r="N213" s="216" t="s">
        <v>43</v>
      </c>
      <c r="O213" s="87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9" t="s">
        <v>141</v>
      </c>
      <c r="AT213" s="219" t="s">
        <v>136</v>
      </c>
      <c r="AU213" s="219" t="s">
        <v>134</v>
      </c>
      <c r="AY213" s="20" t="s">
        <v>133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20" t="s">
        <v>80</v>
      </c>
      <c r="BK213" s="220">
        <f>ROUND(I213*H213,2)</f>
        <v>0</v>
      </c>
      <c r="BL213" s="20" t="s">
        <v>141</v>
      </c>
      <c r="BM213" s="219" t="s">
        <v>294</v>
      </c>
    </row>
    <row r="214" spans="1:47" s="2" customFormat="1" ht="12">
      <c r="A214" s="41"/>
      <c r="B214" s="42"/>
      <c r="C214" s="43"/>
      <c r="D214" s="221" t="s">
        <v>143</v>
      </c>
      <c r="E214" s="43"/>
      <c r="F214" s="222" t="s">
        <v>295</v>
      </c>
      <c r="G214" s="43"/>
      <c r="H214" s="43"/>
      <c r="I214" s="223"/>
      <c r="J214" s="43"/>
      <c r="K214" s="43"/>
      <c r="L214" s="47"/>
      <c r="M214" s="224"/>
      <c r="N214" s="225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143</v>
      </c>
      <c r="AU214" s="20" t="s">
        <v>134</v>
      </c>
    </row>
    <row r="215" spans="1:47" s="2" customFormat="1" ht="12">
      <c r="A215" s="41"/>
      <c r="B215" s="42"/>
      <c r="C215" s="43"/>
      <c r="D215" s="226" t="s">
        <v>145</v>
      </c>
      <c r="E215" s="43"/>
      <c r="F215" s="227" t="s">
        <v>296</v>
      </c>
      <c r="G215" s="43"/>
      <c r="H215" s="43"/>
      <c r="I215" s="223"/>
      <c r="J215" s="43"/>
      <c r="K215" s="43"/>
      <c r="L215" s="47"/>
      <c r="M215" s="224"/>
      <c r="N215" s="225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145</v>
      </c>
      <c r="AU215" s="20" t="s">
        <v>134</v>
      </c>
    </row>
    <row r="216" spans="1:51" s="13" customFormat="1" ht="12">
      <c r="A216" s="13"/>
      <c r="B216" s="228"/>
      <c r="C216" s="229"/>
      <c r="D216" s="221" t="s">
        <v>147</v>
      </c>
      <c r="E216" s="230" t="s">
        <v>19</v>
      </c>
      <c r="F216" s="231" t="s">
        <v>86</v>
      </c>
      <c r="G216" s="229"/>
      <c r="H216" s="232">
        <v>3808.5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147</v>
      </c>
      <c r="AU216" s="238" t="s">
        <v>134</v>
      </c>
      <c r="AV216" s="13" t="s">
        <v>82</v>
      </c>
      <c r="AW216" s="13" t="s">
        <v>33</v>
      </c>
      <c r="AX216" s="13" t="s">
        <v>80</v>
      </c>
      <c r="AY216" s="238" t="s">
        <v>133</v>
      </c>
    </row>
    <row r="217" spans="1:63" s="12" customFormat="1" ht="20.85" customHeight="1">
      <c r="A217" s="12"/>
      <c r="B217" s="192"/>
      <c r="C217" s="193"/>
      <c r="D217" s="194" t="s">
        <v>71</v>
      </c>
      <c r="E217" s="206" t="s">
        <v>297</v>
      </c>
      <c r="F217" s="206" t="s">
        <v>298</v>
      </c>
      <c r="G217" s="193"/>
      <c r="H217" s="193"/>
      <c r="I217" s="196"/>
      <c r="J217" s="207">
        <f>BK217</f>
        <v>0</v>
      </c>
      <c r="K217" s="193"/>
      <c r="L217" s="198"/>
      <c r="M217" s="199"/>
      <c r="N217" s="200"/>
      <c r="O217" s="200"/>
      <c r="P217" s="201">
        <f>SUM(P218:P220)</f>
        <v>0</v>
      </c>
      <c r="Q217" s="200"/>
      <c r="R217" s="201">
        <f>SUM(R218:R220)</f>
        <v>0.00572881</v>
      </c>
      <c r="S217" s="200"/>
      <c r="T217" s="202">
        <f>SUM(T218:T220)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3" t="s">
        <v>80</v>
      </c>
      <c r="AT217" s="204" t="s">
        <v>71</v>
      </c>
      <c r="AU217" s="204" t="s">
        <v>82</v>
      </c>
      <c r="AY217" s="203" t="s">
        <v>133</v>
      </c>
      <c r="BK217" s="205">
        <f>SUM(BK218:BK220)</f>
        <v>0</v>
      </c>
    </row>
    <row r="218" spans="1:65" s="2" customFormat="1" ht="24.15" customHeight="1">
      <c r="A218" s="41"/>
      <c r="B218" s="42"/>
      <c r="C218" s="208" t="s">
        <v>206</v>
      </c>
      <c r="D218" s="208" t="s">
        <v>136</v>
      </c>
      <c r="E218" s="209" t="s">
        <v>299</v>
      </c>
      <c r="F218" s="210" t="s">
        <v>300</v>
      </c>
      <c r="G218" s="211" t="s">
        <v>155</v>
      </c>
      <c r="H218" s="212">
        <v>572.881</v>
      </c>
      <c r="I218" s="213"/>
      <c r="J218" s="214">
        <f>ROUND(I218*H218,2)</f>
        <v>0</v>
      </c>
      <c r="K218" s="210" t="s">
        <v>140</v>
      </c>
      <c r="L218" s="47"/>
      <c r="M218" s="215" t="s">
        <v>19</v>
      </c>
      <c r="N218" s="216" t="s">
        <v>43</v>
      </c>
      <c r="O218" s="87"/>
      <c r="P218" s="217">
        <f>O218*H218</f>
        <v>0</v>
      </c>
      <c r="Q218" s="217">
        <v>1E-05</v>
      </c>
      <c r="R218" s="217">
        <f>Q218*H218</f>
        <v>0.00572881</v>
      </c>
      <c r="S218" s="217">
        <v>0</v>
      </c>
      <c r="T218" s="218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9" t="s">
        <v>141</v>
      </c>
      <c r="AT218" s="219" t="s">
        <v>136</v>
      </c>
      <c r="AU218" s="219" t="s">
        <v>134</v>
      </c>
      <c r="AY218" s="20" t="s">
        <v>133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0" t="s">
        <v>80</v>
      </c>
      <c r="BK218" s="220">
        <f>ROUND(I218*H218,2)</f>
        <v>0</v>
      </c>
      <c r="BL218" s="20" t="s">
        <v>141</v>
      </c>
      <c r="BM218" s="219" t="s">
        <v>301</v>
      </c>
    </row>
    <row r="219" spans="1:47" s="2" customFormat="1" ht="12">
      <c r="A219" s="41"/>
      <c r="B219" s="42"/>
      <c r="C219" s="43"/>
      <c r="D219" s="221" t="s">
        <v>143</v>
      </c>
      <c r="E219" s="43"/>
      <c r="F219" s="222" t="s">
        <v>302</v>
      </c>
      <c r="G219" s="43"/>
      <c r="H219" s="43"/>
      <c r="I219" s="223"/>
      <c r="J219" s="43"/>
      <c r="K219" s="43"/>
      <c r="L219" s="47"/>
      <c r="M219" s="224"/>
      <c r="N219" s="225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143</v>
      </c>
      <c r="AU219" s="20" t="s">
        <v>134</v>
      </c>
    </row>
    <row r="220" spans="1:47" s="2" customFormat="1" ht="12">
      <c r="A220" s="41"/>
      <c r="B220" s="42"/>
      <c r="C220" s="43"/>
      <c r="D220" s="226" t="s">
        <v>145</v>
      </c>
      <c r="E220" s="43"/>
      <c r="F220" s="227" t="s">
        <v>303</v>
      </c>
      <c r="G220" s="43"/>
      <c r="H220" s="43"/>
      <c r="I220" s="223"/>
      <c r="J220" s="43"/>
      <c r="K220" s="43"/>
      <c r="L220" s="47"/>
      <c r="M220" s="224"/>
      <c r="N220" s="225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145</v>
      </c>
      <c r="AU220" s="20" t="s">
        <v>134</v>
      </c>
    </row>
    <row r="221" spans="1:63" s="12" customFormat="1" ht="20.85" customHeight="1">
      <c r="A221" s="12"/>
      <c r="B221" s="192"/>
      <c r="C221" s="193"/>
      <c r="D221" s="194" t="s">
        <v>71</v>
      </c>
      <c r="E221" s="206" t="s">
        <v>304</v>
      </c>
      <c r="F221" s="206" t="s">
        <v>305</v>
      </c>
      <c r="G221" s="193"/>
      <c r="H221" s="193"/>
      <c r="I221" s="196"/>
      <c r="J221" s="207">
        <f>BK221</f>
        <v>0</v>
      </c>
      <c r="K221" s="193"/>
      <c r="L221" s="198"/>
      <c r="M221" s="199"/>
      <c r="N221" s="200"/>
      <c r="O221" s="200"/>
      <c r="P221" s="201">
        <f>SUM(P222:P225)</f>
        <v>0</v>
      </c>
      <c r="Q221" s="200"/>
      <c r="R221" s="201">
        <f>SUM(R222:R225)</f>
        <v>0</v>
      </c>
      <c r="S221" s="200"/>
      <c r="T221" s="202">
        <f>SUM(T222:T225)</f>
        <v>0.33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3" t="s">
        <v>80</v>
      </c>
      <c r="AT221" s="204" t="s">
        <v>71</v>
      </c>
      <c r="AU221" s="204" t="s">
        <v>82</v>
      </c>
      <c r="AY221" s="203" t="s">
        <v>133</v>
      </c>
      <c r="BK221" s="205">
        <f>SUM(BK222:BK225)</f>
        <v>0</v>
      </c>
    </row>
    <row r="222" spans="1:65" s="2" customFormat="1" ht="24.15" customHeight="1">
      <c r="A222" s="41"/>
      <c r="B222" s="42"/>
      <c r="C222" s="208" t="s">
        <v>306</v>
      </c>
      <c r="D222" s="208" t="s">
        <v>136</v>
      </c>
      <c r="E222" s="209" t="s">
        <v>307</v>
      </c>
      <c r="F222" s="210" t="s">
        <v>308</v>
      </c>
      <c r="G222" s="211" t="s">
        <v>205</v>
      </c>
      <c r="H222" s="212">
        <v>3</v>
      </c>
      <c r="I222" s="213"/>
      <c r="J222" s="214">
        <f>ROUND(I222*H222,2)</f>
        <v>0</v>
      </c>
      <c r="K222" s="210" t="s">
        <v>140</v>
      </c>
      <c r="L222" s="47"/>
      <c r="M222" s="215" t="s">
        <v>19</v>
      </c>
      <c r="N222" s="216" t="s">
        <v>43</v>
      </c>
      <c r="O222" s="87"/>
      <c r="P222" s="217">
        <f>O222*H222</f>
        <v>0</v>
      </c>
      <c r="Q222" s="217">
        <v>0</v>
      </c>
      <c r="R222" s="217">
        <f>Q222*H222</f>
        <v>0</v>
      </c>
      <c r="S222" s="217">
        <v>0.11</v>
      </c>
      <c r="T222" s="218">
        <f>S222*H222</f>
        <v>0.33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9" t="s">
        <v>141</v>
      </c>
      <c r="AT222" s="219" t="s">
        <v>136</v>
      </c>
      <c r="AU222" s="219" t="s">
        <v>134</v>
      </c>
      <c r="AY222" s="20" t="s">
        <v>133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20" t="s">
        <v>80</v>
      </c>
      <c r="BK222" s="220">
        <f>ROUND(I222*H222,2)</f>
        <v>0</v>
      </c>
      <c r="BL222" s="20" t="s">
        <v>141</v>
      </c>
      <c r="BM222" s="219" t="s">
        <v>309</v>
      </c>
    </row>
    <row r="223" spans="1:47" s="2" customFormat="1" ht="12">
      <c r="A223" s="41"/>
      <c r="B223" s="42"/>
      <c r="C223" s="43"/>
      <c r="D223" s="221" t="s">
        <v>143</v>
      </c>
      <c r="E223" s="43"/>
      <c r="F223" s="222" t="s">
        <v>310</v>
      </c>
      <c r="G223" s="43"/>
      <c r="H223" s="43"/>
      <c r="I223" s="223"/>
      <c r="J223" s="43"/>
      <c r="K223" s="43"/>
      <c r="L223" s="47"/>
      <c r="M223" s="224"/>
      <c r="N223" s="225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143</v>
      </c>
      <c r="AU223" s="20" t="s">
        <v>134</v>
      </c>
    </row>
    <row r="224" spans="1:47" s="2" customFormat="1" ht="12">
      <c r="A224" s="41"/>
      <c r="B224" s="42"/>
      <c r="C224" s="43"/>
      <c r="D224" s="226" t="s">
        <v>145</v>
      </c>
      <c r="E224" s="43"/>
      <c r="F224" s="227" t="s">
        <v>311</v>
      </c>
      <c r="G224" s="43"/>
      <c r="H224" s="43"/>
      <c r="I224" s="223"/>
      <c r="J224" s="43"/>
      <c r="K224" s="43"/>
      <c r="L224" s="47"/>
      <c r="M224" s="224"/>
      <c r="N224" s="225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145</v>
      </c>
      <c r="AU224" s="20" t="s">
        <v>134</v>
      </c>
    </row>
    <row r="225" spans="1:51" s="13" customFormat="1" ht="12">
      <c r="A225" s="13"/>
      <c r="B225" s="228"/>
      <c r="C225" s="229"/>
      <c r="D225" s="221" t="s">
        <v>147</v>
      </c>
      <c r="E225" s="230" t="s">
        <v>19</v>
      </c>
      <c r="F225" s="231" t="s">
        <v>312</v>
      </c>
      <c r="G225" s="229"/>
      <c r="H225" s="232">
        <v>3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147</v>
      </c>
      <c r="AU225" s="238" t="s">
        <v>134</v>
      </c>
      <c r="AV225" s="13" t="s">
        <v>82</v>
      </c>
      <c r="AW225" s="13" t="s">
        <v>33</v>
      </c>
      <c r="AX225" s="13" t="s">
        <v>80</v>
      </c>
      <c r="AY225" s="238" t="s">
        <v>133</v>
      </c>
    </row>
    <row r="226" spans="1:63" s="12" customFormat="1" ht="20.85" customHeight="1">
      <c r="A226" s="12"/>
      <c r="B226" s="192"/>
      <c r="C226" s="193"/>
      <c r="D226" s="194" t="s">
        <v>71</v>
      </c>
      <c r="E226" s="206" t="s">
        <v>313</v>
      </c>
      <c r="F226" s="206" t="s">
        <v>314</v>
      </c>
      <c r="G226" s="193"/>
      <c r="H226" s="193"/>
      <c r="I226" s="196"/>
      <c r="J226" s="207">
        <f>BK226</f>
        <v>0</v>
      </c>
      <c r="K226" s="193"/>
      <c r="L226" s="198"/>
      <c r="M226" s="199"/>
      <c r="N226" s="200"/>
      <c r="O226" s="200"/>
      <c r="P226" s="201">
        <f>SUM(P227:P234)</f>
        <v>0</v>
      </c>
      <c r="Q226" s="200"/>
      <c r="R226" s="201">
        <f>SUM(R227:R234)</f>
        <v>0</v>
      </c>
      <c r="S226" s="200"/>
      <c r="T226" s="202">
        <f>SUM(T227:T234)</f>
        <v>48.345806800000005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3" t="s">
        <v>80</v>
      </c>
      <c r="AT226" s="204" t="s">
        <v>71</v>
      </c>
      <c r="AU226" s="204" t="s">
        <v>82</v>
      </c>
      <c r="AY226" s="203" t="s">
        <v>133</v>
      </c>
      <c r="BK226" s="205">
        <f>SUM(BK227:BK234)</f>
        <v>0</v>
      </c>
    </row>
    <row r="227" spans="1:65" s="2" customFormat="1" ht="37.8" customHeight="1">
      <c r="A227" s="41"/>
      <c r="B227" s="42"/>
      <c r="C227" s="208" t="s">
        <v>212</v>
      </c>
      <c r="D227" s="208" t="s">
        <v>136</v>
      </c>
      <c r="E227" s="209" t="s">
        <v>315</v>
      </c>
      <c r="F227" s="210" t="s">
        <v>316</v>
      </c>
      <c r="G227" s="211" t="s">
        <v>155</v>
      </c>
      <c r="H227" s="212">
        <v>2912.398</v>
      </c>
      <c r="I227" s="213"/>
      <c r="J227" s="214">
        <f>ROUND(I227*H227,2)</f>
        <v>0</v>
      </c>
      <c r="K227" s="210" t="s">
        <v>140</v>
      </c>
      <c r="L227" s="47"/>
      <c r="M227" s="215" t="s">
        <v>19</v>
      </c>
      <c r="N227" s="216" t="s">
        <v>43</v>
      </c>
      <c r="O227" s="87"/>
      <c r="P227" s="217">
        <f>O227*H227</f>
        <v>0</v>
      </c>
      <c r="Q227" s="217">
        <v>0</v>
      </c>
      <c r="R227" s="217">
        <f>Q227*H227</f>
        <v>0</v>
      </c>
      <c r="S227" s="217">
        <v>0.014</v>
      </c>
      <c r="T227" s="218">
        <f>S227*H227</f>
        <v>40.773572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9" t="s">
        <v>141</v>
      </c>
      <c r="AT227" s="219" t="s">
        <v>136</v>
      </c>
      <c r="AU227" s="219" t="s">
        <v>134</v>
      </c>
      <c r="AY227" s="20" t="s">
        <v>133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20" t="s">
        <v>80</v>
      </c>
      <c r="BK227" s="220">
        <f>ROUND(I227*H227,2)</f>
        <v>0</v>
      </c>
      <c r="BL227" s="20" t="s">
        <v>141</v>
      </c>
      <c r="BM227" s="219" t="s">
        <v>317</v>
      </c>
    </row>
    <row r="228" spans="1:47" s="2" customFormat="1" ht="12">
      <c r="A228" s="41"/>
      <c r="B228" s="42"/>
      <c r="C228" s="43"/>
      <c r="D228" s="221" t="s">
        <v>143</v>
      </c>
      <c r="E228" s="43"/>
      <c r="F228" s="222" t="s">
        <v>318</v>
      </c>
      <c r="G228" s="43"/>
      <c r="H228" s="43"/>
      <c r="I228" s="223"/>
      <c r="J228" s="43"/>
      <c r="K228" s="43"/>
      <c r="L228" s="47"/>
      <c r="M228" s="224"/>
      <c r="N228" s="225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143</v>
      </c>
      <c r="AU228" s="20" t="s">
        <v>134</v>
      </c>
    </row>
    <row r="229" spans="1:47" s="2" customFormat="1" ht="12">
      <c r="A229" s="41"/>
      <c r="B229" s="42"/>
      <c r="C229" s="43"/>
      <c r="D229" s="226" t="s">
        <v>145</v>
      </c>
      <c r="E229" s="43"/>
      <c r="F229" s="227" t="s">
        <v>319</v>
      </c>
      <c r="G229" s="43"/>
      <c r="H229" s="43"/>
      <c r="I229" s="223"/>
      <c r="J229" s="43"/>
      <c r="K229" s="43"/>
      <c r="L229" s="47"/>
      <c r="M229" s="224"/>
      <c r="N229" s="225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145</v>
      </c>
      <c r="AU229" s="20" t="s">
        <v>134</v>
      </c>
    </row>
    <row r="230" spans="1:51" s="13" customFormat="1" ht="12">
      <c r="A230" s="13"/>
      <c r="B230" s="228"/>
      <c r="C230" s="229"/>
      <c r="D230" s="221" t="s">
        <v>147</v>
      </c>
      <c r="E230" s="230" t="s">
        <v>19</v>
      </c>
      <c r="F230" s="231" t="s">
        <v>320</v>
      </c>
      <c r="G230" s="229"/>
      <c r="H230" s="232">
        <v>2912.398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147</v>
      </c>
      <c r="AU230" s="238" t="s">
        <v>134</v>
      </c>
      <c r="AV230" s="13" t="s">
        <v>82</v>
      </c>
      <c r="AW230" s="13" t="s">
        <v>33</v>
      </c>
      <c r="AX230" s="13" t="s">
        <v>80</v>
      </c>
      <c r="AY230" s="238" t="s">
        <v>133</v>
      </c>
    </row>
    <row r="231" spans="1:65" s="2" customFormat="1" ht="24.15" customHeight="1">
      <c r="A231" s="41"/>
      <c r="B231" s="42"/>
      <c r="C231" s="208" t="s">
        <v>7</v>
      </c>
      <c r="D231" s="208" t="s">
        <v>136</v>
      </c>
      <c r="E231" s="209" t="s">
        <v>321</v>
      </c>
      <c r="F231" s="210" t="s">
        <v>322</v>
      </c>
      <c r="G231" s="211" t="s">
        <v>155</v>
      </c>
      <c r="H231" s="212">
        <v>2912.398</v>
      </c>
      <c r="I231" s="213"/>
      <c r="J231" s="214">
        <f>ROUND(I231*H231,2)</f>
        <v>0</v>
      </c>
      <c r="K231" s="210" t="s">
        <v>140</v>
      </c>
      <c r="L231" s="47"/>
      <c r="M231" s="215" t="s">
        <v>19</v>
      </c>
      <c r="N231" s="216" t="s">
        <v>43</v>
      </c>
      <c r="O231" s="87"/>
      <c r="P231" s="217">
        <f>O231*H231</f>
        <v>0</v>
      </c>
      <c r="Q231" s="217">
        <v>0</v>
      </c>
      <c r="R231" s="217">
        <f>Q231*H231</f>
        <v>0</v>
      </c>
      <c r="S231" s="217">
        <v>0.0026</v>
      </c>
      <c r="T231" s="218">
        <f>S231*H231</f>
        <v>7.5722348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9" t="s">
        <v>141</v>
      </c>
      <c r="AT231" s="219" t="s">
        <v>136</v>
      </c>
      <c r="AU231" s="219" t="s">
        <v>134</v>
      </c>
      <c r="AY231" s="20" t="s">
        <v>133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20" t="s">
        <v>80</v>
      </c>
      <c r="BK231" s="220">
        <f>ROUND(I231*H231,2)</f>
        <v>0</v>
      </c>
      <c r="BL231" s="20" t="s">
        <v>141</v>
      </c>
      <c r="BM231" s="219" t="s">
        <v>323</v>
      </c>
    </row>
    <row r="232" spans="1:47" s="2" customFormat="1" ht="12">
      <c r="A232" s="41"/>
      <c r="B232" s="42"/>
      <c r="C232" s="43"/>
      <c r="D232" s="221" t="s">
        <v>143</v>
      </c>
      <c r="E232" s="43"/>
      <c r="F232" s="222" t="s">
        <v>324</v>
      </c>
      <c r="G232" s="43"/>
      <c r="H232" s="43"/>
      <c r="I232" s="223"/>
      <c r="J232" s="43"/>
      <c r="K232" s="43"/>
      <c r="L232" s="47"/>
      <c r="M232" s="224"/>
      <c r="N232" s="225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143</v>
      </c>
      <c r="AU232" s="20" t="s">
        <v>134</v>
      </c>
    </row>
    <row r="233" spans="1:47" s="2" customFormat="1" ht="12">
      <c r="A233" s="41"/>
      <c r="B233" s="42"/>
      <c r="C233" s="43"/>
      <c r="D233" s="226" t="s">
        <v>145</v>
      </c>
      <c r="E233" s="43"/>
      <c r="F233" s="227" t="s">
        <v>325</v>
      </c>
      <c r="G233" s="43"/>
      <c r="H233" s="43"/>
      <c r="I233" s="223"/>
      <c r="J233" s="43"/>
      <c r="K233" s="43"/>
      <c r="L233" s="47"/>
      <c r="M233" s="224"/>
      <c r="N233" s="225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145</v>
      </c>
      <c r="AU233" s="20" t="s">
        <v>134</v>
      </c>
    </row>
    <row r="234" spans="1:51" s="13" customFormat="1" ht="12">
      <c r="A234" s="13"/>
      <c r="B234" s="228"/>
      <c r="C234" s="229"/>
      <c r="D234" s="221" t="s">
        <v>147</v>
      </c>
      <c r="E234" s="230" t="s">
        <v>19</v>
      </c>
      <c r="F234" s="231" t="s">
        <v>326</v>
      </c>
      <c r="G234" s="229"/>
      <c r="H234" s="232">
        <v>2912.398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147</v>
      </c>
      <c r="AU234" s="238" t="s">
        <v>134</v>
      </c>
      <c r="AV234" s="13" t="s">
        <v>82</v>
      </c>
      <c r="AW234" s="13" t="s">
        <v>33</v>
      </c>
      <c r="AX234" s="13" t="s">
        <v>80</v>
      </c>
      <c r="AY234" s="238" t="s">
        <v>133</v>
      </c>
    </row>
    <row r="235" spans="1:63" s="12" customFormat="1" ht="20.85" customHeight="1">
      <c r="A235" s="12"/>
      <c r="B235" s="192"/>
      <c r="C235" s="193"/>
      <c r="D235" s="194" t="s">
        <v>71</v>
      </c>
      <c r="E235" s="206" t="s">
        <v>327</v>
      </c>
      <c r="F235" s="206" t="s">
        <v>328</v>
      </c>
      <c r="G235" s="193"/>
      <c r="H235" s="193"/>
      <c r="I235" s="196"/>
      <c r="J235" s="207">
        <f>BK235</f>
        <v>0</v>
      </c>
      <c r="K235" s="193"/>
      <c r="L235" s="198"/>
      <c r="M235" s="199"/>
      <c r="N235" s="200"/>
      <c r="O235" s="200"/>
      <c r="P235" s="201">
        <f>SUM(P236:P238)</f>
        <v>0</v>
      </c>
      <c r="Q235" s="200"/>
      <c r="R235" s="201">
        <f>SUM(R236:R238)</f>
        <v>1.3707034</v>
      </c>
      <c r="S235" s="200"/>
      <c r="T235" s="202">
        <f>SUM(T236:T238)</f>
        <v>1.35445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3" t="s">
        <v>80</v>
      </c>
      <c r="AT235" s="204" t="s">
        <v>71</v>
      </c>
      <c r="AU235" s="204" t="s">
        <v>82</v>
      </c>
      <c r="AY235" s="203" t="s">
        <v>133</v>
      </c>
      <c r="BK235" s="205">
        <f>SUM(BK236:BK238)</f>
        <v>0</v>
      </c>
    </row>
    <row r="236" spans="1:65" s="2" customFormat="1" ht="24.15" customHeight="1">
      <c r="A236" s="41"/>
      <c r="B236" s="42"/>
      <c r="C236" s="208" t="s">
        <v>329</v>
      </c>
      <c r="D236" s="208" t="s">
        <v>136</v>
      </c>
      <c r="E236" s="209" t="s">
        <v>330</v>
      </c>
      <c r="F236" s="210" t="s">
        <v>331</v>
      </c>
      <c r="G236" s="211" t="s">
        <v>155</v>
      </c>
      <c r="H236" s="212">
        <v>270.89</v>
      </c>
      <c r="I236" s="213"/>
      <c r="J236" s="214">
        <f>ROUND(I236*H236,2)</f>
        <v>0</v>
      </c>
      <c r="K236" s="210" t="s">
        <v>140</v>
      </c>
      <c r="L236" s="47"/>
      <c r="M236" s="215" t="s">
        <v>19</v>
      </c>
      <c r="N236" s="216" t="s">
        <v>43</v>
      </c>
      <c r="O236" s="87"/>
      <c r="P236" s="217">
        <f>O236*H236</f>
        <v>0</v>
      </c>
      <c r="Q236" s="217">
        <v>0.00506</v>
      </c>
      <c r="R236" s="217">
        <f>Q236*H236</f>
        <v>1.3707034</v>
      </c>
      <c r="S236" s="217">
        <v>0.005</v>
      </c>
      <c r="T236" s="218">
        <f>S236*H236</f>
        <v>1.35445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9" t="s">
        <v>141</v>
      </c>
      <c r="AT236" s="219" t="s">
        <v>136</v>
      </c>
      <c r="AU236" s="219" t="s">
        <v>134</v>
      </c>
      <c r="AY236" s="20" t="s">
        <v>133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20" t="s">
        <v>80</v>
      </c>
      <c r="BK236" s="220">
        <f>ROUND(I236*H236,2)</f>
        <v>0</v>
      </c>
      <c r="BL236" s="20" t="s">
        <v>141</v>
      </c>
      <c r="BM236" s="219" t="s">
        <v>82</v>
      </c>
    </row>
    <row r="237" spans="1:47" s="2" customFormat="1" ht="12">
      <c r="A237" s="41"/>
      <c r="B237" s="42"/>
      <c r="C237" s="43"/>
      <c r="D237" s="221" t="s">
        <v>143</v>
      </c>
      <c r="E237" s="43"/>
      <c r="F237" s="222" t="s">
        <v>332</v>
      </c>
      <c r="G237" s="43"/>
      <c r="H237" s="43"/>
      <c r="I237" s="223"/>
      <c r="J237" s="43"/>
      <c r="K237" s="43"/>
      <c r="L237" s="47"/>
      <c r="M237" s="224"/>
      <c r="N237" s="225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143</v>
      </c>
      <c r="AU237" s="20" t="s">
        <v>134</v>
      </c>
    </row>
    <row r="238" spans="1:47" s="2" customFormat="1" ht="12">
      <c r="A238" s="41"/>
      <c r="B238" s="42"/>
      <c r="C238" s="43"/>
      <c r="D238" s="226" t="s">
        <v>145</v>
      </c>
      <c r="E238" s="43"/>
      <c r="F238" s="227" t="s">
        <v>333</v>
      </c>
      <c r="G238" s="43"/>
      <c r="H238" s="43"/>
      <c r="I238" s="223"/>
      <c r="J238" s="43"/>
      <c r="K238" s="43"/>
      <c r="L238" s="47"/>
      <c r="M238" s="224"/>
      <c r="N238" s="225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145</v>
      </c>
      <c r="AU238" s="20" t="s">
        <v>134</v>
      </c>
    </row>
    <row r="239" spans="1:63" s="12" customFormat="1" ht="20.85" customHeight="1">
      <c r="A239" s="12"/>
      <c r="B239" s="192"/>
      <c r="C239" s="193"/>
      <c r="D239" s="194" t="s">
        <v>71</v>
      </c>
      <c r="E239" s="206" t="s">
        <v>334</v>
      </c>
      <c r="F239" s="206" t="s">
        <v>335</v>
      </c>
      <c r="G239" s="193"/>
      <c r="H239" s="193"/>
      <c r="I239" s="196"/>
      <c r="J239" s="207">
        <f>BK239</f>
        <v>0</v>
      </c>
      <c r="K239" s="193"/>
      <c r="L239" s="198"/>
      <c r="M239" s="199"/>
      <c r="N239" s="200"/>
      <c r="O239" s="200"/>
      <c r="P239" s="201">
        <f>P240+P254</f>
        <v>0</v>
      </c>
      <c r="Q239" s="200"/>
      <c r="R239" s="201">
        <f>R240+R254</f>
        <v>0</v>
      </c>
      <c r="S239" s="200"/>
      <c r="T239" s="202">
        <f>T240+T254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3" t="s">
        <v>80</v>
      </c>
      <c r="AT239" s="204" t="s">
        <v>71</v>
      </c>
      <c r="AU239" s="204" t="s">
        <v>82</v>
      </c>
      <c r="AY239" s="203" t="s">
        <v>133</v>
      </c>
      <c r="BK239" s="205">
        <f>BK240+BK254</f>
        <v>0</v>
      </c>
    </row>
    <row r="240" spans="1:63" s="17" customFormat="1" ht="20.85" customHeight="1">
      <c r="A240" s="17"/>
      <c r="B240" s="281"/>
      <c r="C240" s="282"/>
      <c r="D240" s="283" t="s">
        <v>71</v>
      </c>
      <c r="E240" s="283" t="s">
        <v>336</v>
      </c>
      <c r="F240" s="283" t="s">
        <v>337</v>
      </c>
      <c r="G240" s="282"/>
      <c r="H240" s="282"/>
      <c r="I240" s="284"/>
      <c r="J240" s="285">
        <f>BK240</f>
        <v>0</v>
      </c>
      <c r="K240" s="282"/>
      <c r="L240" s="286"/>
      <c r="M240" s="287"/>
      <c r="N240" s="288"/>
      <c r="O240" s="288"/>
      <c r="P240" s="289">
        <f>SUM(P241:P253)</f>
        <v>0</v>
      </c>
      <c r="Q240" s="288"/>
      <c r="R240" s="289">
        <f>SUM(R241:R253)</f>
        <v>0</v>
      </c>
      <c r="S240" s="288"/>
      <c r="T240" s="290">
        <f>SUM(T241:T253)</f>
        <v>0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R240" s="291" t="s">
        <v>80</v>
      </c>
      <c r="AT240" s="292" t="s">
        <v>71</v>
      </c>
      <c r="AU240" s="292" t="s">
        <v>134</v>
      </c>
      <c r="AY240" s="291" t="s">
        <v>133</v>
      </c>
      <c r="BK240" s="293">
        <f>SUM(BK241:BK253)</f>
        <v>0</v>
      </c>
    </row>
    <row r="241" spans="1:65" s="2" customFormat="1" ht="24.15" customHeight="1">
      <c r="A241" s="41"/>
      <c r="B241" s="42"/>
      <c r="C241" s="208" t="s">
        <v>338</v>
      </c>
      <c r="D241" s="208" t="s">
        <v>136</v>
      </c>
      <c r="E241" s="209" t="s">
        <v>339</v>
      </c>
      <c r="F241" s="210" t="s">
        <v>340</v>
      </c>
      <c r="G241" s="211" t="s">
        <v>341</v>
      </c>
      <c r="H241" s="212">
        <v>52.938</v>
      </c>
      <c r="I241" s="213"/>
      <c r="J241" s="214">
        <f>ROUND(I241*H241,2)</f>
        <v>0</v>
      </c>
      <c r="K241" s="210" t="s">
        <v>140</v>
      </c>
      <c r="L241" s="47"/>
      <c r="M241" s="215" t="s">
        <v>19</v>
      </c>
      <c r="N241" s="216" t="s">
        <v>43</v>
      </c>
      <c r="O241" s="87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9" t="s">
        <v>141</v>
      </c>
      <c r="AT241" s="219" t="s">
        <v>136</v>
      </c>
      <c r="AU241" s="219" t="s">
        <v>141</v>
      </c>
      <c r="AY241" s="20" t="s">
        <v>133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20" t="s">
        <v>80</v>
      </c>
      <c r="BK241" s="220">
        <f>ROUND(I241*H241,2)</f>
        <v>0</v>
      </c>
      <c r="BL241" s="20" t="s">
        <v>141</v>
      </c>
      <c r="BM241" s="219" t="s">
        <v>342</v>
      </c>
    </row>
    <row r="242" spans="1:47" s="2" customFormat="1" ht="12">
      <c r="A242" s="41"/>
      <c r="B242" s="42"/>
      <c r="C242" s="43"/>
      <c r="D242" s="221" t="s">
        <v>143</v>
      </c>
      <c r="E242" s="43"/>
      <c r="F242" s="222" t="s">
        <v>343</v>
      </c>
      <c r="G242" s="43"/>
      <c r="H242" s="43"/>
      <c r="I242" s="223"/>
      <c r="J242" s="43"/>
      <c r="K242" s="43"/>
      <c r="L242" s="47"/>
      <c r="M242" s="224"/>
      <c r="N242" s="225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143</v>
      </c>
      <c r="AU242" s="20" t="s">
        <v>141</v>
      </c>
    </row>
    <row r="243" spans="1:47" s="2" customFormat="1" ht="12">
      <c r="A243" s="41"/>
      <c r="B243" s="42"/>
      <c r="C243" s="43"/>
      <c r="D243" s="226" t="s">
        <v>145</v>
      </c>
      <c r="E243" s="43"/>
      <c r="F243" s="227" t="s">
        <v>344</v>
      </c>
      <c r="G243" s="43"/>
      <c r="H243" s="43"/>
      <c r="I243" s="223"/>
      <c r="J243" s="43"/>
      <c r="K243" s="43"/>
      <c r="L243" s="47"/>
      <c r="M243" s="224"/>
      <c r="N243" s="225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145</v>
      </c>
      <c r="AU243" s="20" t="s">
        <v>141</v>
      </c>
    </row>
    <row r="244" spans="1:65" s="2" customFormat="1" ht="24.15" customHeight="1">
      <c r="A244" s="41"/>
      <c r="B244" s="42"/>
      <c r="C244" s="208" t="s">
        <v>263</v>
      </c>
      <c r="D244" s="208" t="s">
        <v>136</v>
      </c>
      <c r="E244" s="209" t="s">
        <v>345</v>
      </c>
      <c r="F244" s="210" t="s">
        <v>346</v>
      </c>
      <c r="G244" s="211" t="s">
        <v>341</v>
      </c>
      <c r="H244" s="212">
        <v>52.938</v>
      </c>
      <c r="I244" s="213"/>
      <c r="J244" s="214">
        <f>ROUND(I244*H244,2)</f>
        <v>0</v>
      </c>
      <c r="K244" s="210" t="s">
        <v>140</v>
      </c>
      <c r="L244" s="47"/>
      <c r="M244" s="215" t="s">
        <v>19</v>
      </c>
      <c r="N244" s="216" t="s">
        <v>43</v>
      </c>
      <c r="O244" s="87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9" t="s">
        <v>141</v>
      </c>
      <c r="AT244" s="219" t="s">
        <v>136</v>
      </c>
      <c r="AU244" s="219" t="s">
        <v>141</v>
      </c>
      <c r="AY244" s="20" t="s">
        <v>133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20" t="s">
        <v>80</v>
      </c>
      <c r="BK244" s="220">
        <f>ROUND(I244*H244,2)</f>
        <v>0</v>
      </c>
      <c r="BL244" s="20" t="s">
        <v>141</v>
      </c>
      <c r="BM244" s="219" t="s">
        <v>347</v>
      </c>
    </row>
    <row r="245" spans="1:47" s="2" customFormat="1" ht="12">
      <c r="A245" s="41"/>
      <c r="B245" s="42"/>
      <c r="C245" s="43"/>
      <c r="D245" s="221" t="s">
        <v>143</v>
      </c>
      <c r="E245" s="43"/>
      <c r="F245" s="222" t="s">
        <v>348</v>
      </c>
      <c r="G245" s="43"/>
      <c r="H245" s="43"/>
      <c r="I245" s="223"/>
      <c r="J245" s="43"/>
      <c r="K245" s="43"/>
      <c r="L245" s="47"/>
      <c r="M245" s="224"/>
      <c r="N245" s="225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143</v>
      </c>
      <c r="AU245" s="20" t="s">
        <v>141</v>
      </c>
    </row>
    <row r="246" spans="1:47" s="2" customFormat="1" ht="12">
      <c r="A246" s="41"/>
      <c r="B246" s="42"/>
      <c r="C246" s="43"/>
      <c r="D246" s="226" t="s">
        <v>145</v>
      </c>
      <c r="E246" s="43"/>
      <c r="F246" s="227" t="s">
        <v>349</v>
      </c>
      <c r="G246" s="43"/>
      <c r="H246" s="43"/>
      <c r="I246" s="223"/>
      <c r="J246" s="43"/>
      <c r="K246" s="43"/>
      <c r="L246" s="47"/>
      <c r="M246" s="224"/>
      <c r="N246" s="225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145</v>
      </c>
      <c r="AU246" s="20" t="s">
        <v>141</v>
      </c>
    </row>
    <row r="247" spans="1:65" s="2" customFormat="1" ht="24.15" customHeight="1">
      <c r="A247" s="41"/>
      <c r="B247" s="42"/>
      <c r="C247" s="208" t="s">
        <v>350</v>
      </c>
      <c r="D247" s="208" t="s">
        <v>136</v>
      </c>
      <c r="E247" s="209" t="s">
        <v>351</v>
      </c>
      <c r="F247" s="210" t="s">
        <v>352</v>
      </c>
      <c r="G247" s="211" t="s">
        <v>341</v>
      </c>
      <c r="H247" s="212">
        <v>741.132</v>
      </c>
      <c r="I247" s="213"/>
      <c r="J247" s="214">
        <f>ROUND(I247*H247,2)</f>
        <v>0</v>
      </c>
      <c r="K247" s="210" t="s">
        <v>140</v>
      </c>
      <c r="L247" s="47"/>
      <c r="M247" s="215" t="s">
        <v>19</v>
      </c>
      <c r="N247" s="216" t="s">
        <v>43</v>
      </c>
      <c r="O247" s="87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9" t="s">
        <v>141</v>
      </c>
      <c r="AT247" s="219" t="s">
        <v>136</v>
      </c>
      <c r="AU247" s="219" t="s">
        <v>141</v>
      </c>
      <c r="AY247" s="20" t="s">
        <v>133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0" t="s">
        <v>80</v>
      </c>
      <c r="BK247" s="220">
        <f>ROUND(I247*H247,2)</f>
        <v>0</v>
      </c>
      <c r="BL247" s="20" t="s">
        <v>141</v>
      </c>
      <c r="BM247" s="219" t="s">
        <v>353</v>
      </c>
    </row>
    <row r="248" spans="1:47" s="2" customFormat="1" ht="12">
      <c r="A248" s="41"/>
      <c r="B248" s="42"/>
      <c r="C248" s="43"/>
      <c r="D248" s="221" t="s">
        <v>143</v>
      </c>
      <c r="E248" s="43"/>
      <c r="F248" s="222" t="s">
        <v>354</v>
      </c>
      <c r="G248" s="43"/>
      <c r="H248" s="43"/>
      <c r="I248" s="223"/>
      <c r="J248" s="43"/>
      <c r="K248" s="43"/>
      <c r="L248" s="47"/>
      <c r="M248" s="224"/>
      <c r="N248" s="225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143</v>
      </c>
      <c r="AU248" s="20" t="s">
        <v>141</v>
      </c>
    </row>
    <row r="249" spans="1:47" s="2" customFormat="1" ht="12">
      <c r="A249" s="41"/>
      <c r="B249" s="42"/>
      <c r="C249" s="43"/>
      <c r="D249" s="226" t="s">
        <v>145</v>
      </c>
      <c r="E249" s="43"/>
      <c r="F249" s="227" t="s">
        <v>355</v>
      </c>
      <c r="G249" s="43"/>
      <c r="H249" s="43"/>
      <c r="I249" s="223"/>
      <c r="J249" s="43"/>
      <c r="K249" s="43"/>
      <c r="L249" s="47"/>
      <c r="M249" s="224"/>
      <c r="N249" s="225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145</v>
      </c>
      <c r="AU249" s="20" t="s">
        <v>141</v>
      </c>
    </row>
    <row r="250" spans="1:51" s="13" customFormat="1" ht="12">
      <c r="A250" s="13"/>
      <c r="B250" s="228"/>
      <c r="C250" s="229"/>
      <c r="D250" s="221" t="s">
        <v>147</v>
      </c>
      <c r="E250" s="229"/>
      <c r="F250" s="231" t="s">
        <v>356</v>
      </c>
      <c r="G250" s="229"/>
      <c r="H250" s="232">
        <v>741.132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147</v>
      </c>
      <c r="AU250" s="238" t="s">
        <v>141</v>
      </c>
      <c r="AV250" s="13" t="s">
        <v>82</v>
      </c>
      <c r="AW250" s="13" t="s">
        <v>4</v>
      </c>
      <c r="AX250" s="13" t="s">
        <v>80</v>
      </c>
      <c r="AY250" s="238" t="s">
        <v>133</v>
      </c>
    </row>
    <row r="251" spans="1:65" s="2" customFormat="1" ht="44.25" customHeight="1">
      <c r="A251" s="41"/>
      <c r="B251" s="42"/>
      <c r="C251" s="208" t="s">
        <v>272</v>
      </c>
      <c r="D251" s="208" t="s">
        <v>136</v>
      </c>
      <c r="E251" s="209" t="s">
        <v>357</v>
      </c>
      <c r="F251" s="210" t="s">
        <v>358</v>
      </c>
      <c r="G251" s="211" t="s">
        <v>341</v>
      </c>
      <c r="H251" s="212">
        <v>52.938</v>
      </c>
      <c r="I251" s="213"/>
      <c r="J251" s="214">
        <f>ROUND(I251*H251,2)</f>
        <v>0</v>
      </c>
      <c r="K251" s="210" t="s">
        <v>140</v>
      </c>
      <c r="L251" s="47"/>
      <c r="M251" s="215" t="s">
        <v>19</v>
      </c>
      <c r="N251" s="216" t="s">
        <v>43</v>
      </c>
      <c r="O251" s="87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9" t="s">
        <v>141</v>
      </c>
      <c r="AT251" s="219" t="s">
        <v>136</v>
      </c>
      <c r="AU251" s="219" t="s">
        <v>141</v>
      </c>
      <c r="AY251" s="20" t="s">
        <v>133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20" t="s">
        <v>80</v>
      </c>
      <c r="BK251" s="220">
        <f>ROUND(I251*H251,2)</f>
        <v>0</v>
      </c>
      <c r="BL251" s="20" t="s">
        <v>141</v>
      </c>
      <c r="BM251" s="219" t="s">
        <v>359</v>
      </c>
    </row>
    <row r="252" spans="1:47" s="2" customFormat="1" ht="12">
      <c r="A252" s="41"/>
      <c r="B252" s="42"/>
      <c r="C252" s="43"/>
      <c r="D252" s="221" t="s">
        <v>143</v>
      </c>
      <c r="E252" s="43"/>
      <c r="F252" s="222" t="s">
        <v>360</v>
      </c>
      <c r="G252" s="43"/>
      <c r="H252" s="43"/>
      <c r="I252" s="223"/>
      <c r="J252" s="43"/>
      <c r="K252" s="43"/>
      <c r="L252" s="47"/>
      <c r="M252" s="224"/>
      <c r="N252" s="225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143</v>
      </c>
      <c r="AU252" s="20" t="s">
        <v>141</v>
      </c>
    </row>
    <row r="253" spans="1:47" s="2" customFormat="1" ht="12">
      <c r="A253" s="41"/>
      <c r="B253" s="42"/>
      <c r="C253" s="43"/>
      <c r="D253" s="226" t="s">
        <v>145</v>
      </c>
      <c r="E253" s="43"/>
      <c r="F253" s="227" t="s">
        <v>361</v>
      </c>
      <c r="G253" s="43"/>
      <c r="H253" s="43"/>
      <c r="I253" s="223"/>
      <c r="J253" s="43"/>
      <c r="K253" s="43"/>
      <c r="L253" s="47"/>
      <c r="M253" s="224"/>
      <c r="N253" s="225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145</v>
      </c>
      <c r="AU253" s="20" t="s">
        <v>141</v>
      </c>
    </row>
    <row r="254" spans="1:63" s="17" customFormat="1" ht="20.85" customHeight="1">
      <c r="A254" s="17"/>
      <c r="B254" s="281"/>
      <c r="C254" s="282"/>
      <c r="D254" s="283" t="s">
        <v>71</v>
      </c>
      <c r="E254" s="283" t="s">
        <v>362</v>
      </c>
      <c r="F254" s="283" t="s">
        <v>363</v>
      </c>
      <c r="G254" s="282"/>
      <c r="H254" s="282"/>
      <c r="I254" s="284"/>
      <c r="J254" s="285">
        <f>BK254</f>
        <v>0</v>
      </c>
      <c r="K254" s="282"/>
      <c r="L254" s="286"/>
      <c r="M254" s="287"/>
      <c r="N254" s="288"/>
      <c r="O254" s="288"/>
      <c r="P254" s="289">
        <f>SUM(P255:P257)</f>
        <v>0</v>
      </c>
      <c r="Q254" s="288"/>
      <c r="R254" s="289">
        <f>SUM(R255:R257)</f>
        <v>0</v>
      </c>
      <c r="S254" s="288"/>
      <c r="T254" s="290">
        <f>SUM(T255:T257)</f>
        <v>0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R254" s="291" t="s">
        <v>80</v>
      </c>
      <c r="AT254" s="292" t="s">
        <v>71</v>
      </c>
      <c r="AU254" s="292" t="s">
        <v>134</v>
      </c>
      <c r="AY254" s="291" t="s">
        <v>133</v>
      </c>
      <c r="BK254" s="293">
        <f>SUM(BK255:BK257)</f>
        <v>0</v>
      </c>
    </row>
    <row r="255" spans="1:65" s="2" customFormat="1" ht="21.75" customHeight="1">
      <c r="A255" s="41"/>
      <c r="B255" s="42"/>
      <c r="C255" s="208" t="s">
        <v>364</v>
      </c>
      <c r="D255" s="208" t="s">
        <v>136</v>
      </c>
      <c r="E255" s="209" t="s">
        <v>365</v>
      </c>
      <c r="F255" s="210" t="s">
        <v>366</v>
      </c>
      <c r="G255" s="211" t="s">
        <v>341</v>
      </c>
      <c r="H255" s="212">
        <v>94.306</v>
      </c>
      <c r="I255" s="213"/>
      <c r="J255" s="214">
        <f>ROUND(I255*H255,2)</f>
        <v>0</v>
      </c>
      <c r="K255" s="210" t="s">
        <v>140</v>
      </c>
      <c r="L255" s="47"/>
      <c r="M255" s="215" t="s">
        <v>19</v>
      </c>
      <c r="N255" s="216" t="s">
        <v>43</v>
      </c>
      <c r="O255" s="87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9" t="s">
        <v>141</v>
      </c>
      <c r="AT255" s="219" t="s">
        <v>136</v>
      </c>
      <c r="AU255" s="219" t="s">
        <v>141</v>
      </c>
      <c r="AY255" s="20" t="s">
        <v>133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20" t="s">
        <v>80</v>
      </c>
      <c r="BK255" s="220">
        <f>ROUND(I255*H255,2)</f>
        <v>0</v>
      </c>
      <c r="BL255" s="20" t="s">
        <v>141</v>
      </c>
      <c r="BM255" s="219" t="s">
        <v>367</v>
      </c>
    </row>
    <row r="256" spans="1:47" s="2" customFormat="1" ht="12">
      <c r="A256" s="41"/>
      <c r="B256" s="42"/>
      <c r="C256" s="43"/>
      <c r="D256" s="221" t="s">
        <v>143</v>
      </c>
      <c r="E256" s="43"/>
      <c r="F256" s="222" t="s">
        <v>368</v>
      </c>
      <c r="G256" s="43"/>
      <c r="H256" s="43"/>
      <c r="I256" s="223"/>
      <c r="J256" s="43"/>
      <c r="K256" s="43"/>
      <c r="L256" s="47"/>
      <c r="M256" s="224"/>
      <c r="N256" s="225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143</v>
      </c>
      <c r="AU256" s="20" t="s">
        <v>141</v>
      </c>
    </row>
    <row r="257" spans="1:47" s="2" customFormat="1" ht="12">
      <c r="A257" s="41"/>
      <c r="B257" s="42"/>
      <c r="C257" s="43"/>
      <c r="D257" s="226" t="s">
        <v>145</v>
      </c>
      <c r="E257" s="43"/>
      <c r="F257" s="227" t="s">
        <v>369</v>
      </c>
      <c r="G257" s="43"/>
      <c r="H257" s="43"/>
      <c r="I257" s="223"/>
      <c r="J257" s="43"/>
      <c r="K257" s="43"/>
      <c r="L257" s="47"/>
      <c r="M257" s="224"/>
      <c r="N257" s="225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145</v>
      </c>
      <c r="AU257" s="20" t="s">
        <v>141</v>
      </c>
    </row>
    <row r="258" spans="1:63" s="12" customFormat="1" ht="25.9" customHeight="1">
      <c r="A258" s="12"/>
      <c r="B258" s="192"/>
      <c r="C258" s="193"/>
      <c r="D258" s="194" t="s">
        <v>71</v>
      </c>
      <c r="E258" s="195" t="s">
        <v>370</v>
      </c>
      <c r="F258" s="195" t="s">
        <v>371</v>
      </c>
      <c r="G258" s="193"/>
      <c r="H258" s="193"/>
      <c r="I258" s="196"/>
      <c r="J258" s="197">
        <f>BK258</f>
        <v>0</v>
      </c>
      <c r="K258" s="193"/>
      <c r="L258" s="198"/>
      <c r="M258" s="199"/>
      <c r="N258" s="200"/>
      <c r="O258" s="200"/>
      <c r="P258" s="201">
        <f>P259+P284+P291+P316+P320</f>
        <v>0</v>
      </c>
      <c r="Q258" s="200"/>
      <c r="R258" s="201">
        <f>R259+R284+R291+R316+R320</f>
        <v>6.68931774</v>
      </c>
      <c r="S258" s="200"/>
      <c r="T258" s="202">
        <f>T259+T284+T291+T316+T320</f>
        <v>2.9076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3" t="s">
        <v>82</v>
      </c>
      <c r="AT258" s="204" t="s">
        <v>71</v>
      </c>
      <c r="AU258" s="204" t="s">
        <v>72</v>
      </c>
      <c r="AY258" s="203" t="s">
        <v>133</v>
      </c>
      <c r="BK258" s="205">
        <f>BK259+BK284+BK291+BK316+BK320</f>
        <v>0</v>
      </c>
    </row>
    <row r="259" spans="1:63" s="12" customFormat="1" ht="22.8" customHeight="1">
      <c r="A259" s="12"/>
      <c r="B259" s="192"/>
      <c r="C259" s="193"/>
      <c r="D259" s="194" t="s">
        <v>71</v>
      </c>
      <c r="E259" s="206" t="s">
        <v>372</v>
      </c>
      <c r="F259" s="206" t="s">
        <v>373</v>
      </c>
      <c r="G259" s="193"/>
      <c r="H259" s="193"/>
      <c r="I259" s="196"/>
      <c r="J259" s="207">
        <f>BK259</f>
        <v>0</v>
      </c>
      <c r="K259" s="193"/>
      <c r="L259" s="198"/>
      <c r="M259" s="199"/>
      <c r="N259" s="200"/>
      <c r="O259" s="200"/>
      <c r="P259" s="201">
        <f>SUM(P260:P283)</f>
        <v>0</v>
      </c>
      <c r="Q259" s="200"/>
      <c r="R259" s="201">
        <f>SUM(R260:R283)</f>
        <v>2.9012499999999997</v>
      </c>
      <c r="S259" s="200"/>
      <c r="T259" s="202">
        <f>SUM(T260:T283)</f>
        <v>2.8956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3" t="s">
        <v>82</v>
      </c>
      <c r="AT259" s="204" t="s">
        <v>71</v>
      </c>
      <c r="AU259" s="204" t="s">
        <v>80</v>
      </c>
      <c r="AY259" s="203" t="s">
        <v>133</v>
      </c>
      <c r="BK259" s="205">
        <f>SUM(BK260:BK283)</f>
        <v>0</v>
      </c>
    </row>
    <row r="260" spans="1:65" s="2" customFormat="1" ht="16.5" customHeight="1">
      <c r="A260" s="41"/>
      <c r="B260" s="42"/>
      <c r="C260" s="208" t="s">
        <v>279</v>
      </c>
      <c r="D260" s="208" t="s">
        <v>136</v>
      </c>
      <c r="E260" s="209" t="s">
        <v>374</v>
      </c>
      <c r="F260" s="210" t="s">
        <v>375</v>
      </c>
      <c r="G260" s="211" t="s">
        <v>205</v>
      </c>
      <c r="H260" s="212">
        <v>210</v>
      </c>
      <c r="I260" s="213"/>
      <c r="J260" s="214">
        <f>ROUND(I260*H260,2)</f>
        <v>0</v>
      </c>
      <c r="K260" s="210" t="s">
        <v>140</v>
      </c>
      <c r="L260" s="47"/>
      <c r="M260" s="215" t="s">
        <v>19</v>
      </c>
      <c r="N260" s="216" t="s">
        <v>43</v>
      </c>
      <c r="O260" s="87"/>
      <c r="P260" s="217">
        <f>O260*H260</f>
        <v>0</v>
      </c>
      <c r="Q260" s="217">
        <v>0</v>
      </c>
      <c r="R260" s="217">
        <f>Q260*H260</f>
        <v>0</v>
      </c>
      <c r="S260" s="217">
        <v>0.00167</v>
      </c>
      <c r="T260" s="218">
        <f>S260*H260</f>
        <v>0.3507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9" t="s">
        <v>222</v>
      </c>
      <c r="AT260" s="219" t="s">
        <v>136</v>
      </c>
      <c r="AU260" s="219" t="s">
        <v>82</v>
      </c>
      <c r="AY260" s="20" t="s">
        <v>133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20" t="s">
        <v>80</v>
      </c>
      <c r="BK260" s="220">
        <f>ROUND(I260*H260,2)</f>
        <v>0</v>
      </c>
      <c r="BL260" s="20" t="s">
        <v>222</v>
      </c>
      <c r="BM260" s="219" t="s">
        <v>376</v>
      </c>
    </row>
    <row r="261" spans="1:47" s="2" customFormat="1" ht="12">
      <c r="A261" s="41"/>
      <c r="B261" s="42"/>
      <c r="C261" s="43"/>
      <c r="D261" s="221" t="s">
        <v>143</v>
      </c>
      <c r="E261" s="43"/>
      <c r="F261" s="222" t="s">
        <v>377</v>
      </c>
      <c r="G261" s="43"/>
      <c r="H261" s="43"/>
      <c r="I261" s="223"/>
      <c r="J261" s="43"/>
      <c r="K261" s="43"/>
      <c r="L261" s="47"/>
      <c r="M261" s="224"/>
      <c r="N261" s="225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143</v>
      </c>
      <c r="AU261" s="20" t="s">
        <v>82</v>
      </c>
    </row>
    <row r="262" spans="1:47" s="2" customFormat="1" ht="12">
      <c r="A262" s="41"/>
      <c r="B262" s="42"/>
      <c r="C262" s="43"/>
      <c r="D262" s="226" t="s">
        <v>145</v>
      </c>
      <c r="E262" s="43"/>
      <c r="F262" s="227" t="s">
        <v>378</v>
      </c>
      <c r="G262" s="43"/>
      <c r="H262" s="43"/>
      <c r="I262" s="223"/>
      <c r="J262" s="43"/>
      <c r="K262" s="43"/>
      <c r="L262" s="47"/>
      <c r="M262" s="224"/>
      <c r="N262" s="225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145</v>
      </c>
      <c r="AU262" s="20" t="s">
        <v>82</v>
      </c>
    </row>
    <row r="263" spans="1:65" s="2" customFormat="1" ht="21.75" customHeight="1">
      <c r="A263" s="41"/>
      <c r="B263" s="42"/>
      <c r="C263" s="208" t="s">
        <v>379</v>
      </c>
      <c r="D263" s="208" t="s">
        <v>136</v>
      </c>
      <c r="E263" s="209" t="s">
        <v>380</v>
      </c>
      <c r="F263" s="210" t="s">
        <v>381</v>
      </c>
      <c r="G263" s="211" t="s">
        <v>205</v>
      </c>
      <c r="H263" s="212">
        <v>620</v>
      </c>
      <c r="I263" s="213"/>
      <c r="J263" s="214">
        <f>ROUND(I263*H263,2)</f>
        <v>0</v>
      </c>
      <c r="K263" s="210" t="s">
        <v>140</v>
      </c>
      <c r="L263" s="47"/>
      <c r="M263" s="215" t="s">
        <v>19</v>
      </c>
      <c r="N263" s="216" t="s">
        <v>43</v>
      </c>
      <c r="O263" s="87"/>
      <c r="P263" s="217">
        <f>O263*H263</f>
        <v>0</v>
      </c>
      <c r="Q263" s="217">
        <v>0</v>
      </c>
      <c r="R263" s="217">
        <f>Q263*H263</f>
        <v>0</v>
      </c>
      <c r="S263" s="217">
        <v>0.00223</v>
      </c>
      <c r="T263" s="218">
        <f>S263*H263</f>
        <v>1.3826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9" t="s">
        <v>222</v>
      </c>
      <c r="AT263" s="219" t="s">
        <v>136</v>
      </c>
      <c r="AU263" s="219" t="s">
        <v>82</v>
      </c>
      <c r="AY263" s="20" t="s">
        <v>133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20" t="s">
        <v>80</v>
      </c>
      <c r="BK263" s="220">
        <f>ROUND(I263*H263,2)</f>
        <v>0</v>
      </c>
      <c r="BL263" s="20" t="s">
        <v>222</v>
      </c>
      <c r="BM263" s="219" t="s">
        <v>382</v>
      </c>
    </row>
    <row r="264" spans="1:47" s="2" customFormat="1" ht="12">
      <c r="A264" s="41"/>
      <c r="B264" s="42"/>
      <c r="C264" s="43"/>
      <c r="D264" s="221" t="s">
        <v>143</v>
      </c>
      <c r="E264" s="43"/>
      <c r="F264" s="222" t="s">
        <v>383</v>
      </c>
      <c r="G264" s="43"/>
      <c r="H264" s="43"/>
      <c r="I264" s="223"/>
      <c r="J264" s="43"/>
      <c r="K264" s="43"/>
      <c r="L264" s="47"/>
      <c r="M264" s="224"/>
      <c r="N264" s="225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143</v>
      </c>
      <c r="AU264" s="20" t="s">
        <v>82</v>
      </c>
    </row>
    <row r="265" spans="1:47" s="2" customFormat="1" ht="12">
      <c r="A265" s="41"/>
      <c r="B265" s="42"/>
      <c r="C265" s="43"/>
      <c r="D265" s="226" t="s">
        <v>145</v>
      </c>
      <c r="E265" s="43"/>
      <c r="F265" s="227" t="s">
        <v>384</v>
      </c>
      <c r="G265" s="43"/>
      <c r="H265" s="43"/>
      <c r="I265" s="223"/>
      <c r="J265" s="43"/>
      <c r="K265" s="43"/>
      <c r="L265" s="47"/>
      <c r="M265" s="224"/>
      <c r="N265" s="225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145</v>
      </c>
      <c r="AU265" s="20" t="s">
        <v>82</v>
      </c>
    </row>
    <row r="266" spans="1:65" s="2" customFormat="1" ht="16.5" customHeight="1">
      <c r="A266" s="41"/>
      <c r="B266" s="42"/>
      <c r="C266" s="208" t="s">
        <v>385</v>
      </c>
      <c r="D266" s="208" t="s">
        <v>136</v>
      </c>
      <c r="E266" s="209" t="s">
        <v>386</v>
      </c>
      <c r="F266" s="210" t="s">
        <v>387</v>
      </c>
      <c r="G266" s="211" t="s">
        <v>205</v>
      </c>
      <c r="H266" s="212">
        <v>295</v>
      </c>
      <c r="I266" s="213"/>
      <c r="J266" s="214">
        <f>ROUND(I266*H266,2)</f>
        <v>0</v>
      </c>
      <c r="K266" s="210" t="s">
        <v>140</v>
      </c>
      <c r="L266" s="47"/>
      <c r="M266" s="215" t="s">
        <v>19</v>
      </c>
      <c r="N266" s="216" t="s">
        <v>43</v>
      </c>
      <c r="O266" s="87"/>
      <c r="P266" s="217">
        <f>O266*H266</f>
        <v>0</v>
      </c>
      <c r="Q266" s="217">
        <v>0</v>
      </c>
      <c r="R266" s="217">
        <f>Q266*H266</f>
        <v>0</v>
      </c>
      <c r="S266" s="217">
        <v>0.00394</v>
      </c>
      <c r="T266" s="218">
        <f>S266*H266</f>
        <v>1.1622999999999999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9" t="s">
        <v>222</v>
      </c>
      <c r="AT266" s="219" t="s">
        <v>136</v>
      </c>
      <c r="AU266" s="219" t="s">
        <v>82</v>
      </c>
      <c r="AY266" s="20" t="s">
        <v>133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20" t="s">
        <v>80</v>
      </c>
      <c r="BK266" s="220">
        <f>ROUND(I266*H266,2)</f>
        <v>0</v>
      </c>
      <c r="BL266" s="20" t="s">
        <v>222</v>
      </c>
      <c r="BM266" s="219" t="s">
        <v>388</v>
      </c>
    </row>
    <row r="267" spans="1:47" s="2" customFormat="1" ht="12">
      <c r="A267" s="41"/>
      <c r="B267" s="42"/>
      <c r="C267" s="43"/>
      <c r="D267" s="221" t="s">
        <v>143</v>
      </c>
      <c r="E267" s="43"/>
      <c r="F267" s="222" t="s">
        <v>389</v>
      </c>
      <c r="G267" s="43"/>
      <c r="H267" s="43"/>
      <c r="I267" s="223"/>
      <c r="J267" s="43"/>
      <c r="K267" s="43"/>
      <c r="L267" s="47"/>
      <c r="M267" s="224"/>
      <c r="N267" s="225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143</v>
      </c>
      <c r="AU267" s="20" t="s">
        <v>82</v>
      </c>
    </row>
    <row r="268" spans="1:47" s="2" customFormat="1" ht="12">
      <c r="A268" s="41"/>
      <c r="B268" s="42"/>
      <c r="C268" s="43"/>
      <c r="D268" s="226" t="s">
        <v>145</v>
      </c>
      <c r="E268" s="43"/>
      <c r="F268" s="227" t="s">
        <v>390</v>
      </c>
      <c r="G268" s="43"/>
      <c r="H268" s="43"/>
      <c r="I268" s="223"/>
      <c r="J268" s="43"/>
      <c r="K268" s="43"/>
      <c r="L268" s="47"/>
      <c r="M268" s="224"/>
      <c r="N268" s="225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145</v>
      </c>
      <c r="AU268" s="20" t="s">
        <v>82</v>
      </c>
    </row>
    <row r="269" spans="1:65" s="2" customFormat="1" ht="24.15" customHeight="1">
      <c r="A269" s="41"/>
      <c r="B269" s="42"/>
      <c r="C269" s="208" t="s">
        <v>391</v>
      </c>
      <c r="D269" s="208" t="s">
        <v>136</v>
      </c>
      <c r="E269" s="209" t="s">
        <v>392</v>
      </c>
      <c r="F269" s="210" t="s">
        <v>393</v>
      </c>
      <c r="G269" s="211" t="s">
        <v>205</v>
      </c>
      <c r="H269" s="212">
        <v>210</v>
      </c>
      <c r="I269" s="213"/>
      <c r="J269" s="214">
        <f>ROUND(I269*H269,2)</f>
        <v>0</v>
      </c>
      <c r="K269" s="210" t="s">
        <v>140</v>
      </c>
      <c r="L269" s="47"/>
      <c r="M269" s="215" t="s">
        <v>19</v>
      </c>
      <c r="N269" s="216" t="s">
        <v>43</v>
      </c>
      <c r="O269" s="87"/>
      <c r="P269" s="217">
        <f>O269*H269</f>
        <v>0</v>
      </c>
      <c r="Q269" s="217">
        <v>0.00127</v>
      </c>
      <c r="R269" s="217">
        <f>Q269*H269</f>
        <v>0.2667</v>
      </c>
      <c r="S269" s="217">
        <v>0</v>
      </c>
      <c r="T269" s="218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9" t="s">
        <v>222</v>
      </c>
      <c r="AT269" s="219" t="s">
        <v>136</v>
      </c>
      <c r="AU269" s="219" t="s">
        <v>82</v>
      </c>
      <c r="AY269" s="20" t="s">
        <v>133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20" t="s">
        <v>80</v>
      </c>
      <c r="BK269" s="220">
        <f>ROUND(I269*H269,2)</f>
        <v>0</v>
      </c>
      <c r="BL269" s="20" t="s">
        <v>222</v>
      </c>
      <c r="BM269" s="219" t="s">
        <v>394</v>
      </c>
    </row>
    <row r="270" spans="1:47" s="2" customFormat="1" ht="12">
      <c r="A270" s="41"/>
      <c r="B270" s="42"/>
      <c r="C270" s="43"/>
      <c r="D270" s="221" t="s">
        <v>143</v>
      </c>
      <c r="E270" s="43"/>
      <c r="F270" s="222" t="s">
        <v>395</v>
      </c>
      <c r="G270" s="43"/>
      <c r="H270" s="43"/>
      <c r="I270" s="223"/>
      <c r="J270" s="43"/>
      <c r="K270" s="43"/>
      <c r="L270" s="47"/>
      <c r="M270" s="224"/>
      <c r="N270" s="225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143</v>
      </c>
      <c r="AU270" s="20" t="s">
        <v>82</v>
      </c>
    </row>
    <row r="271" spans="1:47" s="2" customFormat="1" ht="12">
      <c r="A271" s="41"/>
      <c r="B271" s="42"/>
      <c r="C271" s="43"/>
      <c r="D271" s="226" t="s">
        <v>145</v>
      </c>
      <c r="E271" s="43"/>
      <c r="F271" s="227" t="s">
        <v>396</v>
      </c>
      <c r="G271" s="43"/>
      <c r="H271" s="43"/>
      <c r="I271" s="223"/>
      <c r="J271" s="43"/>
      <c r="K271" s="43"/>
      <c r="L271" s="47"/>
      <c r="M271" s="224"/>
      <c r="N271" s="225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145</v>
      </c>
      <c r="AU271" s="20" t="s">
        <v>82</v>
      </c>
    </row>
    <row r="272" spans="1:65" s="2" customFormat="1" ht="24.15" customHeight="1">
      <c r="A272" s="41"/>
      <c r="B272" s="42"/>
      <c r="C272" s="208" t="s">
        <v>250</v>
      </c>
      <c r="D272" s="208" t="s">
        <v>136</v>
      </c>
      <c r="E272" s="209" t="s">
        <v>397</v>
      </c>
      <c r="F272" s="210" t="s">
        <v>398</v>
      </c>
      <c r="G272" s="211" t="s">
        <v>205</v>
      </c>
      <c r="H272" s="212">
        <v>620</v>
      </c>
      <c r="I272" s="213"/>
      <c r="J272" s="214">
        <f>ROUND(I272*H272,2)</f>
        <v>0</v>
      </c>
      <c r="K272" s="210" t="s">
        <v>140</v>
      </c>
      <c r="L272" s="47"/>
      <c r="M272" s="215" t="s">
        <v>19</v>
      </c>
      <c r="N272" s="216" t="s">
        <v>43</v>
      </c>
      <c r="O272" s="87"/>
      <c r="P272" s="217">
        <f>O272*H272</f>
        <v>0</v>
      </c>
      <c r="Q272" s="217">
        <v>0.00276</v>
      </c>
      <c r="R272" s="217">
        <f>Q272*H272</f>
        <v>1.7111999999999998</v>
      </c>
      <c r="S272" s="217">
        <v>0</v>
      </c>
      <c r="T272" s="218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9" t="s">
        <v>222</v>
      </c>
      <c r="AT272" s="219" t="s">
        <v>136</v>
      </c>
      <c r="AU272" s="219" t="s">
        <v>82</v>
      </c>
      <c r="AY272" s="20" t="s">
        <v>133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0" t="s">
        <v>80</v>
      </c>
      <c r="BK272" s="220">
        <f>ROUND(I272*H272,2)</f>
        <v>0</v>
      </c>
      <c r="BL272" s="20" t="s">
        <v>222</v>
      </c>
      <c r="BM272" s="219" t="s">
        <v>399</v>
      </c>
    </row>
    <row r="273" spans="1:47" s="2" customFormat="1" ht="12">
      <c r="A273" s="41"/>
      <c r="B273" s="42"/>
      <c r="C273" s="43"/>
      <c r="D273" s="221" t="s">
        <v>143</v>
      </c>
      <c r="E273" s="43"/>
      <c r="F273" s="222" t="s">
        <v>400</v>
      </c>
      <c r="G273" s="43"/>
      <c r="H273" s="43"/>
      <c r="I273" s="223"/>
      <c r="J273" s="43"/>
      <c r="K273" s="43"/>
      <c r="L273" s="47"/>
      <c r="M273" s="224"/>
      <c r="N273" s="225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143</v>
      </c>
      <c r="AU273" s="20" t="s">
        <v>82</v>
      </c>
    </row>
    <row r="274" spans="1:47" s="2" customFormat="1" ht="12">
      <c r="A274" s="41"/>
      <c r="B274" s="42"/>
      <c r="C274" s="43"/>
      <c r="D274" s="226" t="s">
        <v>145</v>
      </c>
      <c r="E274" s="43"/>
      <c r="F274" s="227" t="s">
        <v>401</v>
      </c>
      <c r="G274" s="43"/>
      <c r="H274" s="43"/>
      <c r="I274" s="223"/>
      <c r="J274" s="43"/>
      <c r="K274" s="43"/>
      <c r="L274" s="47"/>
      <c r="M274" s="224"/>
      <c r="N274" s="225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145</v>
      </c>
      <c r="AU274" s="20" t="s">
        <v>82</v>
      </c>
    </row>
    <row r="275" spans="1:65" s="2" customFormat="1" ht="24.15" customHeight="1">
      <c r="A275" s="41"/>
      <c r="B275" s="42"/>
      <c r="C275" s="208" t="s">
        <v>402</v>
      </c>
      <c r="D275" s="208" t="s">
        <v>136</v>
      </c>
      <c r="E275" s="209" t="s">
        <v>403</v>
      </c>
      <c r="F275" s="210" t="s">
        <v>404</v>
      </c>
      <c r="G275" s="211" t="s">
        <v>205</v>
      </c>
      <c r="H275" s="212">
        <v>295</v>
      </c>
      <c r="I275" s="213"/>
      <c r="J275" s="214">
        <f>ROUND(I275*H275,2)</f>
        <v>0</v>
      </c>
      <c r="K275" s="210" t="s">
        <v>140</v>
      </c>
      <c r="L275" s="47"/>
      <c r="M275" s="215" t="s">
        <v>19</v>
      </c>
      <c r="N275" s="216" t="s">
        <v>43</v>
      </c>
      <c r="O275" s="87"/>
      <c r="P275" s="217">
        <f>O275*H275</f>
        <v>0</v>
      </c>
      <c r="Q275" s="217">
        <v>0.00313</v>
      </c>
      <c r="R275" s="217">
        <f>Q275*H275</f>
        <v>0.92335</v>
      </c>
      <c r="S275" s="217">
        <v>0</v>
      </c>
      <c r="T275" s="218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9" t="s">
        <v>222</v>
      </c>
      <c r="AT275" s="219" t="s">
        <v>136</v>
      </c>
      <c r="AU275" s="219" t="s">
        <v>82</v>
      </c>
      <c r="AY275" s="20" t="s">
        <v>133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20" t="s">
        <v>80</v>
      </c>
      <c r="BK275" s="220">
        <f>ROUND(I275*H275,2)</f>
        <v>0</v>
      </c>
      <c r="BL275" s="20" t="s">
        <v>222</v>
      </c>
      <c r="BM275" s="219" t="s">
        <v>405</v>
      </c>
    </row>
    <row r="276" spans="1:47" s="2" customFormat="1" ht="12">
      <c r="A276" s="41"/>
      <c r="B276" s="42"/>
      <c r="C276" s="43"/>
      <c r="D276" s="221" t="s">
        <v>143</v>
      </c>
      <c r="E276" s="43"/>
      <c r="F276" s="222" t="s">
        <v>406</v>
      </c>
      <c r="G276" s="43"/>
      <c r="H276" s="43"/>
      <c r="I276" s="223"/>
      <c r="J276" s="43"/>
      <c r="K276" s="43"/>
      <c r="L276" s="47"/>
      <c r="M276" s="224"/>
      <c r="N276" s="225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143</v>
      </c>
      <c r="AU276" s="20" t="s">
        <v>82</v>
      </c>
    </row>
    <row r="277" spans="1:47" s="2" customFormat="1" ht="12">
      <c r="A277" s="41"/>
      <c r="B277" s="42"/>
      <c r="C277" s="43"/>
      <c r="D277" s="226" t="s">
        <v>145</v>
      </c>
      <c r="E277" s="43"/>
      <c r="F277" s="227" t="s">
        <v>407</v>
      </c>
      <c r="G277" s="43"/>
      <c r="H277" s="43"/>
      <c r="I277" s="223"/>
      <c r="J277" s="43"/>
      <c r="K277" s="43"/>
      <c r="L277" s="47"/>
      <c r="M277" s="224"/>
      <c r="N277" s="225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145</v>
      </c>
      <c r="AU277" s="20" t="s">
        <v>82</v>
      </c>
    </row>
    <row r="278" spans="1:65" s="2" customFormat="1" ht="24.15" customHeight="1">
      <c r="A278" s="41"/>
      <c r="B278" s="42"/>
      <c r="C278" s="208" t="s">
        <v>288</v>
      </c>
      <c r="D278" s="208" t="s">
        <v>136</v>
      </c>
      <c r="E278" s="209" t="s">
        <v>408</v>
      </c>
      <c r="F278" s="210" t="s">
        <v>409</v>
      </c>
      <c r="G278" s="211" t="s">
        <v>341</v>
      </c>
      <c r="H278" s="212">
        <v>3.878</v>
      </c>
      <c r="I278" s="213"/>
      <c r="J278" s="214">
        <f>ROUND(I278*H278,2)</f>
        <v>0</v>
      </c>
      <c r="K278" s="210" t="s">
        <v>140</v>
      </c>
      <c r="L278" s="47"/>
      <c r="M278" s="215" t="s">
        <v>19</v>
      </c>
      <c r="N278" s="216" t="s">
        <v>43</v>
      </c>
      <c r="O278" s="87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9" t="s">
        <v>222</v>
      </c>
      <c r="AT278" s="219" t="s">
        <v>136</v>
      </c>
      <c r="AU278" s="219" t="s">
        <v>82</v>
      </c>
      <c r="AY278" s="20" t="s">
        <v>133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20" t="s">
        <v>80</v>
      </c>
      <c r="BK278" s="220">
        <f>ROUND(I278*H278,2)</f>
        <v>0</v>
      </c>
      <c r="BL278" s="20" t="s">
        <v>222</v>
      </c>
      <c r="BM278" s="219" t="s">
        <v>410</v>
      </c>
    </row>
    <row r="279" spans="1:47" s="2" customFormat="1" ht="12">
      <c r="A279" s="41"/>
      <c r="B279" s="42"/>
      <c r="C279" s="43"/>
      <c r="D279" s="221" t="s">
        <v>143</v>
      </c>
      <c r="E279" s="43"/>
      <c r="F279" s="222" t="s">
        <v>411</v>
      </c>
      <c r="G279" s="43"/>
      <c r="H279" s="43"/>
      <c r="I279" s="223"/>
      <c r="J279" s="43"/>
      <c r="K279" s="43"/>
      <c r="L279" s="47"/>
      <c r="M279" s="224"/>
      <c r="N279" s="225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143</v>
      </c>
      <c r="AU279" s="20" t="s">
        <v>82</v>
      </c>
    </row>
    <row r="280" spans="1:47" s="2" customFormat="1" ht="12">
      <c r="A280" s="41"/>
      <c r="B280" s="42"/>
      <c r="C280" s="43"/>
      <c r="D280" s="226" t="s">
        <v>145</v>
      </c>
      <c r="E280" s="43"/>
      <c r="F280" s="227" t="s">
        <v>412</v>
      </c>
      <c r="G280" s="43"/>
      <c r="H280" s="43"/>
      <c r="I280" s="223"/>
      <c r="J280" s="43"/>
      <c r="K280" s="43"/>
      <c r="L280" s="47"/>
      <c r="M280" s="224"/>
      <c r="N280" s="225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145</v>
      </c>
      <c r="AU280" s="20" t="s">
        <v>82</v>
      </c>
    </row>
    <row r="281" spans="1:65" s="2" customFormat="1" ht="24.15" customHeight="1">
      <c r="A281" s="41"/>
      <c r="B281" s="42"/>
      <c r="C281" s="208" t="s">
        <v>413</v>
      </c>
      <c r="D281" s="208" t="s">
        <v>136</v>
      </c>
      <c r="E281" s="209" t="s">
        <v>414</v>
      </c>
      <c r="F281" s="210" t="s">
        <v>415</v>
      </c>
      <c r="G281" s="211" t="s">
        <v>341</v>
      </c>
      <c r="H281" s="212">
        <v>2.901</v>
      </c>
      <c r="I281" s="213"/>
      <c r="J281" s="214">
        <f>ROUND(I281*H281,2)</f>
        <v>0</v>
      </c>
      <c r="K281" s="210" t="s">
        <v>140</v>
      </c>
      <c r="L281" s="47"/>
      <c r="M281" s="215" t="s">
        <v>19</v>
      </c>
      <c r="N281" s="216" t="s">
        <v>43</v>
      </c>
      <c r="O281" s="87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9" t="s">
        <v>222</v>
      </c>
      <c r="AT281" s="219" t="s">
        <v>136</v>
      </c>
      <c r="AU281" s="219" t="s">
        <v>82</v>
      </c>
      <c r="AY281" s="20" t="s">
        <v>133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20" t="s">
        <v>80</v>
      </c>
      <c r="BK281" s="220">
        <f>ROUND(I281*H281,2)</f>
        <v>0</v>
      </c>
      <c r="BL281" s="20" t="s">
        <v>222</v>
      </c>
      <c r="BM281" s="219" t="s">
        <v>416</v>
      </c>
    </row>
    <row r="282" spans="1:47" s="2" customFormat="1" ht="12">
      <c r="A282" s="41"/>
      <c r="B282" s="42"/>
      <c r="C282" s="43"/>
      <c r="D282" s="221" t="s">
        <v>143</v>
      </c>
      <c r="E282" s="43"/>
      <c r="F282" s="222" t="s">
        <v>417</v>
      </c>
      <c r="G282" s="43"/>
      <c r="H282" s="43"/>
      <c r="I282" s="223"/>
      <c r="J282" s="43"/>
      <c r="K282" s="43"/>
      <c r="L282" s="47"/>
      <c r="M282" s="224"/>
      <c r="N282" s="225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143</v>
      </c>
      <c r="AU282" s="20" t="s">
        <v>82</v>
      </c>
    </row>
    <row r="283" spans="1:47" s="2" customFormat="1" ht="12">
      <c r="A283" s="41"/>
      <c r="B283" s="42"/>
      <c r="C283" s="43"/>
      <c r="D283" s="226" t="s">
        <v>145</v>
      </c>
      <c r="E283" s="43"/>
      <c r="F283" s="227" t="s">
        <v>418</v>
      </c>
      <c r="G283" s="43"/>
      <c r="H283" s="43"/>
      <c r="I283" s="223"/>
      <c r="J283" s="43"/>
      <c r="K283" s="43"/>
      <c r="L283" s="47"/>
      <c r="M283" s="224"/>
      <c r="N283" s="225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145</v>
      </c>
      <c r="AU283" s="20" t="s">
        <v>82</v>
      </c>
    </row>
    <row r="284" spans="1:63" s="12" customFormat="1" ht="22.8" customHeight="1">
      <c r="A284" s="12"/>
      <c r="B284" s="192"/>
      <c r="C284" s="193"/>
      <c r="D284" s="194" t="s">
        <v>71</v>
      </c>
      <c r="E284" s="206" t="s">
        <v>419</v>
      </c>
      <c r="F284" s="206" t="s">
        <v>420</v>
      </c>
      <c r="G284" s="193"/>
      <c r="H284" s="193"/>
      <c r="I284" s="196"/>
      <c r="J284" s="207">
        <f>BK284</f>
        <v>0</v>
      </c>
      <c r="K284" s="193"/>
      <c r="L284" s="198"/>
      <c r="M284" s="199"/>
      <c r="N284" s="200"/>
      <c r="O284" s="200"/>
      <c r="P284" s="201">
        <f>SUM(P285:P290)</f>
        <v>0</v>
      </c>
      <c r="Q284" s="200"/>
      <c r="R284" s="201">
        <f>SUM(R285:R290)</f>
        <v>0</v>
      </c>
      <c r="S284" s="200"/>
      <c r="T284" s="202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3" t="s">
        <v>82</v>
      </c>
      <c r="AT284" s="204" t="s">
        <v>71</v>
      </c>
      <c r="AU284" s="204" t="s">
        <v>80</v>
      </c>
      <c r="AY284" s="203" t="s">
        <v>133</v>
      </c>
      <c r="BK284" s="205">
        <f>SUM(BK285:BK290)</f>
        <v>0</v>
      </c>
    </row>
    <row r="285" spans="1:65" s="2" customFormat="1" ht="24.15" customHeight="1">
      <c r="A285" s="41"/>
      <c r="B285" s="42"/>
      <c r="C285" s="208" t="s">
        <v>294</v>
      </c>
      <c r="D285" s="208" t="s">
        <v>136</v>
      </c>
      <c r="E285" s="209" t="s">
        <v>421</v>
      </c>
      <c r="F285" s="210" t="s">
        <v>422</v>
      </c>
      <c r="G285" s="211" t="s">
        <v>240</v>
      </c>
      <c r="H285" s="212">
        <v>1</v>
      </c>
      <c r="I285" s="213"/>
      <c r="J285" s="214">
        <f>ROUND(I285*H285,2)</f>
        <v>0</v>
      </c>
      <c r="K285" s="210" t="s">
        <v>201</v>
      </c>
      <c r="L285" s="47"/>
      <c r="M285" s="215" t="s">
        <v>19</v>
      </c>
      <c r="N285" s="216" t="s">
        <v>43</v>
      </c>
      <c r="O285" s="87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9" t="s">
        <v>222</v>
      </c>
      <c r="AT285" s="219" t="s">
        <v>136</v>
      </c>
      <c r="AU285" s="219" t="s">
        <v>82</v>
      </c>
      <c r="AY285" s="20" t="s">
        <v>133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20" t="s">
        <v>80</v>
      </c>
      <c r="BK285" s="220">
        <f>ROUND(I285*H285,2)</f>
        <v>0</v>
      </c>
      <c r="BL285" s="20" t="s">
        <v>222</v>
      </c>
      <c r="BM285" s="219" t="s">
        <v>423</v>
      </c>
    </row>
    <row r="286" spans="1:47" s="2" customFormat="1" ht="12">
      <c r="A286" s="41"/>
      <c r="B286" s="42"/>
      <c r="C286" s="43"/>
      <c r="D286" s="221" t="s">
        <v>143</v>
      </c>
      <c r="E286" s="43"/>
      <c r="F286" s="222" t="s">
        <v>422</v>
      </c>
      <c r="G286" s="43"/>
      <c r="H286" s="43"/>
      <c r="I286" s="223"/>
      <c r="J286" s="43"/>
      <c r="K286" s="43"/>
      <c r="L286" s="47"/>
      <c r="M286" s="224"/>
      <c r="N286" s="225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143</v>
      </c>
      <c r="AU286" s="20" t="s">
        <v>82</v>
      </c>
    </row>
    <row r="287" spans="1:65" s="2" customFormat="1" ht="24.15" customHeight="1">
      <c r="A287" s="41"/>
      <c r="B287" s="42"/>
      <c r="C287" s="208" t="s">
        <v>424</v>
      </c>
      <c r="D287" s="208" t="s">
        <v>136</v>
      </c>
      <c r="E287" s="209" t="s">
        <v>425</v>
      </c>
      <c r="F287" s="210" t="s">
        <v>426</v>
      </c>
      <c r="G287" s="211" t="s">
        <v>240</v>
      </c>
      <c r="H287" s="212">
        <v>1</v>
      </c>
      <c r="I287" s="213"/>
      <c r="J287" s="214">
        <f>ROUND(I287*H287,2)</f>
        <v>0</v>
      </c>
      <c r="K287" s="210" t="s">
        <v>201</v>
      </c>
      <c r="L287" s="47"/>
      <c r="M287" s="215" t="s">
        <v>19</v>
      </c>
      <c r="N287" s="216" t="s">
        <v>43</v>
      </c>
      <c r="O287" s="87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9" t="s">
        <v>222</v>
      </c>
      <c r="AT287" s="219" t="s">
        <v>136</v>
      </c>
      <c r="AU287" s="219" t="s">
        <v>82</v>
      </c>
      <c r="AY287" s="20" t="s">
        <v>133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0" t="s">
        <v>80</v>
      </c>
      <c r="BK287" s="220">
        <f>ROUND(I287*H287,2)</f>
        <v>0</v>
      </c>
      <c r="BL287" s="20" t="s">
        <v>222</v>
      </c>
      <c r="BM287" s="219" t="s">
        <v>427</v>
      </c>
    </row>
    <row r="288" spans="1:47" s="2" customFormat="1" ht="12">
      <c r="A288" s="41"/>
      <c r="B288" s="42"/>
      <c r="C288" s="43"/>
      <c r="D288" s="221" t="s">
        <v>143</v>
      </c>
      <c r="E288" s="43"/>
      <c r="F288" s="222" t="s">
        <v>426</v>
      </c>
      <c r="G288" s="43"/>
      <c r="H288" s="43"/>
      <c r="I288" s="223"/>
      <c r="J288" s="43"/>
      <c r="K288" s="43"/>
      <c r="L288" s="47"/>
      <c r="M288" s="224"/>
      <c r="N288" s="225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143</v>
      </c>
      <c r="AU288" s="20" t="s">
        <v>82</v>
      </c>
    </row>
    <row r="289" spans="1:65" s="2" customFormat="1" ht="24.15" customHeight="1">
      <c r="A289" s="41"/>
      <c r="B289" s="42"/>
      <c r="C289" s="208" t="s">
        <v>301</v>
      </c>
      <c r="D289" s="208" t="s">
        <v>136</v>
      </c>
      <c r="E289" s="209" t="s">
        <v>428</v>
      </c>
      <c r="F289" s="210" t="s">
        <v>429</v>
      </c>
      <c r="G289" s="211" t="s">
        <v>240</v>
      </c>
      <c r="H289" s="212">
        <v>3</v>
      </c>
      <c r="I289" s="213"/>
      <c r="J289" s="214">
        <f>ROUND(I289*H289,2)</f>
        <v>0</v>
      </c>
      <c r="K289" s="210" t="s">
        <v>201</v>
      </c>
      <c r="L289" s="47"/>
      <c r="M289" s="215" t="s">
        <v>19</v>
      </c>
      <c r="N289" s="216" t="s">
        <v>43</v>
      </c>
      <c r="O289" s="87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9" t="s">
        <v>222</v>
      </c>
      <c r="AT289" s="219" t="s">
        <v>136</v>
      </c>
      <c r="AU289" s="219" t="s">
        <v>82</v>
      </c>
      <c r="AY289" s="20" t="s">
        <v>133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20" t="s">
        <v>80</v>
      </c>
      <c r="BK289" s="220">
        <f>ROUND(I289*H289,2)</f>
        <v>0</v>
      </c>
      <c r="BL289" s="20" t="s">
        <v>222</v>
      </c>
      <c r="BM289" s="219" t="s">
        <v>430</v>
      </c>
    </row>
    <row r="290" spans="1:47" s="2" customFormat="1" ht="12">
      <c r="A290" s="41"/>
      <c r="B290" s="42"/>
      <c r="C290" s="43"/>
      <c r="D290" s="221" t="s">
        <v>143</v>
      </c>
      <c r="E290" s="43"/>
      <c r="F290" s="222" t="s">
        <v>429</v>
      </c>
      <c r="G290" s="43"/>
      <c r="H290" s="43"/>
      <c r="I290" s="223"/>
      <c r="J290" s="43"/>
      <c r="K290" s="43"/>
      <c r="L290" s="47"/>
      <c r="M290" s="224"/>
      <c r="N290" s="225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143</v>
      </c>
      <c r="AU290" s="20" t="s">
        <v>82</v>
      </c>
    </row>
    <row r="291" spans="1:63" s="12" customFormat="1" ht="22.8" customHeight="1">
      <c r="A291" s="12"/>
      <c r="B291" s="192"/>
      <c r="C291" s="193"/>
      <c r="D291" s="194" t="s">
        <v>71</v>
      </c>
      <c r="E291" s="206" t="s">
        <v>431</v>
      </c>
      <c r="F291" s="206" t="s">
        <v>432</v>
      </c>
      <c r="G291" s="193"/>
      <c r="H291" s="193"/>
      <c r="I291" s="196"/>
      <c r="J291" s="207">
        <f>BK291</f>
        <v>0</v>
      </c>
      <c r="K291" s="193"/>
      <c r="L291" s="198"/>
      <c r="M291" s="199"/>
      <c r="N291" s="200"/>
      <c r="O291" s="200"/>
      <c r="P291" s="201">
        <f>SUM(P292:P315)</f>
        <v>0</v>
      </c>
      <c r="Q291" s="200"/>
      <c r="R291" s="201">
        <f>SUM(R292:R315)</f>
        <v>0.07200000000000001</v>
      </c>
      <c r="S291" s="200"/>
      <c r="T291" s="202">
        <f>SUM(T292:T315)</f>
        <v>0.012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3" t="s">
        <v>82</v>
      </c>
      <c r="AT291" s="204" t="s">
        <v>71</v>
      </c>
      <c r="AU291" s="204" t="s">
        <v>80</v>
      </c>
      <c r="AY291" s="203" t="s">
        <v>133</v>
      </c>
      <c r="BK291" s="205">
        <f>SUM(BK292:BK315)</f>
        <v>0</v>
      </c>
    </row>
    <row r="292" spans="1:65" s="2" customFormat="1" ht="24.15" customHeight="1">
      <c r="A292" s="41"/>
      <c r="B292" s="42"/>
      <c r="C292" s="208" t="s">
        <v>433</v>
      </c>
      <c r="D292" s="208" t="s">
        <v>136</v>
      </c>
      <c r="E292" s="209" t="s">
        <v>434</v>
      </c>
      <c r="F292" s="210" t="s">
        <v>435</v>
      </c>
      <c r="G292" s="211" t="s">
        <v>240</v>
      </c>
      <c r="H292" s="212">
        <v>18</v>
      </c>
      <c r="I292" s="213"/>
      <c r="J292" s="214">
        <f>ROUND(I292*H292,2)</f>
        <v>0</v>
      </c>
      <c r="K292" s="210" t="s">
        <v>140</v>
      </c>
      <c r="L292" s="47"/>
      <c r="M292" s="215" t="s">
        <v>19</v>
      </c>
      <c r="N292" s="216" t="s">
        <v>43</v>
      </c>
      <c r="O292" s="87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9" t="s">
        <v>222</v>
      </c>
      <c r="AT292" s="219" t="s">
        <v>136</v>
      </c>
      <c r="AU292" s="219" t="s">
        <v>82</v>
      </c>
      <c r="AY292" s="20" t="s">
        <v>133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20" t="s">
        <v>80</v>
      </c>
      <c r="BK292" s="220">
        <f>ROUND(I292*H292,2)</f>
        <v>0</v>
      </c>
      <c r="BL292" s="20" t="s">
        <v>222</v>
      </c>
      <c r="BM292" s="219" t="s">
        <v>436</v>
      </c>
    </row>
    <row r="293" spans="1:47" s="2" customFormat="1" ht="12">
      <c r="A293" s="41"/>
      <c r="B293" s="42"/>
      <c r="C293" s="43"/>
      <c r="D293" s="221" t="s">
        <v>143</v>
      </c>
      <c r="E293" s="43"/>
      <c r="F293" s="222" t="s">
        <v>437</v>
      </c>
      <c r="G293" s="43"/>
      <c r="H293" s="43"/>
      <c r="I293" s="223"/>
      <c r="J293" s="43"/>
      <c r="K293" s="43"/>
      <c r="L293" s="47"/>
      <c r="M293" s="224"/>
      <c r="N293" s="225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143</v>
      </c>
      <c r="AU293" s="20" t="s">
        <v>82</v>
      </c>
    </row>
    <row r="294" spans="1:47" s="2" customFormat="1" ht="12">
      <c r="A294" s="41"/>
      <c r="B294" s="42"/>
      <c r="C294" s="43"/>
      <c r="D294" s="226" t="s">
        <v>145</v>
      </c>
      <c r="E294" s="43"/>
      <c r="F294" s="227" t="s">
        <v>438</v>
      </c>
      <c r="G294" s="43"/>
      <c r="H294" s="43"/>
      <c r="I294" s="223"/>
      <c r="J294" s="43"/>
      <c r="K294" s="43"/>
      <c r="L294" s="47"/>
      <c r="M294" s="224"/>
      <c r="N294" s="225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145</v>
      </c>
      <c r="AU294" s="20" t="s">
        <v>82</v>
      </c>
    </row>
    <row r="295" spans="1:51" s="14" customFormat="1" ht="12">
      <c r="A295" s="14"/>
      <c r="B295" s="239"/>
      <c r="C295" s="240"/>
      <c r="D295" s="221" t="s">
        <v>147</v>
      </c>
      <c r="E295" s="241" t="s">
        <v>19</v>
      </c>
      <c r="F295" s="242" t="s">
        <v>439</v>
      </c>
      <c r="G295" s="240"/>
      <c r="H295" s="241" t="s">
        <v>19</v>
      </c>
      <c r="I295" s="243"/>
      <c r="J295" s="240"/>
      <c r="K295" s="240"/>
      <c r="L295" s="244"/>
      <c r="M295" s="245"/>
      <c r="N295" s="246"/>
      <c r="O295" s="246"/>
      <c r="P295" s="246"/>
      <c r="Q295" s="246"/>
      <c r="R295" s="246"/>
      <c r="S295" s="246"/>
      <c r="T295" s="24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8" t="s">
        <v>147</v>
      </c>
      <c r="AU295" s="248" t="s">
        <v>82</v>
      </c>
      <c r="AV295" s="14" t="s">
        <v>80</v>
      </c>
      <c r="AW295" s="14" t="s">
        <v>33</v>
      </c>
      <c r="AX295" s="14" t="s">
        <v>72</v>
      </c>
      <c r="AY295" s="248" t="s">
        <v>133</v>
      </c>
    </row>
    <row r="296" spans="1:51" s="13" customFormat="1" ht="12">
      <c r="A296" s="13"/>
      <c r="B296" s="228"/>
      <c r="C296" s="229"/>
      <c r="D296" s="221" t="s">
        <v>147</v>
      </c>
      <c r="E296" s="230" t="s">
        <v>19</v>
      </c>
      <c r="F296" s="231" t="s">
        <v>440</v>
      </c>
      <c r="G296" s="229"/>
      <c r="H296" s="232">
        <v>18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8" t="s">
        <v>147</v>
      </c>
      <c r="AU296" s="238" t="s">
        <v>82</v>
      </c>
      <c r="AV296" s="13" t="s">
        <v>82</v>
      </c>
      <c r="AW296" s="13" t="s">
        <v>33</v>
      </c>
      <c r="AX296" s="13" t="s">
        <v>72</v>
      </c>
      <c r="AY296" s="238" t="s">
        <v>133</v>
      </c>
    </row>
    <row r="297" spans="1:51" s="16" customFormat="1" ht="12">
      <c r="A297" s="16"/>
      <c r="B297" s="260"/>
      <c r="C297" s="261"/>
      <c r="D297" s="221" t="s">
        <v>147</v>
      </c>
      <c r="E297" s="262" t="s">
        <v>19</v>
      </c>
      <c r="F297" s="263" t="s">
        <v>198</v>
      </c>
      <c r="G297" s="261"/>
      <c r="H297" s="264">
        <v>18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0" t="s">
        <v>147</v>
      </c>
      <c r="AU297" s="270" t="s">
        <v>82</v>
      </c>
      <c r="AV297" s="16" t="s">
        <v>141</v>
      </c>
      <c r="AW297" s="16" t="s">
        <v>33</v>
      </c>
      <c r="AX297" s="16" t="s">
        <v>80</v>
      </c>
      <c r="AY297" s="270" t="s">
        <v>133</v>
      </c>
    </row>
    <row r="298" spans="1:65" s="2" customFormat="1" ht="24.15" customHeight="1">
      <c r="A298" s="41"/>
      <c r="B298" s="42"/>
      <c r="C298" s="271" t="s">
        <v>367</v>
      </c>
      <c r="D298" s="271" t="s">
        <v>246</v>
      </c>
      <c r="E298" s="272" t="s">
        <v>441</v>
      </c>
      <c r="F298" s="273" t="s">
        <v>442</v>
      </c>
      <c r="G298" s="274" t="s">
        <v>240</v>
      </c>
      <c r="H298" s="275">
        <v>18</v>
      </c>
      <c r="I298" s="276"/>
      <c r="J298" s="277">
        <f>ROUND(I298*H298,2)</f>
        <v>0</v>
      </c>
      <c r="K298" s="273" t="s">
        <v>201</v>
      </c>
      <c r="L298" s="278"/>
      <c r="M298" s="279" t="s">
        <v>19</v>
      </c>
      <c r="N298" s="280" t="s">
        <v>43</v>
      </c>
      <c r="O298" s="87"/>
      <c r="P298" s="217">
        <f>O298*H298</f>
        <v>0</v>
      </c>
      <c r="Q298" s="217">
        <v>0.004</v>
      </c>
      <c r="R298" s="217">
        <f>Q298*H298</f>
        <v>0.07200000000000001</v>
      </c>
      <c r="S298" s="217">
        <v>0</v>
      </c>
      <c r="T298" s="218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9" t="s">
        <v>250</v>
      </c>
      <c r="AT298" s="219" t="s">
        <v>246</v>
      </c>
      <c r="AU298" s="219" t="s">
        <v>82</v>
      </c>
      <c r="AY298" s="20" t="s">
        <v>133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20" t="s">
        <v>80</v>
      </c>
      <c r="BK298" s="220">
        <f>ROUND(I298*H298,2)</f>
        <v>0</v>
      </c>
      <c r="BL298" s="20" t="s">
        <v>222</v>
      </c>
      <c r="BM298" s="219" t="s">
        <v>443</v>
      </c>
    </row>
    <row r="299" spans="1:47" s="2" customFormat="1" ht="12">
      <c r="A299" s="41"/>
      <c r="B299" s="42"/>
      <c r="C299" s="43"/>
      <c r="D299" s="221" t="s">
        <v>143</v>
      </c>
      <c r="E299" s="43"/>
      <c r="F299" s="222" t="s">
        <v>442</v>
      </c>
      <c r="G299" s="43"/>
      <c r="H299" s="43"/>
      <c r="I299" s="223"/>
      <c r="J299" s="43"/>
      <c r="K299" s="43"/>
      <c r="L299" s="47"/>
      <c r="M299" s="224"/>
      <c r="N299" s="225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143</v>
      </c>
      <c r="AU299" s="20" t="s">
        <v>82</v>
      </c>
    </row>
    <row r="300" spans="1:65" s="2" customFormat="1" ht="24.15" customHeight="1">
      <c r="A300" s="41"/>
      <c r="B300" s="42"/>
      <c r="C300" s="208" t="s">
        <v>444</v>
      </c>
      <c r="D300" s="208" t="s">
        <v>136</v>
      </c>
      <c r="E300" s="209" t="s">
        <v>445</v>
      </c>
      <c r="F300" s="210" t="s">
        <v>446</v>
      </c>
      <c r="G300" s="211" t="s">
        <v>240</v>
      </c>
      <c r="H300" s="212">
        <v>30</v>
      </c>
      <c r="I300" s="213"/>
      <c r="J300" s="214">
        <f>ROUND(I300*H300,2)</f>
        <v>0</v>
      </c>
      <c r="K300" s="210" t="s">
        <v>140</v>
      </c>
      <c r="L300" s="47"/>
      <c r="M300" s="215" t="s">
        <v>19</v>
      </c>
      <c r="N300" s="216" t="s">
        <v>43</v>
      </c>
      <c r="O300" s="87"/>
      <c r="P300" s="217">
        <f>O300*H300</f>
        <v>0</v>
      </c>
      <c r="Q300" s="217">
        <v>0</v>
      </c>
      <c r="R300" s="217">
        <f>Q300*H300</f>
        <v>0</v>
      </c>
      <c r="S300" s="217">
        <v>0.0004</v>
      </c>
      <c r="T300" s="218">
        <f>S300*H300</f>
        <v>0.012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9" t="s">
        <v>141</v>
      </c>
      <c r="AT300" s="219" t="s">
        <v>136</v>
      </c>
      <c r="AU300" s="219" t="s">
        <v>82</v>
      </c>
      <c r="AY300" s="20" t="s">
        <v>133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20" t="s">
        <v>80</v>
      </c>
      <c r="BK300" s="220">
        <f>ROUND(I300*H300,2)</f>
        <v>0</v>
      </c>
      <c r="BL300" s="20" t="s">
        <v>141</v>
      </c>
      <c r="BM300" s="219" t="s">
        <v>447</v>
      </c>
    </row>
    <row r="301" spans="1:47" s="2" customFormat="1" ht="12">
      <c r="A301" s="41"/>
      <c r="B301" s="42"/>
      <c r="C301" s="43"/>
      <c r="D301" s="221" t="s">
        <v>143</v>
      </c>
      <c r="E301" s="43"/>
      <c r="F301" s="222" t="s">
        <v>448</v>
      </c>
      <c r="G301" s="43"/>
      <c r="H301" s="43"/>
      <c r="I301" s="223"/>
      <c r="J301" s="43"/>
      <c r="K301" s="43"/>
      <c r="L301" s="47"/>
      <c r="M301" s="224"/>
      <c r="N301" s="225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143</v>
      </c>
      <c r="AU301" s="20" t="s">
        <v>82</v>
      </c>
    </row>
    <row r="302" spans="1:47" s="2" customFormat="1" ht="12">
      <c r="A302" s="41"/>
      <c r="B302" s="42"/>
      <c r="C302" s="43"/>
      <c r="D302" s="226" t="s">
        <v>145</v>
      </c>
      <c r="E302" s="43"/>
      <c r="F302" s="227" t="s">
        <v>449</v>
      </c>
      <c r="G302" s="43"/>
      <c r="H302" s="43"/>
      <c r="I302" s="223"/>
      <c r="J302" s="43"/>
      <c r="K302" s="43"/>
      <c r="L302" s="47"/>
      <c r="M302" s="224"/>
      <c r="N302" s="225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145</v>
      </c>
      <c r="AU302" s="20" t="s">
        <v>82</v>
      </c>
    </row>
    <row r="303" spans="1:51" s="14" customFormat="1" ht="12">
      <c r="A303" s="14"/>
      <c r="B303" s="239"/>
      <c r="C303" s="240"/>
      <c r="D303" s="221" t="s">
        <v>147</v>
      </c>
      <c r="E303" s="241" t="s">
        <v>19</v>
      </c>
      <c r="F303" s="242" t="s">
        <v>247</v>
      </c>
      <c r="G303" s="240"/>
      <c r="H303" s="241" t="s">
        <v>19</v>
      </c>
      <c r="I303" s="243"/>
      <c r="J303" s="240"/>
      <c r="K303" s="240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147</v>
      </c>
      <c r="AU303" s="248" t="s">
        <v>82</v>
      </c>
      <c r="AV303" s="14" t="s">
        <v>80</v>
      </c>
      <c r="AW303" s="14" t="s">
        <v>33</v>
      </c>
      <c r="AX303" s="14" t="s">
        <v>72</v>
      </c>
      <c r="AY303" s="248" t="s">
        <v>133</v>
      </c>
    </row>
    <row r="304" spans="1:51" s="13" customFormat="1" ht="12">
      <c r="A304" s="13"/>
      <c r="B304" s="228"/>
      <c r="C304" s="229"/>
      <c r="D304" s="221" t="s">
        <v>147</v>
      </c>
      <c r="E304" s="230" t="s">
        <v>19</v>
      </c>
      <c r="F304" s="231" t="s">
        <v>202</v>
      </c>
      <c r="G304" s="229"/>
      <c r="H304" s="232">
        <v>10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147</v>
      </c>
      <c r="AU304" s="238" t="s">
        <v>82</v>
      </c>
      <c r="AV304" s="13" t="s">
        <v>82</v>
      </c>
      <c r="AW304" s="13" t="s">
        <v>33</v>
      </c>
      <c r="AX304" s="13" t="s">
        <v>72</v>
      </c>
      <c r="AY304" s="238" t="s">
        <v>133</v>
      </c>
    </row>
    <row r="305" spans="1:51" s="14" customFormat="1" ht="12">
      <c r="A305" s="14"/>
      <c r="B305" s="239"/>
      <c r="C305" s="240"/>
      <c r="D305" s="221" t="s">
        <v>147</v>
      </c>
      <c r="E305" s="241" t="s">
        <v>19</v>
      </c>
      <c r="F305" s="242" t="s">
        <v>253</v>
      </c>
      <c r="G305" s="240"/>
      <c r="H305" s="241" t="s">
        <v>19</v>
      </c>
      <c r="I305" s="243"/>
      <c r="J305" s="240"/>
      <c r="K305" s="240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147</v>
      </c>
      <c r="AU305" s="248" t="s">
        <v>82</v>
      </c>
      <c r="AV305" s="14" t="s">
        <v>80</v>
      </c>
      <c r="AW305" s="14" t="s">
        <v>33</v>
      </c>
      <c r="AX305" s="14" t="s">
        <v>72</v>
      </c>
      <c r="AY305" s="248" t="s">
        <v>133</v>
      </c>
    </row>
    <row r="306" spans="1:51" s="13" customFormat="1" ht="12">
      <c r="A306" s="13"/>
      <c r="B306" s="228"/>
      <c r="C306" s="229"/>
      <c r="D306" s="221" t="s">
        <v>147</v>
      </c>
      <c r="E306" s="230" t="s">
        <v>19</v>
      </c>
      <c r="F306" s="231" t="s">
        <v>82</v>
      </c>
      <c r="G306" s="229"/>
      <c r="H306" s="232">
        <v>2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8" t="s">
        <v>147</v>
      </c>
      <c r="AU306" s="238" t="s">
        <v>82</v>
      </c>
      <c r="AV306" s="13" t="s">
        <v>82</v>
      </c>
      <c r="AW306" s="13" t="s">
        <v>33</v>
      </c>
      <c r="AX306" s="13" t="s">
        <v>72</v>
      </c>
      <c r="AY306" s="238" t="s">
        <v>133</v>
      </c>
    </row>
    <row r="307" spans="1:51" s="14" customFormat="1" ht="12">
      <c r="A307" s="14"/>
      <c r="B307" s="239"/>
      <c r="C307" s="240"/>
      <c r="D307" s="221" t="s">
        <v>147</v>
      </c>
      <c r="E307" s="241" t="s">
        <v>19</v>
      </c>
      <c r="F307" s="242" t="s">
        <v>439</v>
      </c>
      <c r="G307" s="240"/>
      <c r="H307" s="241" t="s">
        <v>19</v>
      </c>
      <c r="I307" s="243"/>
      <c r="J307" s="240"/>
      <c r="K307" s="240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147</v>
      </c>
      <c r="AU307" s="248" t="s">
        <v>82</v>
      </c>
      <c r="AV307" s="14" t="s">
        <v>80</v>
      </c>
      <c r="AW307" s="14" t="s">
        <v>33</v>
      </c>
      <c r="AX307" s="14" t="s">
        <v>72</v>
      </c>
      <c r="AY307" s="248" t="s">
        <v>133</v>
      </c>
    </row>
    <row r="308" spans="1:51" s="13" customFormat="1" ht="12">
      <c r="A308" s="13"/>
      <c r="B308" s="228"/>
      <c r="C308" s="229"/>
      <c r="D308" s="221" t="s">
        <v>147</v>
      </c>
      <c r="E308" s="230" t="s">
        <v>19</v>
      </c>
      <c r="F308" s="231" t="s">
        <v>440</v>
      </c>
      <c r="G308" s="229"/>
      <c r="H308" s="232">
        <v>18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147</v>
      </c>
      <c r="AU308" s="238" t="s">
        <v>82</v>
      </c>
      <c r="AV308" s="13" t="s">
        <v>82</v>
      </c>
      <c r="AW308" s="13" t="s">
        <v>33</v>
      </c>
      <c r="AX308" s="13" t="s">
        <v>72</v>
      </c>
      <c r="AY308" s="238" t="s">
        <v>133</v>
      </c>
    </row>
    <row r="309" spans="1:51" s="16" customFormat="1" ht="12">
      <c r="A309" s="16"/>
      <c r="B309" s="260"/>
      <c r="C309" s="261"/>
      <c r="D309" s="221" t="s">
        <v>147</v>
      </c>
      <c r="E309" s="262" t="s">
        <v>19</v>
      </c>
      <c r="F309" s="263" t="s">
        <v>198</v>
      </c>
      <c r="G309" s="261"/>
      <c r="H309" s="264">
        <v>30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70" t="s">
        <v>147</v>
      </c>
      <c r="AU309" s="270" t="s">
        <v>82</v>
      </c>
      <c r="AV309" s="16" t="s">
        <v>141</v>
      </c>
      <c r="AW309" s="16" t="s">
        <v>33</v>
      </c>
      <c r="AX309" s="16" t="s">
        <v>80</v>
      </c>
      <c r="AY309" s="270" t="s">
        <v>133</v>
      </c>
    </row>
    <row r="310" spans="1:65" s="2" customFormat="1" ht="24.15" customHeight="1">
      <c r="A310" s="41"/>
      <c r="B310" s="42"/>
      <c r="C310" s="208" t="s">
        <v>382</v>
      </c>
      <c r="D310" s="208" t="s">
        <v>136</v>
      </c>
      <c r="E310" s="209" t="s">
        <v>450</v>
      </c>
      <c r="F310" s="210" t="s">
        <v>451</v>
      </c>
      <c r="G310" s="211" t="s">
        <v>341</v>
      </c>
      <c r="H310" s="212">
        <v>0.072</v>
      </c>
      <c r="I310" s="213"/>
      <c r="J310" s="214">
        <f>ROUND(I310*H310,2)</f>
        <v>0</v>
      </c>
      <c r="K310" s="210" t="s">
        <v>140</v>
      </c>
      <c r="L310" s="47"/>
      <c r="M310" s="215" t="s">
        <v>19</v>
      </c>
      <c r="N310" s="216" t="s">
        <v>43</v>
      </c>
      <c r="O310" s="87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9" t="s">
        <v>222</v>
      </c>
      <c r="AT310" s="219" t="s">
        <v>136</v>
      </c>
      <c r="AU310" s="219" t="s">
        <v>82</v>
      </c>
      <c r="AY310" s="20" t="s">
        <v>133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20" t="s">
        <v>80</v>
      </c>
      <c r="BK310" s="220">
        <f>ROUND(I310*H310,2)</f>
        <v>0</v>
      </c>
      <c r="BL310" s="20" t="s">
        <v>222</v>
      </c>
      <c r="BM310" s="219" t="s">
        <v>452</v>
      </c>
    </row>
    <row r="311" spans="1:47" s="2" customFormat="1" ht="12">
      <c r="A311" s="41"/>
      <c r="B311" s="42"/>
      <c r="C311" s="43"/>
      <c r="D311" s="221" t="s">
        <v>143</v>
      </c>
      <c r="E311" s="43"/>
      <c r="F311" s="222" t="s">
        <v>453</v>
      </c>
      <c r="G311" s="43"/>
      <c r="H311" s="43"/>
      <c r="I311" s="223"/>
      <c r="J311" s="43"/>
      <c r="K311" s="43"/>
      <c r="L311" s="47"/>
      <c r="M311" s="224"/>
      <c r="N311" s="225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143</v>
      </c>
      <c r="AU311" s="20" t="s">
        <v>82</v>
      </c>
    </row>
    <row r="312" spans="1:47" s="2" customFormat="1" ht="12">
      <c r="A312" s="41"/>
      <c r="B312" s="42"/>
      <c r="C312" s="43"/>
      <c r="D312" s="226" t="s">
        <v>145</v>
      </c>
      <c r="E312" s="43"/>
      <c r="F312" s="227" t="s">
        <v>454</v>
      </c>
      <c r="G312" s="43"/>
      <c r="H312" s="43"/>
      <c r="I312" s="223"/>
      <c r="J312" s="43"/>
      <c r="K312" s="43"/>
      <c r="L312" s="47"/>
      <c r="M312" s="224"/>
      <c r="N312" s="225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145</v>
      </c>
      <c r="AU312" s="20" t="s">
        <v>82</v>
      </c>
    </row>
    <row r="313" spans="1:65" s="2" customFormat="1" ht="24.15" customHeight="1">
      <c r="A313" s="41"/>
      <c r="B313" s="42"/>
      <c r="C313" s="208" t="s">
        <v>455</v>
      </c>
      <c r="D313" s="208" t="s">
        <v>136</v>
      </c>
      <c r="E313" s="209" t="s">
        <v>456</v>
      </c>
      <c r="F313" s="210" t="s">
        <v>457</v>
      </c>
      <c r="G313" s="211" t="s">
        <v>341</v>
      </c>
      <c r="H313" s="212">
        <v>0.072</v>
      </c>
      <c r="I313" s="213"/>
      <c r="J313" s="214">
        <f>ROUND(I313*H313,2)</f>
        <v>0</v>
      </c>
      <c r="K313" s="210" t="s">
        <v>140</v>
      </c>
      <c r="L313" s="47"/>
      <c r="M313" s="215" t="s">
        <v>19</v>
      </c>
      <c r="N313" s="216" t="s">
        <v>43</v>
      </c>
      <c r="O313" s="87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9" t="s">
        <v>222</v>
      </c>
      <c r="AT313" s="219" t="s">
        <v>136</v>
      </c>
      <c r="AU313" s="219" t="s">
        <v>82</v>
      </c>
      <c r="AY313" s="20" t="s">
        <v>133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20" t="s">
        <v>80</v>
      </c>
      <c r="BK313" s="220">
        <f>ROUND(I313*H313,2)</f>
        <v>0</v>
      </c>
      <c r="BL313" s="20" t="s">
        <v>222</v>
      </c>
      <c r="BM313" s="219" t="s">
        <v>458</v>
      </c>
    </row>
    <row r="314" spans="1:47" s="2" customFormat="1" ht="12">
      <c r="A314" s="41"/>
      <c r="B314" s="42"/>
      <c r="C314" s="43"/>
      <c r="D314" s="221" t="s">
        <v>143</v>
      </c>
      <c r="E314" s="43"/>
      <c r="F314" s="222" t="s">
        <v>459</v>
      </c>
      <c r="G314" s="43"/>
      <c r="H314" s="43"/>
      <c r="I314" s="223"/>
      <c r="J314" s="43"/>
      <c r="K314" s="43"/>
      <c r="L314" s="47"/>
      <c r="M314" s="224"/>
      <c r="N314" s="225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143</v>
      </c>
      <c r="AU314" s="20" t="s">
        <v>82</v>
      </c>
    </row>
    <row r="315" spans="1:47" s="2" customFormat="1" ht="12">
      <c r="A315" s="41"/>
      <c r="B315" s="42"/>
      <c r="C315" s="43"/>
      <c r="D315" s="226" t="s">
        <v>145</v>
      </c>
      <c r="E315" s="43"/>
      <c r="F315" s="227" t="s">
        <v>460</v>
      </c>
      <c r="G315" s="43"/>
      <c r="H315" s="43"/>
      <c r="I315" s="223"/>
      <c r="J315" s="43"/>
      <c r="K315" s="43"/>
      <c r="L315" s="47"/>
      <c r="M315" s="224"/>
      <c r="N315" s="225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145</v>
      </c>
      <c r="AU315" s="20" t="s">
        <v>82</v>
      </c>
    </row>
    <row r="316" spans="1:63" s="12" customFormat="1" ht="22.8" customHeight="1">
      <c r="A316" s="12"/>
      <c r="B316" s="192"/>
      <c r="C316" s="193"/>
      <c r="D316" s="194" t="s">
        <v>71</v>
      </c>
      <c r="E316" s="206" t="s">
        <v>461</v>
      </c>
      <c r="F316" s="206" t="s">
        <v>462</v>
      </c>
      <c r="G316" s="193"/>
      <c r="H316" s="193"/>
      <c r="I316" s="196"/>
      <c r="J316" s="207">
        <f>BK316</f>
        <v>0</v>
      </c>
      <c r="K316" s="193"/>
      <c r="L316" s="198"/>
      <c r="M316" s="199"/>
      <c r="N316" s="200"/>
      <c r="O316" s="200"/>
      <c r="P316" s="201">
        <f>SUM(P317:P319)</f>
        <v>0</v>
      </c>
      <c r="Q316" s="200"/>
      <c r="R316" s="201">
        <f>SUM(R317:R319)</f>
        <v>0</v>
      </c>
      <c r="S316" s="200"/>
      <c r="T316" s="202">
        <f>SUM(T317:T319)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3" t="s">
        <v>82</v>
      </c>
      <c r="AT316" s="204" t="s">
        <v>71</v>
      </c>
      <c r="AU316" s="204" t="s">
        <v>80</v>
      </c>
      <c r="AY316" s="203" t="s">
        <v>133</v>
      </c>
      <c r="BK316" s="205">
        <f>SUM(BK317:BK319)</f>
        <v>0</v>
      </c>
    </row>
    <row r="317" spans="1:65" s="2" customFormat="1" ht="24.15" customHeight="1">
      <c r="A317" s="41"/>
      <c r="B317" s="42"/>
      <c r="C317" s="208" t="s">
        <v>394</v>
      </c>
      <c r="D317" s="208" t="s">
        <v>136</v>
      </c>
      <c r="E317" s="209" t="s">
        <v>463</v>
      </c>
      <c r="F317" s="210" t="s">
        <v>464</v>
      </c>
      <c r="G317" s="211" t="s">
        <v>155</v>
      </c>
      <c r="H317" s="212">
        <v>7.5</v>
      </c>
      <c r="I317" s="213"/>
      <c r="J317" s="214">
        <f>ROUND(I317*H317,2)</f>
        <v>0</v>
      </c>
      <c r="K317" s="210" t="s">
        <v>201</v>
      </c>
      <c r="L317" s="47"/>
      <c r="M317" s="215" t="s">
        <v>19</v>
      </c>
      <c r="N317" s="216" t="s">
        <v>43</v>
      </c>
      <c r="O317" s="87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9" t="s">
        <v>222</v>
      </c>
      <c r="AT317" s="219" t="s">
        <v>136</v>
      </c>
      <c r="AU317" s="219" t="s">
        <v>82</v>
      </c>
      <c r="AY317" s="20" t="s">
        <v>133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20" t="s">
        <v>80</v>
      </c>
      <c r="BK317" s="220">
        <f>ROUND(I317*H317,2)</f>
        <v>0</v>
      </c>
      <c r="BL317" s="20" t="s">
        <v>222</v>
      </c>
      <c r="BM317" s="219" t="s">
        <v>465</v>
      </c>
    </row>
    <row r="318" spans="1:47" s="2" customFormat="1" ht="12">
      <c r="A318" s="41"/>
      <c r="B318" s="42"/>
      <c r="C318" s="43"/>
      <c r="D318" s="221" t="s">
        <v>143</v>
      </c>
      <c r="E318" s="43"/>
      <c r="F318" s="222" t="s">
        <v>464</v>
      </c>
      <c r="G318" s="43"/>
      <c r="H318" s="43"/>
      <c r="I318" s="223"/>
      <c r="J318" s="43"/>
      <c r="K318" s="43"/>
      <c r="L318" s="47"/>
      <c r="M318" s="224"/>
      <c r="N318" s="225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143</v>
      </c>
      <c r="AU318" s="20" t="s">
        <v>82</v>
      </c>
    </row>
    <row r="319" spans="1:51" s="13" customFormat="1" ht="12">
      <c r="A319" s="13"/>
      <c r="B319" s="228"/>
      <c r="C319" s="229"/>
      <c r="D319" s="221" t="s">
        <v>147</v>
      </c>
      <c r="E319" s="230" t="s">
        <v>19</v>
      </c>
      <c r="F319" s="231" t="s">
        <v>466</v>
      </c>
      <c r="G319" s="229"/>
      <c r="H319" s="232">
        <v>7.5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8" t="s">
        <v>147</v>
      </c>
      <c r="AU319" s="238" t="s">
        <v>82</v>
      </c>
      <c r="AV319" s="13" t="s">
        <v>82</v>
      </c>
      <c r="AW319" s="13" t="s">
        <v>33</v>
      </c>
      <c r="AX319" s="13" t="s">
        <v>80</v>
      </c>
      <c r="AY319" s="238" t="s">
        <v>133</v>
      </c>
    </row>
    <row r="320" spans="1:63" s="12" customFormat="1" ht="22.8" customHeight="1">
      <c r="A320" s="12"/>
      <c r="B320" s="192"/>
      <c r="C320" s="193"/>
      <c r="D320" s="194" t="s">
        <v>71</v>
      </c>
      <c r="E320" s="206" t="s">
        <v>467</v>
      </c>
      <c r="F320" s="206" t="s">
        <v>468</v>
      </c>
      <c r="G320" s="193"/>
      <c r="H320" s="193"/>
      <c r="I320" s="196"/>
      <c r="J320" s="207">
        <f>BK320</f>
        <v>0</v>
      </c>
      <c r="K320" s="193"/>
      <c r="L320" s="198"/>
      <c r="M320" s="199"/>
      <c r="N320" s="200"/>
      <c r="O320" s="200"/>
      <c r="P320" s="201">
        <f>SUM(P321:P347)</f>
        <v>0</v>
      </c>
      <c r="Q320" s="200"/>
      <c r="R320" s="201">
        <f>SUM(R321:R347)</f>
        <v>3.7160677400000006</v>
      </c>
      <c r="S320" s="200"/>
      <c r="T320" s="202">
        <f>SUM(T321:T347)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3" t="s">
        <v>82</v>
      </c>
      <c r="AT320" s="204" t="s">
        <v>71</v>
      </c>
      <c r="AU320" s="204" t="s">
        <v>80</v>
      </c>
      <c r="AY320" s="203" t="s">
        <v>133</v>
      </c>
      <c r="BK320" s="205">
        <f>SUM(BK321:BK347)</f>
        <v>0</v>
      </c>
    </row>
    <row r="321" spans="1:65" s="2" customFormat="1" ht="33" customHeight="1">
      <c r="A321" s="41"/>
      <c r="B321" s="42"/>
      <c r="C321" s="208" t="s">
        <v>469</v>
      </c>
      <c r="D321" s="208" t="s">
        <v>136</v>
      </c>
      <c r="E321" s="209" t="s">
        <v>470</v>
      </c>
      <c r="F321" s="210" t="s">
        <v>471</v>
      </c>
      <c r="G321" s="211" t="s">
        <v>155</v>
      </c>
      <c r="H321" s="212">
        <v>418.5</v>
      </c>
      <c r="I321" s="213"/>
      <c r="J321" s="214">
        <f>ROUND(I321*H321,2)</f>
        <v>0</v>
      </c>
      <c r="K321" s="210" t="s">
        <v>140</v>
      </c>
      <c r="L321" s="47"/>
      <c r="M321" s="215" t="s">
        <v>19</v>
      </c>
      <c r="N321" s="216" t="s">
        <v>43</v>
      </c>
      <c r="O321" s="87"/>
      <c r="P321" s="217">
        <f>O321*H321</f>
        <v>0</v>
      </c>
      <c r="Q321" s="217">
        <v>8E-05</v>
      </c>
      <c r="R321" s="217">
        <f>Q321*H321</f>
        <v>0.03348</v>
      </c>
      <c r="S321" s="217">
        <v>0</v>
      </c>
      <c r="T321" s="218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9" t="s">
        <v>222</v>
      </c>
      <c r="AT321" s="219" t="s">
        <v>136</v>
      </c>
      <c r="AU321" s="219" t="s">
        <v>82</v>
      </c>
      <c r="AY321" s="20" t="s">
        <v>133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20" t="s">
        <v>80</v>
      </c>
      <c r="BK321" s="220">
        <f>ROUND(I321*H321,2)</f>
        <v>0</v>
      </c>
      <c r="BL321" s="20" t="s">
        <v>222</v>
      </c>
      <c r="BM321" s="219" t="s">
        <v>258</v>
      </c>
    </row>
    <row r="322" spans="1:47" s="2" customFormat="1" ht="12">
      <c r="A322" s="41"/>
      <c r="B322" s="42"/>
      <c r="C322" s="43"/>
      <c r="D322" s="221" t="s">
        <v>143</v>
      </c>
      <c r="E322" s="43"/>
      <c r="F322" s="222" t="s">
        <v>472</v>
      </c>
      <c r="G322" s="43"/>
      <c r="H322" s="43"/>
      <c r="I322" s="223"/>
      <c r="J322" s="43"/>
      <c r="K322" s="43"/>
      <c r="L322" s="47"/>
      <c r="M322" s="224"/>
      <c r="N322" s="225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143</v>
      </c>
      <c r="AU322" s="20" t="s">
        <v>82</v>
      </c>
    </row>
    <row r="323" spans="1:47" s="2" customFormat="1" ht="12">
      <c r="A323" s="41"/>
      <c r="B323" s="42"/>
      <c r="C323" s="43"/>
      <c r="D323" s="226" t="s">
        <v>145</v>
      </c>
      <c r="E323" s="43"/>
      <c r="F323" s="227" t="s">
        <v>473</v>
      </c>
      <c r="G323" s="43"/>
      <c r="H323" s="43"/>
      <c r="I323" s="223"/>
      <c r="J323" s="43"/>
      <c r="K323" s="43"/>
      <c r="L323" s="47"/>
      <c r="M323" s="224"/>
      <c r="N323" s="225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145</v>
      </c>
      <c r="AU323" s="20" t="s">
        <v>82</v>
      </c>
    </row>
    <row r="324" spans="1:51" s="13" customFormat="1" ht="12">
      <c r="A324" s="13"/>
      <c r="B324" s="228"/>
      <c r="C324" s="229"/>
      <c r="D324" s="221" t="s">
        <v>147</v>
      </c>
      <c r="E324" s="230" t="s">
        <v>19</v>
      </c>
      <c r="F324" s="231" t="s">
        <v>474</v>
      </c>
      <c r="G324" s="229"/>
      <c r="H324" s="232">
        <v>52.5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8" t="s">
        <v>147</v>
      </c>
      <c r="AU324" s="238" t="s">
        <v>82</v>
      </c>
      <c r="AV324" s="13" t="s">
        <v>82</v>
      </c>
      <c r="AW324" s="13" t="s">
        <v>33</v>
      </c>
      <c r="AX324" s="13" t="s">
        <v>72</v>
      </c>
      <c r="AY324" s="238" t="s">
        <v>133</v>
      </c>
    </row>
    <row r="325" spans="1:51" s="13" customFormat="1" ht="12">
      <c r="A325" s="13"/>
      <c r="B325" s="228"/>
      <c r="C325" s="229"/>
      <c r="D325" s="221" t="s">
        <v>147</v>
      </c>
      <c r="E325" s="230" t="s">
        <v>19</v>
      </c>
      <c r="F325" s="231" t="s">
        <v>475</v>
      </c>
      <c r="G325" s="229"/>
      <c r="H325" s="232">
        <v>248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147</v>
      </c>
      <c r="AU325" s="238" t="s">
        <v>82</v>
      </c>
      <c r="AV325" s="13" t="s">
        <v>82</v>
      </c>
      <c r="AW325" s="13" t="s">
        <v>33</v>
      </c>
      <c r="AX325" s="13" t="s">
        <v>72</v>
      </c>
      <c r="AY325" s="238" t="s">
        <v>133</v>
      </c>
    </row>
    <row r="326" spans="1:51" s="13" customFormat="1" ht="12">
      <c r="A326" s="13"/>
      <c r="B326" s="228"/>
      <c r="C326" s="229"/>
      <c r="D326" s="221" t="s">
        <v>147</v>
      </c>
      <c r="E326" s="230" t="s">
        <v>19</v>
      </c>
      <c r="F326" s="231" t="s">
        <v>476</v>
      </c>
      <c r="G326" s="229"/>
      <c r="H326" s="232">
        <v>118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147</v>
      </c>
      <c r="AU326" s="238" t="s">
        <v>82</v>
      </c>
      <c r="AV326" s="13" t="s">
        <v>82</v>
      </c>
      <c r="AW326" s="13" t="s">
        <v>33</v>
      </c>
      <c r="AX326" s="13" t="s">
        <v>72</v>
      </c>
      <c r="AY326" s="238" t="s">
        <v>133</v>
      </c>
    </row>
    <row r="327" spans="1:51" s="16" customFormat="1" ht="12">
      <c r="A327" s="16"/>
      <c r="B327" s="260"/>
      <c r="C327" s="261"/>
      <c r="D327" s="221" t="s">
        <v>147</v>
      </c>
      <c r="E327" s="262" t="s">
        <v>19</v>
      </c>
      <c r="F327" s="263" t="s">
        <v>198</v>
      </c>
      <c r="G327" s="261"/>
      <c r="H327" s="264">
        <v>418.5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70" t="s">
        <v>147</v>
      </c>
      <c r="AU327" s="270" t="s">
        <v>82</v>
      </c>
      <c r="AV327" s="16" t="s">
        <v>141</v>
      </c>
      <c r="AW327" s="16" t="s">
        <v>33</v>
      </c>
      <c r="AX327" s="16" t="s">
        <v>80</v>
      </c>
      <c r="AY327" s="270" t="s">
        <v>133</v>
      </c>
    </row>
    <row r="328" spans="1:65" s="2" customFormat="1" ht="24.15" customHeight="1">
      <c r="A328" s="41"/>
      <c r="B328" s="42"/>
      <c r="C328" s="208" t="s">
        <v>376</v>
      </c>
      <c r="D328" s="208" t="s">
        <v>136</v>
      </c>
      <c r="E328" s="209" t="s">
        <v>477</v>
      </c>
      <c r="F328" s="210" t="s">
        <v>478</v>
      </c>
      <c r="G328" s="211" t="s">
        <v>155</v>
      </c>
      <c r="H328" s="212">
        <v>418.5</v>
      </c>
      <c r="I328" s="213"/>
      <c r="J328" s="214">
        <f>ROUND(I328*H328,2)</f>
        <v>0</v>
      </c>
      <c r="K328" s="210" t="s">
        <v>140</v>
      </c>
      <c r="L328" s="47"/>
      <c r="M328" s="215" t="s">
        <v>19</v>
      </c>
      <c r="N328" s="216" t="s">
        <v>43</v>
      </c>
      <c r="O328" s="87"/>
      <c r="P328" s="217">
        <f>O328*H328</f>
        <v>0</v>
      </c>
      <c r="Q328" s="217">
        <v>0.00014</v>
      </c>
      <c r="R328" s="217">
        <f>Q328*H328</f>
        <v>0.058589999999999996</v>
      </c>
      <c r="S328" s="217">
        <v>0</v>
      </c>
      <c r="T328" s="218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19" t="s">
        <v>222</v>
      </c>
      <c r="AT328" s="219" t="s">
        <v>136</v>
      </c>
      <c r="AU328" s="219" t="s">
        <v>82</v>
      </c>
      <c r="AY328" s="20" t="s">
        <v>133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20" t="s">
        <v>80</v>
      </c>
      <c r="BK328" s="220">
        <f>ROUND(I328*H328,2)</f>
        <v>0</v>
      </c>
      <c r="BL328" s="20" t="s">
        <v>222</v>
      </c>
      <c r="BM328" s="219" t="s">
        <v>479</v>
      </c>
    </row>
    <row r="329" spans="1:47" s="2" customFormat="1" ht="12">
      <c r="A329" s="41"/>
      <c r="B329" s="42"/>
      <c r="C329" s="43"/>
      <c r="D329" s="221" t="s">
        <v>143</v>
      </c>
      <c r="E329" s="43"/>
      <c r="F329" s="222" t="s">
        <v>480</v>
      </c>
      <c r="G329" s="43"/>
      <c r="H329" s="43"/>
      <c r="I329" s="223"/>
      <c r="J329" s="43"/>
      <c r="K329" s="43"/>
      <c r="L329" s="47"/>
      <c r="M329" s="224"/>
      <c r="N329" s="225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143</v>
      </c>
      <c r="AU329" s="20" t="s">
        <v>82</v>
      </c>
    </row>
    <row r="330" spans="1:47" s="2" customFormat="1" ht="12">
      <c r="A330" s="41"/>
      <c r="B330" s="42"/>
      <c r="C330" s="43"/>
      <c r="D330" s="226" t="s">
        <v>145</v>
      </c>
      <c r="E330" s="43"/>
      <c r="F330" s="227" t="s">
        <v>481</v>
      </c>
      <c r="G330" s="43"/>
      <c r="H330" s="43"/>
      <c r="I330" s="223"/>
      <c r="J330" s="43"/>
      <c r="K330" s="43"/>
      <c r="L330" s="47"/>
      <c r="M330" s="224"/>
      <c r="N330" s="225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145</v>
      </c>
      <c r="AU330" s="20" t="s">
        <v>82</v>
      </c>
    </row>
    <row r="331" spans="1:65" s="2" customFormat="1" ht="24.15" customHeight="1">
      <c r="A331" s="41"/>
      <c r="B331" s="42"/>
      <c r="C331" s="208" t="s">
        <v>482</v>
      </c>
      <c r="D331" s="208" t="s">
        <v>136</v>
      </c>
      <c r="E331" s="209" t="s">
        <v>483</v>
      </c>
      <c r="F331" s="210" t="s">
        <v>484</v>
      </c>
      <c r="G331" s="211" t="s">
        <v>155</v>
      </c>
      <c r="H331" s="212">
        <v>418.5</v>
      </c>
      <c r="I331" s="213"/>
      <c r="J331" s="214">
        <f>ROUND(I331*H331,2)</f>
        <v>0</v>
      </c>
      <c r="K331" s="210" t="s">
        <v>140</v>
      </c>
      <c r="L331" s="47"/>
      <c r="M331" s="215" t="s">
        <v>19</v>
      </c>
      <c r="N331" s="216" t="s">
        <v>43</v>
      </c>
      <c r="O331" s="87"/>
      <c r="P331" s="217">
        <f>O331*H331</f>
        <v>0</v>
      </c>
      <c r="Q331" s="217">
        <v>0.00013</v>
      </c>
      <c r="R331" s="217">
        <f>Q331*H331</f>
        <v>0.054404999999999995</v>
      </c>
      <c r="S331" s="217">
        <v>0</v>
      </c>
      <c r="T331" s="218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9" t="s">
        <v>222</v>
      </c>
      <c r="AT331" s="219" t="s">
        <v>136</v>
      </c>
      <c r="AU331" s="219" t="s">
        <v>82</v>
      </c>
      <c r="AY331" s="20" t="s">
        <v>133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20" t="s">
        <v>80</v>
      </c>
      <c r="BK331" s="220">
        <f>ROUND(I331*H331,2)</f>
        <v>0</v>
      </c>
      <c r="BL331" s="20" t="s">
        <v>222</v>
      </c>
      <c r="BM331" s="219" t="s">
        <v>485</v>
      </c>
    </row>
    <row r="332" spans="1:47" s="2" customFormat="1" ht="12">
      <c r="A332" s="41"/>
      <c r="B332" s="42"/>
      <c r="C332" s="43"/>
      <c r="D332" s="221" t="s">
        <v>143</v>
      </c>
      <c r="E332" s="43"/>
      <c r="F332" s="222" t="s">
        <v>486</v>
      </c>
      <c r="G332" s="43"/>
      <c r="H332" s="43"/>
      <c r="I332" s="223"/>
      <c r="J332" s="43"/>
      <c r="K332" s="43"/>
      <c r="L332" s="47"/>
      <c r="M332" s="224"/>
      <c r="N332" s="225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143</v>
      </c>
      <c r="AU332" s="20" t="s">
        <v>82</v>
      </c>
    </row>
    <row r="333" spans="1:47" s="2" customFormat="1" ht="12">
      <c r="A333" s="41"/>
      <c r="B333" s="42"/>
      <c r="C333" s="43"/>
      <c r="D333" s="226" t="s">
        <v>145</v>
      </c>
      <c r="E333" s="43"/>
      <c r="F333" s="227" t="s">
        <v>487</v>
      </c>
      <c r="G333" s="43"/>
      <c r="H333" s="43"/>
      <c r="I333" s="223"/>
      <c r="J333" s="43"/>
      <c r="K333" s="43"/>
      <c r="L333" s="47"/>
      <c r="M333" s="224"/>
      <c r="N333" s="225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145</v>
      </c>
      <c r="AU333" s="20" t="s">
        <v>82</v>
      </c>
    </row>
    <row r="334" spans="1:65" s="2" customFormat="1" ht="24.15" customHeight="1">
      <c r="A334" s="41"/>
      <c r="B334" s="42"/>
      <c r="C334" s="208" t="s">
        <v>399</v>
      </c>
      <c r="D334" s="208" t="s">
        <v>136</v>
      </c>
      <c r="E334" s="209" t="s">
        <v>488</v>
      </c>
      <c r="F334" s="210" t="s">
        <v>489</v>
      </c>
      <c r="G334" s="211" t="s">
        <v>155</v>
      </c>
      <c r="H334" s="212">
        <v>418.5</v>
      </c>
      <c r="I334" s="213"/>
      <c r="J334" s="214">
        <f>ROUND(I334*H334,2)</f>
        <v>0</v>
      </c>
      <c r="K334" s="210" t="s">
        <v>140</v>
      </c>
      <c r="L334" s="47"/>
      <c r="M334" s="215" t="s">
        <v>19</v>
      </c>
      <c r="N334" s="216" t="s">
        <v>43</v>
      </c>
      <c r="O334" s="87"/>
      <c r="P334" s="217">
        <f>O334*H334</f>
        <v>0</v>
      </c>
      <c r="Q334" s="217">
        <v>0.00013</v>
      </c>
      <c r="R334" s="217">
        <f>Q334*H334</f>
        <v>0.054404999999999995</v>
      </c>
      <c r="S334" s="217">
        <v>0</v>
      </c>
      <c r="T334" s="218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9" t="s">
        <v>222</v>
      </c>
      <c r="AT334" s="219" t="s">
        <v>136</v>
      </c>
      <c r="AU334" s="219" t="s">
        <v>82</v>
      </c>
      <c r="AY334" s="20" t="s">
        <v>133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20" t="s">
        <v>80</v>
      </c>
      <c r="BK334" s="220">
        <f>ROUND(I334*H334,2)</f>
        <v>0</v>
      </c>
      <c r="BL334" s="20" t="s">
        <v>222</v>
      </c>
      <c r="BM334" s="219" t="s">
        <v>490</v>
      </c>
    </row>
    <row r="335" spans="1:47" s="2" customFormat="1" ht="12">
      <c r="A335" s="41"/>
      <c r="B335" s="42"/>
      <c r="C335" s="43"/>
      <c r="D335" s="221" t="s">
        <v>143</v>
      </c>
      <c r="E335" s="43"/>
      <c r="F335" s="222" t="s">
        <v>491</v>
      </c>
      <c r="G335" s="43"/>
      <c r="H335" s="43"/>
      <c r="I335" s="223"/>
      <c r="J335" s="43"/>
      <c r="K335" s="43"/>
      <c r="L335" s="47"/>
      <c r="M335" s="224"/>
      <c r="N335" s="225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143</v>
      </c>
      <c r="AU335" s="20" t="s">
        <v>82</v>
      </c>
    </row>
    <row r="336" spans="1:47" s="2" customFormat="1" ht="12">
      <c r="A336" s="41"/>
      <c r="B336" s="42"/>
      <c r="C336" s="43"/>
      <c r="D336" s="226" t="s">
        <v>145</v>
      </c>
      <c r="E336" s="43"/>
      <c r="F336" s="227" t="s">
        <v>492</v>
      </c>
      <c r="G336" s="43"/>
      <c r="H336" s="43"/>
      <c r="I336" s="223"/>
      <c r="J336" s="43"/>
      <c r="K336" s="43"/>
      <c r="L336" s="47"/>
      <c r="M336" s="224"/>
      <c r="N336" s="225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145</v>
      </c>
      <c r="AU336" s="20" t="s">
        <v>82</v>
      </c>
    </row>
    <row r="337" spans="1:65" s="2" customFormat="1" ht="21.75" customHeight="1">
      <c r="A337" s="41"/>
      <c r="B337" s="42"/>
      <c r="C337" s="208" t="s">
        <v>493</v>
      </c>
      <c r="D337" s="208" t="s">
        <v>136</v>
      </c>
      <c r="E337" s="209" t="s">
        <v>494</v>
      </c>
      <c r="F337" s="210" t="s">
        <v>495</v>
      </c>
      <c r="G337" s="211" t="s">
        <v>155</v>
      </c>
      <c r="H337" s="212">
        <v>2912.398</v>
      </c>
      <c r="I337" s="213"/>
      <c r="J337" s="214">
        <f>ROUND(I337*H337,2)</f>
        <v>0</v>
      </c>
      <c r="K337" s="210" t="s">
        <v>140</v>
      </c>
      <c r="L337" s="47"/>
      <c r="M337" s="215" t="s">
        <v>19</v>
      </c>
      <c r="N337" s="216" t="s">
        <v>43</v>
      </c>
      <c r="O337" s="87"/>
      <c r="P337" s="217">
        <f>O337*H337</f>
        <v>0</v>
      </c>
      <c r="Q337" s="217">
        <v>0.00015</v>
      </c>
      <c r="R337" s="217">
        <f>Q337*H337</f>
        <v>0.43685969999999996</v>
      </c>
      <c r="S337" s="217">
        <v>0</v>
      </c>
      <c r="T337" s="218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9" t="s">
        <v>141</v>
      </c>
      <c r="AT337" s="219" t="s">
        <v>136</v>
      </c>
      <c r="AU337" s="219" t="s">
        <v>82</v>
      </c>
      <c r="AY337" s="20" t="s">
        <v>133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20" t="s">
        <v>80</v>
      </c>
      <c r="BK337" s="220">
        <f>ROUND(I337*H337,2)</f>
        <v>0</v>
      </c>
      <c r="BL337" s="20" t="s">
        <v>141</v>
      </c>
      <c r="BM337" s="219" t="s">
        <v>496</v>
      </c>
    </row>
    <row r="338" spans="1:47" s="2" customFormat="1" ht="12">
      <c r="A338" s="41"/>
      <c r="B338" s="42"/>
      <c r="C338" s="43"/>
      <c r="D338" s="221" t="s">
        <v>143</v>
      </c>
      <c r="E338" s="43"/>
      <c r="F338" s="222" t="s">
        <v>497</v>
      </c>
      <c r="G338" s="43"/>
      <c r="H338" s="43"/>
      <c r="I338" s="223"/>
      <c r="J338" s="43"/>
      <c r="K338" s="43"/>
      <c r="L338" s="47"/>
      <c r="M338" s="224"/>
      <c r="N338" s="225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143</v>
      </c>
      <c r="AU338" s="20" t="s">
        <v>82</v>
      </c>
    </row>
    <row r="339" spans="1:47" s="2" customFormat="1" ht="12">
      <c r="A339" s="41"/>
      <c r="B339" s="42"/>
      <c r="C339" s="43"/>
      <c r="D339" s="226" t="s">
        <v>145</v>
      </c>
      <c r="E339" s="43"/>
      <c r="F339" s="227" t="s">
        <v>498</v>
      </c>
      <c r="G339" s="43"/>
      <c r="H339" s="43"/>
      <c r="I339" s="223"/>
      <c r="J339" s="43"/>
      <c r="K339" s="43"/>
      <c r="L339" s="47"/>
      <c r="M339" s="224"/>
      <c r="N339" s="225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145</v>
      </c>
      <c r="AU339" s="20" t="s">
        <v>82</v>
      </c>
    </row>
    <row r="340" spans="1:51" s="13" customFormat="1" ht="12">
      <c r="A340" s="13"/>
      <c r="B340" s="228"/>
      <c r="C340" s="229"/>
      <c r="D340" s="221" t="s">
        <v>147</v>
      </c>
      <c r="E340" s="230" t="s">
        <v>19</v>
      </c>
      <c r="F340" s="231" t="s">
        <v>88</v>
      </c>
      <c r="G340" s="229"/>
      <c r="H340" s="232">
        <v>2912.398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147</v>
      </c>
      <c r="AU340" s="238" t="s">
        <v>82</v>
      </c>
      <c r="AV340" s="13" t="s">
        <v>82</v>
      </c>
      <c r="AW340" s="13" t="s">
        <v>33</v>
      </c>
      <c r="AX340" s="13" t="s">
        <v>80</v>
      </c>
      <c r="AY340" s="238" t="s">
        <v>133</v>
      </c>
    </row>
    <row r="341" spans="1:65" s="2" customFormat="1" ht="24.15" customHeight="1">
      <c r="A341" s="41"/>
      <c r="B341" s="42"/>
      <c r="C341" s="208" t="s">
        <v>405</v>
      </c>
      <c r="D341" s="208" t="s">
        <v>136</v>
      </c>
      <c r="E341" s="209" t="s">
        <v>499</v>
      </c>
      <c r="F341" s="210" t="s">
        <v>500</v>
      </c>
      <c r="G341" s="211" t="s">
        <v>155</v>
      </c>
      <c r="H341" s="212">
        <v>2912.398</v>
      </c>
      <c r="I341" s="213"/>
      <c r="J341" s="214">
        <f>ROUND(I341*H341,2)</f>
        <v>0</v>
      </c>
      <c r="K341" s="210" t="s">
        <v>140</v>
      </c>
      <c r="L341" s="47"/>
      <c r="M341" s="215" t="s">
        <v>19</v>
      </c>
      <c r="N341" s="216" t="s">
        <v>43</v>
      </c>
      <c r="O341" s="87"/>
      <c r="P341" s="217">
        <f>O341*H341</f>
        <v>0</v>
      </c>
      <c r="Q341" s="217">
        <v>0.00103</v>
      </c>
      <c r="R341" s="217">
        <f>Q341*H341</f>
        <v>2.9997699400000006</v>
      </c>
      <c r="S341" s="217">
        <v>0</v>
      </c>
      <c r="T341" s="218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9" t="s">
        <v>141</v>
      </c>
      <c r="AT341" s="219" t="s">
        <v>136</v>
      </c>
      <c r="AU341" s="219" t="s">
        <v>82</v>
      </c>
      <c r="AY341" s="20" t="s">
        <v>133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20" t="s">
        <v>80</v>
      </c>
      <c r="BK341" s="220">
        <f>ROUND(I341*H341,2)</f>
        <v>0</v>
      </c>
      <c r="BL341" s="20" t="s">
        <v>141</v>
      </c>
      <c r="BM341" s="219" t="s">
        <v>260</v>
      </c>
    </row>
    <row r="342" spans="1:47" s="2" customFormat="1" ht="12">
      <c r="A342" s="41"/>
      <c r="B342" s="42"/>
      <c r="C342" s="43"/>
      <c r="D342" s="221" t="s">
        <v>143</v>
      </c>
      <c r="E342" s="43"/>
      <c r="F342" s="222" t="s">
        <v>501</v>
      </c>
      <c r="G342" s="43"/>
      <c r="H342" s="43"/>
      <c r="I342" s="223"/>
      <c r="J342" s="43"/>
      <c r="K342" s="43"/>
      <c r="L342" s="47"/>
      <c r="M342" s="224"/>
      <c r="N342" s="225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143</v>
      </c>
      <c r="AU342" s="20" t="s">
        <v>82</v>
      </c>
    </row>
    <row r="343" spans="1:47" s="2" customFormat="1" ht="12">
      <c r="A343" s="41"/>
      <c r="B343" s="42"/>
      <c r="C343" s="43"/>
      <c r="D343" s="226" t="s">
        <v>145</v>
      </c>
      <c r="E343" s="43"/>
      <c r="F343" s="227" t="s">
        <v>502</v>
      </c>
      <c r="G343" s="43"/>
      <c r="H343" s="43"/>
      <c r="I343" s="223"/>
      <c r="J343" s="43"/>
      <c r="K343" s="43"/>
      <c r="L343" s="47"/>
      <c r="M343" s="224"/>
      <c r="N343" s="225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145</v>
      </c>
      <c r="AU343" s="20" t="s">
        <v>82</v>
      </c>
    </row>
    <row r="344" spans="1:51" s="13" customFormat="1" ht="12">
      <c r="A344" s="13"/>
      <c r="B344" s="228"/>
      <c r="C344" s="229"/>
      <c r="D344" s="221" t="s">
        <v>147</v>
      </c>
      <c r="E344" s="230" t="s">
        <v>19</v>
      </c>
      <c r="F344" s="231" t="s">
        <v>88</v>
      </c>
      <c r="G344" s="229"/>
      <c r="H344" s="232">
        <v>2912.398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8" t="s">
        <v>147</v>
      </c>
      <c r="AU344" s="238" t="s">
        <v>82</v>
      </c>
      <c r="AV344" s="13" t="s">
        <v>82</v>
      </c>
      <c r="AW344" s="13" t="s">
        <v>33</v>
      </c>
      <c r="AX344" s="13" t="s">
        <v>80</v>
      </c>
      <c r="AY344" s="238" t="s">
        <v>133</v>
      </c>
    </row>
    <row r="345" spans="1:65" s="2" customFormat="1" ht="24.15" customHeight="1">
      <c r="A345" s="41"/>
      <c r="B345" s="42"/>
      <c r="C345" s="208" t="s">
        <v>503</v>
      </c>
      <c r="D345" s="208" t="s">
        <v>136</v>
      </c>
      <c r="E345" s="209" t="s">
        <v>504</v>
      </c>
      <c r="F345" s="210" t="s">
        <v>505</v>
      </c>
      <c r="G345" s="211" t="s">
        <v>155</v>
      </c>
      <c r="H345" s="212">
        <v>270.89</v>
      </c>
      <c r="I345" s="213"/>
      <c r="J345" s="214">
        <f>ROUND(I345*H345,2)</f>
        <v>0</v>
      </c>
      <c r="K345" s="210" t="s">
        <v>140</v>
      </c>
      <c r="L345" s="47"/>
      <c r="M345" s="215" t="s">
        <v>19</v>
      </c>
      <c r="N345" s="216" t="s">
        <v>43</v>
      </c>
      <c r="O345" s="87"/>
      <c r="P345" s="217">
        <f>O345*H345</f>
        <v>0</v>
      </c>
      <c r="Q345" s="217">
        <v>0.00029</v>
      </c>
      <c r="R345" s="217">
        <f>Q345*H345</f>
        <v>0.07855809999999999</v>
      </c>
      <c r="S345" s="217">
        <v>0</v>
      </c>
      <c r="T345" s="218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9" t="s">
        <v>141</v>
      </c>
      <c r="AT345" s="219" t="s">
        <v>136</v>
      </c>
      <c r="AU345" s="219" t="s">
        <v>82</v>
      </c>
      <c r="AY345" s="20" t="s">
        <v>133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20" t="s">
        <v>80</v>
      </c>
      <c r="BK345" s="220">
        <f>ROUND(I345*H345,2)</f>
        <v>0</v>
      </c>
      <c r="BL345" s="20" t="s">
        <v>141</v>
      </c>
      <c r="BM345" s="219" t="s">
        <v>276</v>
      </c>
    </row>
    <row r="346" spans="1:47" s="2" customFormat="1" ht="12">
      <c r="A346" s="41"/>
      <c r="B346" s="42"/>
      <c r="C346" s="43"/>
      <c r="D346" s="221" t="s">
        <v>143</v>
      </c>
      <c r="E346" s="43"/>
      <c r="F346" s="222" t="s">
        <v>506</v>
      </c>
      <c r="G346" s="43"/>
      <c r="H346" s="43"/>
      <c r="I346" s="223"/>
      <c r="J346" s="43"/>
      <c r="K346" s="43"/>
      <c r="L346" s="47"/>
      <c r="M346" s="224"/>
      <c r="N346" s="225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143</v>
      </c>
      <c r="AU346" s="20" t="s">
        <v>82</v>
      </c>
    </row>
    <row r="347" spans="1:47" s="2" customFormat="1" ht="12">
      <c r="A347" s="41"/>
      <c r="B347" s="42"/>
      <c r="C347" s="43"/>
      <c r="D347" s="226" t="s">
        <v>145</v>
      </c>
      <c r="E347" s="43"/>
      <c r="F347" s="227" t="s">
        <v>507</v>
      </c>
      <c r="G347" s="43"/>
      <c r="H347" s="43"/>
      <c r="I347" s="223"/>
      <c r="J347" s="43"/>
      <c r="K347" s="43"/>
      <c r="L347" s="47"/>
      <c r="M347" s="224"/>
      <c r="N347" s="225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145</v>
      </c>
      <c r="AU347" s="20" t="s">
        <v>82</v>
      </c>
    </row>
    <row r="348" spans="1:63" s="12" customFormat="1" ht="25.9" customHeight="1">
      <c r="A348" s="12"/>
      <c r="B348" s="192"/>
      <c r="C348" s="193"/>
      <c r="D348" s="194" t="s">
        <v>71</v>
      </c>
      <c r="E348" s="195" t="s">
        <v>508</v>
      </c>
      <c r="F348" s="195" t="s">
        <v>509</v>
      </c>
      <c r="G348" s="193"/>
      <c r="H348" s="193"/>
      <c r="I348" s="196"/>
      <c r="J348" s="197">
        <f>BK348</f>
        <v>0</v>
      </c>
      <c r="K348" s="193"/>
      <c r="L348" s="198"/>
      <c r="M348" s="199"/>
      <c r="N348" s="200"/>
      <c r="O348" s="200"/>
      <c r="P348" s="201">
        <f>SUM(P349:P354)</f>
        <v>0</v>
      </c>
      <c r="Q348" s="200"/>
      <c r="R348" s="201">
        <f>SUM(R349:R354)</f>
        <v>0</v>
      </c>
      <c r="S348" s="200"/>
      <c r="T348" s="202">
        <f>SUM(T349:T354)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3" t="s">
        <v>141</v>
      </c>
      <c r="AT348" s="204" t="s">
        <v>71</v>
      </c>
      <c r="AU348" s="204" t="s">
        <v>72</v>
      </c>
      <c r="AY348" s="203" t="s">
        <v>133</v>
      </c>
      <c r="BK348" s="205">
        <f>SUM(BK349:BK354)</f>
        <v>0</v>
      </c>
    </row>
    <row r="349" spans="1:65" s="2" customFormat="1" ht="16.5" customHeight="1">
      <c r="A349" s="41"/>
      <c r="B349" s="42"/>
      <c r="C349" s="208" t="s">
        <v>388</v>
      </c>
      <c r="D349" s="208" t="s">
        <v>136</v>
      </c>
      <c r="E349" s="209" t="s">
        <v>510</v>
      </c>
      <c r="F349" s="210" t="s">
        <v>511</v>
      </c>
      <c r="G349" s="211" t="s">
        <v>512</v>
      </c>
      <c r="H349" s="212">
        <v>20</v>
      </c>
      <c r="I349" s="213"/>
      <c r="J349" s="214">
        <f>ROUND(I349*H349,2)</f>
        <v>0</v>
      </c>
      <c r="K349" s="210" t="s">
        <v>140</v>
      </c>
      <c r="L349" s="47"/>
      <c r="M349" s="215" t="s">
        <v>19</v>
      </c>
      <c r="N349" s="216" t="s">
        <v>43</v>
      </c>
      <c r="O349" s="87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9" t="s">
        <v>141</v>
      </c>
      <c r="AT349" s="219" t="s">
        <v>136</v>
      </c>
      <c r="AU349" s="219" t="s">
        <v>80</v>
      </c>
      <c r="AY349" s="20" t="s">
        <v>133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20" t="s">
        <v>80</v>
      </c>
      <c r="BK349" s="220">
        <f>ROUND(I349*H349,2)</f>
        <v>0</v>
      </c>
      <c r="BL349" s="20" t="s">
        <v>141</v>
      </c>
      <c r="BM349" s="219" t="s">
        <v>513</v>
      </c>
    </row>
    <row r="350" spans="1:47" s="2" customFormat="1" ht="12">
      <c r="A350" s="41"/>
      <c r="B350" s="42"/>
      <c r="C350" s="43"/>
      <c r="D350" s="221" t="s">
        <v>143</v>
      </c>
      <c r="E350" s="43"/>
      <c r="F350" s="222" t="s">
        <v>514</v>
      </c>
      <c r="G350" s="43"/>
      <c r="H350" s="43"/>
      <c r="I350" s="223"/>
      <c r="J350" s="43"/>
      <c r="K350" s="43"/>
      <c r="L350" s="47"/>
      <c r="M350" s="224"/>
      <c r="N350" s="225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143</v>
      </c>
      <c r="AU350" s="20" t="s">
        <v>80</v>
      </c>
    </row>
    <row r="351" spans="1:47" s="2" customFormat="1" ht="12">
      <c r="A351" s="41"/>
      <c r="B351" s="42"/>
      <c r="C351" s="43"/>
      <c r="D351" s="226" t="s">
        <v>145</v>
      </c>
      <c r="E351" s="43"/>
      <c r="F351" s="227" t="s">
        <v>515</v>
      </c>
      <c r="G351" s="43"/>
      <c r="H351" s="43"/>
      <c r="I351" s="223"/>
      <c r="J351" s="43"/>
      <c r="K351" s="43"/>
      <c r="L351" s="47"/>
      <c r="M351" s="224"/>
      <c r="N351" s="225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145</v>
      </c>
      <c r="AU351" s="20" t="s">
        <v>80</v>
      </c>
    </row>
    <row r="352" spans="1:51" s="14" customFormat="1" ht="12">
      <c r="A352" s="14"/>
      <c r="B352" s="239"/>
      <c r="C352" s="240"/>
      <c r="D352" s="221" t="s">
        <v>147</v>
      </c>
      <c r="E352" s="241" t="s">
        <v>19</v>
      </c>
      <c r="F352" s="242" t="s">
        <v>516</v>
      </c>
      <c r="G352" s="240"/>
      <c r="H352" s="241" t="s">
        <v>19</v>
      </c>
      <c r="I352" s="243"/>
      <c r="J352" s="240"/>
      <c r="K352" s="240"/>
      <c r="L352" s="244"/>
      <c r="M352" s="245"/>
      <c r="N352" s="246"/>
      <c r="O352" s="246"/>
      <c r="P352" s="246"/>
      <c r="Q352" s="246"/>
      <c r="R352" s="246"/>
      <c r="S352" s="246"/>
      <c r="T352" s="24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8" t="s">
        <v>147</v>
      </c>
      <c r="AU352" s="248" t="s">
        <v>80</v>
      </c>
      <c r="AV352" s="14" t="s">
        <v>80</v>
      </c>
      <c r="AW352" s="14" t="s">
        <v>33</v>
      </c>
      <c r="AX352" s="14" t="s">
        <v>72</v>
      </c>
      <c r="AY352" s="248" t="s">
        <v>133</v>
      </c>
    </row>
    <row r="353" spans="1:51" s="13" customFormat="1" ht="12">
      <c r="A353" s="13"/>
      <c r="B353" s="228"/>
      <c r="C353" s="229"/>
      <c r="D353" s="221" t="s">
        <v>147</v>
      </c>
      <c r="E353" s="230" t="s">
        <v>19</v>
      </c>
      <c r="F353" s="231" t="s">
        <v>517</v>
      </c>
      <c r="G353" s="229"/>
      <c r="H353" s="232">
        <v>20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147</v>
      </c>
      <c r="AU353" s="238" t="s">
        <v>80</v>
      </c>
      <c r="AV353" s="13" t="s">
        <v>82</v>
      </c>
      <c r="AW353" s="13" t="s">
        <v>33</v>
      </c>
      <c r="AX353" s="13" t="s">
        <v>72</v>
      </c>
      <c r="AY353" s="238" t="s">
        <v>133</v>
      </c>
    </row>
    <row r="354" spans="1:51" s="16" customFormat="1" ht="12">
      <c r="A354" s="16"/>
      <c r="B354" s="260"/>
      <c r="C354" s="261"/>
      <c r="D354" s="221" t="s">
        <v>147</v>
      </c>
      <c r="E354" s="262" t="s">
        <v>19</v>
      </c>
      <c r="F354" s="263" t="s">
        <v>198</v>
      </c>
      <c r="G354" s="261"/>
      <c r="H354" s="264">
        <v>20</v>
      </c>
      <c r="I354" s="265"/>
      <c r="J354" s="261"/>
      <c r="K354" s="261"/>
      <c r="L354" s="266"/>
      <c r="M354" s="294"/>
      <c r="N354" s="295"/>
      <c r="O354" s="295"/>
      <c r="P354" s="295"/>
      <c r="Q354" s="295"/>
      <c r="R354" s="295"/>
      <c r="S354" s="295"/>
      <c r="T354" s="29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70" t="s">
        <v>147</v>
      </c>
      <c r="AU354" s="270" t="s">
        <v>80</v>
      </c>
      <c r="AV354" s="16" t="s">
        <v>141</v>
      </c>
      <c r="AW354" s="16" t="s">
        <v>33</v>
      </c>
      <c r="AX354" s="16" t="s">
        <v>80</v>
      </c>
      <c r="AY354" s="270" t="s">
        <v>133</v>
      </c>
    </row>
    <row r="355" spans="1:31" s="2" customFormat="1" ht="6.95" customHeight="1">
      <c r="A355" s="41"/>
      <c r="B355" s="62"/>
      <c r="C355" s="63"/>
      <c r="D355" s="63"/>
      <c r="E355" s="63"/>
      <c r="F355" s="63"/>
      <c r="G355" s="63"/>
      <c r="H355" s="63"/>
      <c r="I355" s="63"/>
      <c r="J355" s="63"/>
      <c r="K355" s="63"/>
      <c r="L355" s="47"/>
      <c r="M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</row>
  </sheetData>
  <sheetProtection password="9336" sheet="1" objects="1" scenarios="1" formatColumns="0" formatRows="0" autoFilter="0"/>
  <autoFilter ref="C99:K354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5" r:id="rId1" display="https://podminky.urs.cz/item/CS_URS_2023_01/317235811"/>
    <hyperlink ref="F111" r:id="rId2" display="https://podminky.urs.cz/item/CS_URS_2023_01/622326652"/>
    <hyperlink ref="F158" r:id="rId3" display="https://podminky.urs.cz/item/CS_URS_2023_01/629135101"/>
    <hyperlink ref="F161" r:id="rId4" display="https://podminky.urs.cz/item/CS_URS_2023_01/629135102"/>
    <hyperlink ref="F164" r:id="rId5" display="https://podminky.urs.cz/item/CS_URS_2023_01/629991011"/>
    <hyperlink ref="F167" r:id="rId6" display="https://podminky.urs.cz/item/CS_URS_2023_01/629995101"/>
    <hyperlink ref="F170" r:id="rId7" display="https://podminky.urs.cz/item/CS_URS_2023_01/629991001"/>
    <hyperlink ref="F180" r:id="rId8" display="https://podminky.urs.cz/item/CS_URS_2023_01/641941111"/>
    <hyperlink ref="F192" r:id="rId9" display="https://podminky.urs.cz/item/CS_URS_2023_01/941111122"/>
    <hyperlink ref="F199" r:id="rId10" display="https://podminky.urs.cz/item/CS_URS_2023_01/941111222"/>
    <hyperlink ref="F203" r:id="rId11" display="https://podminky.urs.cz/item/CS_URS_2023_01/941111822"/>
    <hyperlink ref="F207" r:id="rId12" display="https://podminky.urs.cz/item/CS_URS_2023_01/944511111"/>
    <hyperlink ref="F211" r:id="rId13" display="https://podminky.urs.cz/item/CS_URS_2023_01/944511211"/>
    <hyperlink ref="F215" r:id="rId14" display="https://podminky.urs.cz/item/CS_URS_2023_01/944511811"/>
    <hyperlink ref="F220" r:id="rId15" display="https://podminky.urs.cz/item/CS_URS_2023_01/952901108"/>
    <hyperlink ref="F224" r:id="rId16" display="https://podminky.urs.cz/item/CS_URS_2023_01/966031314"/>
    <hyperlink ref="F229" r:id="rId17" display="https://podminky.urs.cz/item/CS_URS_2023_01/978019331"/>
    <hyperlink ref="F233" r:id="rId18" display="https://podminky.urs.cz/item/CS_URS_2023_01/978035117"/>
    <hyperlink ref="F238" r:id="rId19" display="https://podminky.urs.cz/item/CS_URS_2023_01/985131221"/>
    <hyperlink ref="F243" r:id="rId20" display="https://podminky.urs.cz/item/CS_URS_2023_01/997013217"/>
    <hyperlink ref="F246" r:id="rId21" display="https://podminky.urs.cz/item/CS_URS_2023_01/997013501"/>
    <hyperlink ref="F249" r:id="rId22" display="https://podminky.urs.cz/item/CS_URS_2023_01/997013509"/>
    <hyperlink ref="F253" r:id="rId23" display="https://podminky.urs.cz/item/CS_URS_2023_01/997013871"/>
    <hyperlink ref="F257" r:id="rId24" display="https://podminky.urs.cz/item/CS_URS_2023_01/998018003"/>
    <hyperlink ref="F262" r:id="rId25" display="https://podminky.urs.cz/item/CS_URS_2023_01/764002851"/>
    <hyperlink ref="F265" r:id="rId26" display="https://podminky.urs.cz/item/CS_URS_2023_01/764002861"/>
    <hyperlink ref="F268" r:id="rId27" display="https://podminky.urs.cz/item/CS_URS_2023_01/764004861"/>
    <hyperlink ref="F271" r:id="rId28" display="https://podminky.urs.cz/item/CS_URS_2023_01/764216403"/>
    <hyperlink ref="F274" r:id="rId29" display="https://podminky.urs.cz/item/CS_URS_2023_01/764218406"/>
    <hyperlink ref="F277" r:id="rId30" display="https://podminky.urs.cz/item/CS_URS_2023_01/764518423"/>
    <hyperlink ref="F280" r:id="rId31" display="https://podminky.urs.cz/item/CS_URS_2023_01/998764103"/>
    <hyperlink ref="F283" r:id="rId32" display="https://podminky.urs.cz/item/CS_URS_2023_01/998764181"/>
    <hyperlink ref="F294" r:id="rId33" display="https://podminky.urs.cz/item/CS_URS_2023_01/767810123"/>
    <hyperlink ref="F302" r:id="rId34" display="https://podminky.urs.cz/item/CS_URS_2023_01/767810811"/>
    <hyperlink ref="F312" r:id="rId35" display="https://podminky.urs.cz/item/CS_URS_2023_01/998767103"/>
    <hyperlink ref="F315" r:id="rId36" display="https://podminky.urs.cz/item/CS_URS_2023_01/998767181"/>
    <hyperlink ref="F323" r:id="rId37" display="https://podminky.urs.cz/item/CS_URS_2023_01/783401311"/>
    <hyperlink ref="F330" r:id="rId38" display="https://podminky.urs.cz/item/CS_URS_2023_01/783414101"/>
    <hyperlink ref="F333" r:id="rId39" display="https://podminky.urs.cz/item/CS_URS_2023_01/783415101"/>
    <hyperlink ref="F336" r:id="rId40" display="https://podminky.urs.cz/item/CS_URS_2023_01/783417101"/>
    <hyperlink ref="F339" r:id="rId41" display="https://podminky.urs.cz/item/CS_URS_2023_01/783823183"/>
    <hyperlink ref="F343" r:id="rId42" display="https://podminky.urs.cz/item/CS_URS_2023_01/783827483"/>
    <hyperlink ref="F347" r:id="rId43" display="https://podminky.urs.cz/item/CS_URS_2023_01/783826645"/>
    <hyperlink ref="F351" r:id="rId44" display="https://podminky.urs.cz/item/CS_URS_2023_01/HZS2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26.25" customHeight="1">
      <c r="B7" s="23"/>
      <c r="E7" s="137" t="str">
        <f>'Rekapitulace stavby'!K6</f>
        <v>Stavební úpravy objektu Veleslavínova 42, Plzeň - IV.ETAPA oprava fasády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91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518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24. 6. 2023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ROUND(J84,2)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ROUND((SUM(BE84:BE120)),2)</f>
        <v>0</v>
      </c>
      <c r="G33" s="41"/>
      <c r="H33" s="41"/>
      <c r="I33" s="152">
        <v>0.21</v>
      </c>
      <c r="J33" s="151">
        <f>ROUND(((SUM(BE84:BE120))*I33),2)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ROUND((SUM(BF84:BF120)),2)</f>
        <v>0</v>
      </c>
      <c r="G34" s="41"/>
      <c r="H34" s="41"/>
      <c r="I34" s="152">
        <v>0.15</v>
      </c>
      <c r="J34" s="151">
        <f>ROUND(((SUM(BF84:BF120))*I34),2)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ROUND((SUM(BG84:BG120)),2)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ROUND((SUM(BH84:BH120)),2)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ROUND((SUM(BI84:BI120)),2)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4" t="str">
        <f>E7</f>
        <v>Stavební úpravy objektu Veleslavínova 42, Plzeň - IV.ETAPA oprava fasády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 - Vedlejší a ostatní rozpočtové náklady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Veleslavínova 42, Plzeň</v>
      </c>
      <c r="G52" s="43"/>
      <c r="H52" s="43"/>
      <c r="I52" s="35" t="s">
        <v>23</v>
      </c>
      <c r="J52" s="75" t="str">
        <f>IF(J12="","",J12)</f>
        <v>24. 6. 2023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ZČU v Plzni, Univerzitní 8, 306 14 Plzeň </v>
      </c>
      <c r="G54" s="43"/>
      <c r="H54" s="43"/>
      <c r="I54" s="35" t="s">
        <v>31</v>
      </c>
      <c r="J54" s="39" t="str">
        <f>E21</f>
        <v xml:space="preserve">AIP spol. s.r.o. Plzeň 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9"/>
      <c r="C60" s="170"/>
      <c r="D60" s="171" t="s">
        <v>519</v>
      </c>
      <c r="E60" s="172"/>
      <c r="F60" s="172"/>
      <c r="G60" s="172"/>
      <c r="H60" s="172"/>
      <c r="I60" s="172"/>
      <c r="J60" s="173">
        <f>J85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520</v>
      </c>
      <c r="E61" s="178"/>
      <c r="F61" s="178"/>
      <c r="G61" s="178"/>
      <c r="H61" s="178"/>
      <c r="I61" s="178"/>
      <c r="J61" s="179">
        <f>J86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521</v>
      </c>
      <c r="E62" s="178"/>
      <c r="F62" s="178"/>
      <c r="G62" s="178"/>
      <c r="H62" s="178"/>
      <c r="I62" s="178"/>
      <c r="J62" s="179">
        <f>J92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522</v>
      </c>
      <c r="E63" s="178"/>
      <c r="F63" s="178"/>
      <c r="G63" s="178"/>
      <c r="H63" s="178"/>
      <c r="I63" s="178"/>
      <c r="J63" s="179">
        <f>J114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523</v>
      </c>
      <c r="E64" s="178"/>
      <c r="F64" s="178"/>
      <c r="G64" s="178"/>
      <c r="H64" s="178"/>
      <c r="I64" s="178"/>
      <c r="J64" s="179">
        <f>J117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8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8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118</v>
      </c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64" t="str">
        <f>E7</f>
        <v>Stavební úpravy objektu Veleslavínova 42, Plzeň - IV.ETAPA oprava fasády</v>
      </c>
      <c r="F74" s="35"/>
      <c r="G74" s="35"/>
      <c r="H74" s="35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91</v>
      </c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VON - Vedlejší a ostatní rozpočtové náklady</v>
      </c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Veleslavínova 42, Plzeň</v>
      </c>
      <c r="G78" s="43"/>
      <c r="H78" s="43"/>
      <c r="I78" s="35" t="s">
        <v>23</v>
      </c>
      <c r="J78" s="75" t="str">
        <f>IF(J12="","",J12)</f>
        <v>24. 6. 2023</v>
      </c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 xml:space="preserve">ZČU v Plzni, Univerzitní 8, 306 14 Plzeň </v>
      </c>
      <c r="G80" s="43"/>
      <c r="H80" s="43"/>
      <c r="I80" s="35" t="s">
        <v>31</v>
      </c>
      <c r="J80" s="39" t="str">
        <f>E21</f>
        <v xml:space="preserve">AIP spol. s.r.o. Plzeň 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34</v>
      </c>
      <c r="J81" s="39" t="str">
        <f>E24</f>
        <v>Michal Jirka</v>
      </c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1"/>
      <c r="B83" s="182"/>
      <c r="C83" s="183" t="s">
        <v>119</v>
      </c>
      <c r="D83" s="184" t="s">
        <v>57</v>
      </c>
      <c r="E83" s="184" t="s">
        <v>53</v>
      </c>
      <c r="F83" s="184" t="s">
        <v>54</v>
      </c>
      <c r="G83" s="184" t="s">
        <v>120</v>
      </c>
      <c r="H83" s="184" t="s">
        <v>121</v>
      </c>
      <c r="I83" s="184" t="s">
        <v>122</v>
      </c>
      <c r="J83" s="184" t="s">
        <v>95</v>
      </c>
      <c r="K83" s="185" t="s">
        <v>123</v>
      </c>
      <c r="L83" s="186"/>
      <c r="M83" s="95" t="s">
        <v>19</v>
      </c>
      <c r="N83" s="96" t="s">
        <v>42</v>
      </c>
      <c r="O83" s="96" t="s">
        <v>124</v>
      </c>
      <c r="P83" s="96" t="s">
        <v>125</v>
      </c>
      <c r="Q83" s="96" t="s">
        <v>126</v>
      </c>
      <c r="R83" s="96" t="s">
        <v>127</v>
      </c>
      <c r="S83" s="96" t="s">
        <v>128</v>
      </c>
      <c r="T83" s="97" t="s">
        <v>129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41"/>
      <c r="B84" s="42"/>
      <c r="C84" s="102" t="s">
        <v>130</v>
      </c>
      <c r="D84" s="43"/>
      <c r="E84" s="43"/>
      <c r="F84" s="43"/>
      <c r="G84" s="43"/>
      <c r="H84" s="43"/>
      <c r="I84" s="43"/>
      <c r="J84" s="187">
        <f>BK84</f>
        <v>0</v>
      </c>
      <c r="K84" s="43"/>
      <c r="L84" s="47"/>
      <c r="M84" s="98"/>
      <c r="N84" s="188"/>
      <c r="O84" s="99"/>
      <c r="P84" s="189">
        <f>P85</f>
        <v>0</v>
      </c>
      <c r="Q84" s="99"/>
      <c r="R84" s="189">
        <f>R85</f>
        <v>0</v>
      </c>
      <c r="S84" s="99"/>
      <c r="T84" s="190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96</v>
      </c>
      <c r="BK84" s="191">
        <f>BK85</f>
        <v>0</v>
      </c>
    </row>
    <row r="85" spans="1:63" s="12" customFormat="1" ht="25.9" customHeight="1">
      <c r="A85" s="12"/>
      <c r="B85" s="192"/>
      <c r="C85" s="193"/>
      <c r="D85" s="194" t="s">
        <v>71</v>
      </c>
      <c r="E85" s="195" t="s">
        <v>524</v>
      </c>
      <c r="F85" s="195" t="s">
        <v>525</v>
      </c>
      <c r="G85" s="193"/>
      <c r="H85" s="193"/>
      <c r="I85" s="196"/>
      <c r="J85" s="197">
        <f>BK85</f>
        <v>0</v>
      </c>
      <c r="K85" s="193"/>
      <c r="L85" s="198"/>
      <c r="M85" s="199"/>
      <c r="N85" s="200"/>
      <c r="O85" s="200"/>
      <c r="P85" s="201">
        <f>P86+P92+P114+P117</f>
        <v>0</v>
      </c>
      <c r="Q85" s="200"/>
      <c r="R85" s="201">
        <f>R86+R92+R114+R117</f>
        <v>0</v>
      </c>
      <c r="S85" s="200"/>
      <c r="T85" s="202">
        <f>T86+T92+T114+T117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209</v>
      </c>
      <c r="AT85" s="204" t="s">
        <v>71</v>
      </c>
      <c r="AU85" s="204" t="s">
        <v>72</v>
      </c>
      <c r="AY85" s="203" t="s">
        <v>133</v>
      </c>
      <c r="BK85" s="205">
        <f>BK86+BK92+BK114+BK117</f>
        <v>0</v>
      </c>
    </row>
    <row r="86" spans="1:63" s="12" customFormat="1" ht="22.8" customHeight="1">
      <c r="A86" s="12"/>
      <c r="B86" s="192"/>
      <c r="C86" s="193"/>
      <c r="D86" s="194" t="s">
        <v>71</v>
      </c>
      <c r="E86" s="206" t="s">
        <v>526</v>
      </c>
      <c r="F86" s="206" t="s">
        <v>527</v>
      </c>
      <c r="G86" s="193"/>
      <c r="H86" s="193"/>
      <c r="I86" s="196"/>
      <c r="J86" s="207">
        <f>BK86</f>
        <v>0</v>
      </c>
      <c r="K86" s="193"/>
      <c r="L86" s="198"/>
      <c r="M86" s="199"/>
      <c r="N86" s="200"/>
      <c r="O86" s="200"/>
      <c r="P86" s="201">
        <f>SUM(P87:P91)</f>
        <v>0</v>
      </c>
      <c r="Q86" s="200"/>
      <c r="R86" s="201">
        <f>SUM(R87:R91)</f>
        <v>0</v>
      </c>
      <c r="S86" s="200"/>
      <c r="T86" s="202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209</v>
      </c>
      <c r="AT86" s="204" t="s">
        <v>71</v>
      </c>
      <c r="AU86" s="204" t="s">
        <v>80</v>
      </c>
      <c r="AY86" s="203" t="s">
        <v>133</v>
      </c>
      <c r="BK86" s="205">
        <f>SUM(BK87:BK91)</f>
        <v>0</v>
      </c>
    </row>
    <row r="87" spans="1:65" s="2" customFormat="1" ht="24.15" customHeight="1">
      <c r="A87" s="41"/>
      <c r="B87" s="42"/>
      <c r="C87" s="208" t="s">
        <v>80</v>
      </c>
      <c r="D87" s="208" t="s">
        <v>136</v>
      </c>
      <c r="E87" s="209" t="s">
        <v>528</v>
      </c>
      <c r="F87" s="210" t="s">
        <v>529</v>
      </c>
      <c r="G87" s="211" t="s">
        <v>530</v>
      </c>
      <c r="H87" s="212">
        <v>1</v>
      </c>
      <c r="I87" s="213"/>
      <c r="J87" s="214">
        <f>ROUND(I87*H87,2)</f>
        <v>0</v>
      </c>
      <c r="K87" s="210" t="s">
        <v>201</v>
      </c>
      <c r="L87" s="47"/>
      <c r="M87" s="215" t="s">
        <v>19</v>
      </c>
      <c r="N87" s="216" t="s">
        <v>43</v>
      </c>
      <c r="O87" s="87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9" t="s">
        <v>531</v>
      </c>
      <c r="AT87" s="219" t="s">
        <v>136</v>
      </c>
      <c r="AU87" s="219" t="s">
        <v>82</v>
      </c>
      <c r="AY87" s="20" t="s">
        <v>133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20" t="s">
        <v>80</v>
      </c>
      <c r="BK87" s="220">
        <f>ROUND(I87*H87,2)</f>
        <v>0</v>
      </c>
      <c r="BL87" s="20" t="s">
        <v>531</v>
      </c>
      <c r="BM87" s="219" t="s">
        <v>532</v>
      </c>
    </row>
    <row r="88" spans="1:47" s="2" customFormat="1" ht="12">
      <c r="A88" s="41"/>
      <c r="B88" s="42"/>
      <c r="C88" s="43"/>
      <c r="D88" s="221" t="s">
        <v>143</v>
      </c>
      <c r="E88" s="43"/>
      <c r="F88" s="222" t="s">
        <v>533</v>
      </c>
      <c r="G88" s="43"/>
      <c r="H88" s="43"/>
      <c r="I88" s="223"/>
      <c r="J88" s="43"/>
      <c r="K88" s="43"/>
      <c r="L88" s="47"/>
      <c r="M88" s="224"/>
      <c r="N88" s="225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143</v>
      </c>
      <c r="AU88" s="20" t="s">
        <v>82</v>
      </c>
    </row>
    <row r="89" spans="1:65" s="2" customFormat="1" ht="16.5" customHeight="1">
      <c r="A89" s="41"/>
      <c r="B89" s="42"/>
      <c r="C89" s="208" t="s">
        <v>82</v>
      </c>
      <c r="D89" s="208" t="s">
        <v>136</v>
      </c>
      <c r="E89" s="209" t="s">
        <v>534</v>
      </c>
      <c r="F89" s="210" t="s">
        <v>535</v>
      </c>
      <c r="G89" s="211" t="s">
        <v>530</v>
      </c>
      <c r="H89" s="212">
        <v>1</v>
      </c>
      <c r="I89" s="213"/>
      <c r="J89" s="214">
        <f>ROUND(I89*H89,2)</f>
        <v>0</v>
      </c>
      <c r="K89" s="210" t="s">
        <v>140</v>
      </c>
      <c r="L89" s="47"/>
      <c r="M89" s="215" t="s">
        <v>19</v>
      </c>
      <c r="N89" s="216" t="s">
        <v>43</v>
      </c>
      <c r="O89" s="87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9" t="s">
        <v>531</v>
      </c>
      <c r="AT89" s="219" t="s">
        <v>136</v>
      </c>
      <c r="AU89" s="219" t="s">
        <v>82</v>
      </c>
      <c r="AY89" s="20" t="s">
        <v>133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20" t="s">
        <v>80</v>
      </c>
      <c r="BK89" s="220">
        <f>ROUND(I89*H89,2)</f>
        <v>0</v>
      </c>
      <c r="BL89" s="20" t="s">
        <v>531</v>
      </c>
      <c r="BM89" s="219" t="s">
        <v>536</v>
      </c>
    </row>
    <row r="90" spans="1:47" s="2" customFormat="1" ht="12">
      <c r="A90" s="41"/>
      <c r="B90" s="42"/>
      <c r="C90" s="43"/>
      <c r="D90" s="221" t="s">
        <v>143</v>
      </c>
      <c r="E90" s="43"/>
      <c r="F90" s="222" t="s">
        <v>535</v>
      </c>
      <c r="G90" s="43"/>
      <c r="H90" s="43"/>
      <c r="I90" s="223"/>
      <c r="J90" s="43"/>
      <c r="K90" s="43"/>
      <c r="L90" s="47"/>
      <c r="M90" s="224"/>
      <c r="N90" s="225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143</v>
      </c>
      <c r="AU90" s="20" t="s">
        <v>82</v>
      </c>
    </row>
    <row r="91" spans="1:47" s="2" customFormat="1" ht="12">
      <c r="A91" s="41"/>
      <c r="B91" s="42"/>
      <c r="C91" s="43"/>
      <c r="D91" s="226" t="s">
        <v>145</v>
      </c>
      <c r="E91" s="43"/>
      <c r="F91" s="227" t="s">
        <v>537</v>
      </c>
      <c r="G91" s="43"/>
      <c r="H91" s="43"/>
      <c r="I91" s="223"/>
      <c r="J91" s="43"/>
      <c r="K91" s="43"/>
      <c r="L91" s="47"/>
      <c r="M91" s="224"/>
      <c r="N91" s="225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145</v>
      </c>
      <c r="AU91" s="20" t="s">
        <v>82</v>
      </c>
    </row>
    <row r="92" spans="1:63" s="12" customFormat="1" ht="22.8" customHeight="1">
      <c r="A92" s="12"/>
      <c r="B92" s="192"/>
      <c r="C92" s="193"/>
      <c r="D92" s="194" t="s">
        <v>71</v>
      </c>
      <c r="E92" s="206" t="s">
        <v>538</v>
      </c>
      <c r="F92" s="206" t="s">
        <v>539</v>
      </c>
      <c r="G92" s="193"/>
      <c r="H92" s="193"/>
      <c r="I92" s="196"/>
      <c r="J92" s="207">
        <f>BK92</f>
        <v>0</v>
      </c>
      <c r="K92" s="193"/>
      <c r="L92" s="198"/>
      <c r="M92" s="199"/>
      <c r="N92" s="200"/>
      <c r="O92" s="200"/>
      <c r="P92" s="201">
        <f>SUM(P93:P113)</f>
        <v>0</v>
      </c>
      <c r="Q92" s="200"/>
      <c r="R92" s="201">
        <f>SUM(R93:R113)</f>
        <v>0</v>
      </c>
      <c r="S92" s="200"/>
      <c r="T92" s="202">
        <f>SUM(T93:T113)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3" t="s">
        <v>209</v>
      </c>
      <c r="AT92" s="204" t="s">
        <v>71</v>
      </c>
      <c r="AU92" s="204" t="s">
        <v>80</v>
      </c>
      <c r="AY92" s="203" t="s">
        <v>133</v>
      </c>
      <c r="BK92" s="205">
        <f>SUM(BK93:BK113)</f>
        <v>0</v>
      </c>
    </row>
    <row r="93" spans="1:65" s="2" customFormat="1" ht="16.5" customHeight="1">
      <c r="A93" s="41"/>
      <c r="B93" s="42"/>
      <c r="C93" s="208" t="s">
        <v>134</v>
      </c>
      <c r="D93" s="208" t="s">
        <v>136</v>
      </c>
      <c r="E93" s="209" t="s">
        <v>540</v>
      </c>
      <c r="F93" s="210" t="s">
        <v>539</v>
      </c>
      <c r="G93" s="211" t="s">
        <v>530</v>
      </c>
      <c r="H93" s="212">
        <v>1</v>
      </c>
      <c r="I93" s="213"/>
      <c r="J93" s="214">
        <f>ROUND(I93*H93,2)</f>
        <v>0</v>
      </c>
      <c r="K93" s="210" t="s">
        <v>140</v>
      </c>
      <c r="L93" s="47"/>
      <c r="M93" s="215" t="s">
        <v>19</v>
      </c>
      <c r="N93" s="216" t="s">
        <v>43</v>
      </c>
      <c r="O93" s="87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9" t="s">
        <v>531</v>
      </c>
      <c r="AT93" s="219" t="s">
        <v>136</v>
      </c>
      <c r="AU93" s="219" t="s">
        <v>82</v>
      </c>
      <c r="AY93" s="20" t="s">
        <v>133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20" t="s">
        <v>80</v>
      </c>
      <c r="BK93" s="220">
        <f>ROUND(I93*H93,2)</f>
        <v>0</v>
      </c>
      <c r="BL93" s="20" t="s">
        <v>531</v>
      </c>
      <c r="BM93" s="219" t="s">
        <v>541</v>
      </c>
    </row>
    <row r="94" spans="1:47" s="2" customFormat="1" ht="12">
      <c r="A94" s="41"/>
      <c r="B94" s="42"/>
      <c r="C94" s="43"/>
      <c r="D94" s="221" t="s">
        <v>143</v>
      </c>
      <c r="E94" s="43"/>
      <c r="F94" s="222" t="s">
        <v>539</v>
      </c>
      <c r="G94" s="43"/>
      <c r="H94" s="43"/>
      <c r="I94" s="223"/>
      <c r="J94" s="43"/>
      <c r="K94" s="43"/>
      <c r="L94" s="47"/>
      <c r="M94" s="224"/>
      <c r="N94" s="225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143</v>
      </c>
      <c r="AU94" s="20" t="s">
        <v>82</v>
      </c>
    </row>
    <row r="95" spans="1:47" s="2" customFormat="1" ht="12">
      <c r="A95" s="41"/>
      <c r="B95" s="42"/>
      <c r="C95" s="43"/>
      <c r="D95" s="226" t="s">
        <v>145</v>
      </c>
      <c r="E95" s="43"/>
      <c r="F95" s="227" t="s">
        <v>542</v>
      </c>
      <c r="G95" s="43"/>
      <c r="H95" s="43"/>
      <c r="I95" s="223"/>
      <c r="J95" s="43"/>
      <c r="K95" s="43"/>
      <c r="L95" s="47"/>
      <c r="M95" s="224"/>
      <c r="N95" s="225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145</v>
      </c>
      <c r="AU95" s="20" t="s">
        <v>82</v>
      </c>
    </row>
    <row r="96" spans="1:65" s="2" customFormat="1" ht="16.5" customHeight="1">
      <c r="A96" s="41"/>
      <c r="B96" s="42"/>
      <c r="C96" s="208" t="s">
        <v>141</v>
      </c>
      <c r="D96" s="208" t="s">
        <v>136</v>
      </c>
      <c r="E96" s="209" t="s">
        <v>543</v>
      </c>
      <c r="F96" s="210" t="s">
        <v>544</v>
      </c>
      <c r="G96" s="211" t="s">
        <v>530</v>
      </c>
      <c r="H96" s="212">
        <v>1</v>
      </c>
      <c r="I96" s="213"/>
      <c r="J96" s="214">
        <f>ROUND(I96*H96,2)</f>
        <v>0</v>
      </c>
      <c r="K96" s="210" t="s">
        <v>140</v>
      </c>
      <c r="L96" s="47"/>
      <c r="M96" s="215" t="s">
        <v>19</v>
      </c>
      <c r="N96" s="216" t="s">
        <v>43</v>
      </c>
      <c r="O96" s="87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9" t="s">
        <v>531</v>
      </c>
      <c r="AT96" s="219" t="s">
        <v>136</v>
      </c>
      <c r="AU96" s="219" t="s">
        <v>82</v>
      </c>
      <c r="AY96" s="20" t="s">
        <v>133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20" t="s">
        <v>80</v>
      </c>
      <c r="BK96" s="220">
        <f>ROUND(I96*H96,2)</f>
        <v>0</v>
      </c>
      <c r="BL96" s="20" t="s">
        <v>531</v>
      </c>
      <c r="BM96" s="219" t="s">
        <v>545</v>
      </c>
    </row>
    <row r="97" spans="1:47" s="2" customFormat="1" ht="12">
      <c r="A97" s="41"/>
      <c r="B97" s="42"/>
      <c r="C97" s="43"/>
      <c r="D97" s="221" t="s">
        <v>143</v>
      </c>
      <c r="E97" s="43"/>
      <c r="F97" s="222" t="s">
        <v>544</v>
      </c>
      <c r="G97" s="43"/>
      <c r="H97" s="43"/>
      <c r="I97" s="223"/>
      <c r="J97" s="43"/>
      <c r="K97" s="43"/>
      <c r="L97" s="47"/>
      <c r="M97" s="224"/>
      <c r="N97" s="225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143</v>
      </c>
      <c r="AU97" s="20" t="s">
        <v>82</v>
      </c>
    </row>
    <row r="98" spans="1:47" s="2" customFormat="1" ht="12">
      <c r="A98" s="41"/>
      <c r="B98" s="42"/>
      <c r="C98" s="43"/>
      <c r="D98" s="226" t="s">
        <v>145</v>
      </c>
      <c r="E98" s="43"/>
      <c r="F98" s="227" t="s">
        <v>546</v>
      </c>
      <c r="G98" s="43"/>
      <c r="H98" s="43"/>
      <c r="I98" s="223"/>
      <c r="J98" s="43"/>
      <c r="K98" s="43"/>
      <c r="L98" s="47"/>
      <c r="M98" s="224"/>
      <c r="N98" s="225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145</v>
      </c>
      <c r="AU98" s="20" t="s">
        <v>82</v>
      </c>
    </row>
    <row r="99" spans="1:65" s="2" customFormat="1" ht="16.5" customHeight="1">
      <c r="A99" s="41"/>
      <c r="B99" s="42"/>
      <c r="C99" s="208" t="s">
        <v>209</v>
      </c>
      <c r="D99" s="208" t="s">
        <v>136</v>
      </c>
      <c r="E99" s="209" t="s">
        <v>547</v>
      </c>
      <c r="F99" s="210" t="s">
        <v>548</v>
      </c>
      <c r="G99" s="211" t="s">
        <v>530</v>
      </c>
      <c r="H99" s="212">
        <v>1</v>
      </c>
      <c r="I99" s="213"/>
      <c r="J99" s="214">
        <f>ROUND(I99*H99,2)</f>
        <v>0</v>
      </c>
      <c r="K99" s="210" t="s">
        <v>140</v>
      </c>
      <c r="L99" s="47"/>
      <c r="M99" s="215" t="s">
        <v>19</v>
      </c>
      <c r="N99" s="216" t="s">
        <v>43</v>
      </c>
      <c r="O99" s="87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9" t="s">
        <v>531</v>
      </c>
      <c r="AT99" s="219" t="s">
        <v>136</v>
      </c>
      <c r="AU99" s="219" t="s">
        <v>82</v>
      </c>
      <c r="AY99" s="20" t="s">
        <v>133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20" t="s">
        <v>80</v>
      </c>
      <c r="BK99" s="220">
        <f>ROUND(I99*H99,2)</f>
        <v>0</v>
      </c>
      <c r="BL99" s="20" t="s">
        <v>531</v>
      </c>
      <c r="BM99" s="219" t="s">
        <v>549</v>
      </c>
    </row>
    <row r="100" spans="1:47" s="2" customFormat="1" ht="12">
      <c r="A100" s="41"/>
      <c r="B100" s="42"/>
      <c r="C100" s="43"/>
      <c r="D100" s="221" t="s">
        <v>143</v>
      </c>
      <c r="E100" s="43"/>
      <c r="F100" s="222" t="s">
        <v>548</v>
      </c>
      <c r="G100" s="43"/>
      <c r="H100" s="43"/>
      <c r="I100" s="223"/>
      <c r="J100" s="43"/>
      <c r="K100" s="43"/>
      <c r="L100" s="47"/>
      <c r="M100" s="224"/>
      <c r="N100" s="225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143</v>
      </c>
      <c r="AU100" s="20" t="s">
        <v>82</v>
      </c>
    </row>
    <row r="101" spans="1:47" s="2" customFormat="1" ht="12">
      <c r="A101" s="41"/>
      <c r="B101" s="42"/>
      <c r="C101" s="43"/>
      <c r="D101" s="226" t="s">
        <v>145</v>
      </c>
      <c r="E101" s="43"/>
      <c r="F101" s="227" t="s">
        <v>550</v>
      </c>
      <c r="G101" s="43"/>
      <c r="H101" s="43"/>
      <c r="I101" s="223"/>
      <c r="J101" s="43"/>
      <c r="K101" s="43"/>
      <c r="L101" s="47"/>
      <c r="M101" s="224"/>
      <c r="N101" s="225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145</v>
      </c>
      <c r="AU101" s="20" t="s">
        <v>82</v>
      </c>
    </row>
    <row r="102" spans="1:65" s="2" customFormat="1" ht="16.5" customHeight="1">
      <c r="A102" s="41"/>
      <c r="B102" s="42"/>
      <c r="C102" s="208" t="s">
        <v>149</v>
      </c>
      <c r="D102" s="208" t="s">
        <v>136</v>
      </c>
      <c r="E102" s="209" t="s">
        <v>551</v>
      </c>
      <c r="F102" s="210" t="s">
        <v>552</v>
      </c>
      <c r="G102" s="211" t="s">
        <v>530</v>
      </c>
      <c r="H102" s="212">
        <v>1</v>
      </c>
      <c r="I102" s="213"/>
      <c r="J102" s="214">
        <f>ROUND(I102*H102,2)</f>
        <v>0</v>
      </c>
      <c r="K102" s="210" t="s">
        <v>140</v>
      </c>
      <c r="L102" s="47"/>
      <c r="M102" s="215" t="s">
        <v>19</v>
      </c>
      <c r="N102" s="216" t="s">
        <v>43</v>
      </c>
      <c r="O102" s="87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9" t="s">
        <v>531</v>
      </c>
      <c r="AT102" s="219" t="s">
        <v>136</v>
      </c>
      <c r="AU102" s="219" t="s">
        <v>82</v>
      </c>
      <c r="AY102" s="20" t="s">
        <v>133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20" t="s">
        <v>80</v>
      </c>
      <c r="BK102" s="220">
        <f>ROUND(I102*H102,2)</f>
        <v>0</v>
      </c>
      <c r="BL102" s="20" t="s">
        <v>531</v>
      </c>
      <c r="BM102" s="219" t="s">
        <v>553</v>
      </c>
    </row>
    <row r="103" spans="1:47" s="2" customFormat="1" ht="12">
      <c r="A103" s="41"/>
      <c r="B103" s="42"/>
      <c r="C103" s="43"/>
      <c r="D103" s="221" t="s">
        <v>143</v>
      </c>
      <c r="E103" s="43"/>
      <c r="F103" s="222" t="s">
        <v>552</v>
      </c>
      <c r="G103" s="43"/>
      <c r="H103" s="43"/>
      <c r="I103" s="223"/>
      <c r="J103" s="43"/>
      <c r="K103" s="43"/>
      <c r="L103" s="47"/>
      <c r="M103" s="224"/>
      <c r="N103" s="225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143</v>
      </c>
      <c r="AU103" s="20" t="s">
        <v>82</v>
      </c>
    </row>
    <row r="104" spans="1:47" s="2" customFormat="1" ht="12">
      <c r="A104" s="41"/>
      <c r="B104" s="42"/>
      <c r="C104" s="43"/>
      <c r="D104" s="226" t="s">
        <v>145</v>
      </c>
      <c r="E104" s="43"/>
      <c r="F104" s="227" t="s">
        <v>554</v>
      </c>
      <c r="G104" s="43"/>
      <c r="H104" s="43"/>
      <c r="I104" s="223"/>
      <c r="J104" s="43"/>
      <c r="K104" s="43"/>
      <c r="L104" s="47"/>
      <c r="M104" s="224"/>
      <c r="N104" s="225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145</v>
      </c>
      <c r="AU104" s="20" t="s">
        <v>82</v>
      </c>
    </row>
    <row r="105" spans="1:65" s="2" customFormat="1" ht="24.15" customHeight="1">
      <c r="A105" s="41"/>
      <c r="B105" s="42"/>
      <c r="C105" s="208" t="s">
        <v>219</v>
      </c>
      <c r="D105" s="208" t="s">
        <v>136</v>
      </c>
      <c r="E105" s="209" t="s">
        <v>555</v>
      </c>
      <c r="F105" s="210" t="s">
        <v>556</v>
      </c>
      <c r="G105" s="211" t="s">
        <v>530</v>
      </c>
      <c r="H105" s="212">
        <v>1</v>
      </c>
      <c r="I105" s="213"/>
      <c r="J105" s="214">
        <f>ROUND(I105*H105,2)</f>
        <v>0</v>
      </c>
      <c r="K105" s="210" t="s">
        <v>140</v>
      </c>
      <c r="L105" s="47"/>
      <c r="M105" s="215" t="s">
        <v>19</v>
      </c>
      <c r="N105" s="216" t="s">
        <v>43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531</v>
      </c>
      <c r="AT105" s="219" t="s">
        <v>136</v>
      </c>
      <c r="AU105" s="219" t="s">
        <v>82</v>
      </c>
      <c r="AY105" s="20" t="s">
        <v>133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20" t="s">
        <v>80</v>
      </c>
      <c r="BK105" s="220">
        <f>ROUND(I105*H105,2)</f>
        <v>0</v>
      </c>
      <c r="BL105" s="20" t="s">
        <v>531</v>
      </c>
      <c r="BM105" s="219" t="s">
        <v>557</v>
      </c>
    </row>
    <row r="106" spans="1:47" s="2" customFormat="1" ht="12">
      <c r="A106" s="41"/>
      <c r="B106" s="42"/>
      <c r="C106" s="43"/>
      <c r="D106" s="221" t="s">
        <v>143</v>
      </c>
      <c r="E106" s="43"/>
      <c r="F106" s="222" t="s">
        <v>556</v>
      </c>
      <c r="G106" s="43"/>
      <c r="H106" s="43"/>
      <c r="I106" s="223"/>
      <c r="J106" s="43"/>
      <c r="K106" s="43"/>
      <c r="L106" s="47"/>
      <c r="M106" s="224"/>
      <c r="N106" s="225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143</v>
      </c>
      <c r="AU106" s="20" t="s">
        <v>82</v>
      </c>
    </row>
    <row r="107" spans="1:47" s="2" customFormat="1" ht="12">
      <c r="A107" s="41"/>
      <c r="B107" s="42"/>
      <c r="C107" s="43"/>
      <c r="D107" s="226" t="s">
        <v>145</v>
      </c>
      <c r="E107" s="43"/>
      <c r="F107" s="227" t="s">
        <v>558</v>
      </c>
      <c r="G107" s="43"/>
      <c r="H107" s="43"/>
      <c r="I107" s="223"/>
      <c r="J107" s="43"/>
      <c r="K107" s="43"/>
      <c r="L107" s="47"/>
      <c r="M107" s="224"/>
      <c r="N107" s="225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145</v>
      </c>
      <c r="AU107" s="20" t="s">
        <v>82</v>
      </c>
    </row>
    <row r="108" spans="1:65" s="2" customFormat="1" ht="16.5" customHeight="1">
      <c r="A108" s="41"/>
      <c r="B108" s="42"/>
      <c r="C108" s="208" t="s">
        <v>156</v>
      </c>
      <c r="D108" s="208" t="s">
        <v>136</v>
      </c>
      <c r="E108" s="209" t="s">
        <v>559</v>
      </c>
      <c r="F108" s="210" t="s">
        <v>560</v>
      </c>
      <c r="G108" s="211" t="s">
        <v>530</v>
      </c>
      <c r="H108" s="212">
        <v>1</v>
      </c>
      <c r="I108" s="213"/>
      <c r="J108" s="214">
        <f>ROUND(I108*H108,2)</f>
        <v>0</v>
      </c>
      <c r="K108" s="210" t="s">
        <v>140</v>
      </c>
      <c r="L108" s="47"/>
      <c r="M108" s="215" t="s">
        <v>19</v>
      </c>
      <c r="N108" s="216" t="s">
        <v>43</v>
      </c>
      <c r="O108" s="87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9" t="s">
        <v>531</v>
      </c>
      <c r="AT108" s="219" t="s">
        <v>136</v>
      </c>
      <c r="AU108" s="219" t="s">
        <v>82</v>
      </c>
      <c r="AY108" s="20" t="s">
        <v>133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20" t="s">
        <v>80</v>
      </c>
      <c r="BK108" s="220">
        <f>ROUND(I108*H108,2)</f>
        <v>0</v>
      </c>
      <c r="BL108" s="20" t="s">
        <v>531</v>
      </c>
      <c r="BM108" s="219" t="s">
        <v>561</v>
      </c>
    </row>
    <row r="109" spans="1:47" s="2" customFormat="1" ht="12">
      <c r="A109" s="41"/>
      <c r="B109" s="42"/>
      <c r="C109" s="43"/>
      <c r="D109" s="221" t="s">
        <v>143</v>
      </c>
      <c r="E109" s="43"/>
      <c r="F109" s="222" t="s">
        <v>560</v>
      </c>
      <c r="G109" s="43"/>
      <c r="H109" s="43"/>
      <c r="I109" s="223"/>
      <c r="J109" s="43"/>
      <c r="K109" s="43"/>
      <c r="L109" s="47"/>
      <c r="M109" s="224"/>
      <c r="N109" s="225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143</v>
      </c>
      <c r="AU109" s="20" t="s">
        <v>82</v>
      </c>
    </row>
    <row r="110" spans="1:47" s="2" customFormat="1" ht="12">
      <c r="A110" s="41"/>
      <c r="B110" s="42"/>
      <c r="C110" s="43"/>
      <c r="D110" s="226" t="s">
        <v>145</v>
      </c>
      <c r="E110" s="43"/>
      <c r="F110" s="227" t="s">
        <v>562</v>
      </c>
      <c r="G110" s="43"/>
      <c r="H110" s="43"/>
      <c r="I110" s="223"/>
      <c r="J110" s="43"/>
      <c r="K110" s="43"/>
      <c r="L110" s="47"/>
      <c r="M110" s="224"/>
      <c r="N110" s="225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145</v>
      </c>
      <c r="AU110" s="20" t="s">
        <v>82</v>
      </c>
    </row>
    <row r="111" spans="1:65" s="2" customFormat="1" ht="16.5" customHeight="1">
      <c r="A111" s="41"/>
      <c r="B111" s="42"/>
      <c r="C111" s="208" t="s">
        <v>237</v>
      </c>
      <c r="D111" s="208" t="s">
        <v>136</v>
      </c>
      <c r="E111" s="209" t="s">
        <v>563</v>
      </c>
      <c r="F111" s="210" t="s">
        <v>564</v>
      </c>
      <c r="G111" s="211" t="s">
        <v>530</v>
      </c>
      <c r="H111" s="212">
        <v>1</v>
      </c>
      <c r="I111" s="213"/>
      <c r="J111" s="214">
        <f>ROUND(I111*H111,2)</f>
        <v>0</v>
      </c>
      <c r="K111" s="210" t="s">
        <v>140</v>
      </c>
      <c r="L111" s="47"/>
      <c r="M111" s="215" t="s">
        <v>19</v>
      </c>
      <c r="N111" s="216" t="s">
        <v>43</v>
      </c>
      <c r="O111" s="87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9" t="s">
        <v>531</v>
      </c>
      <c r="AT111" s="219" t="s">
        <v>136</v>
      </c>
      <c r="AU111" s="219" t="s">
        <v>82</v>
      </c>
      <c r="AY111" s="20" t="s">
        <v>133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20" t="s">
        <v>80</v>
      </c>
      <c r="BK111" s="220">
        <f>ROUND(I111*H111,2)</f>
        <v>0</v>
      </c>
      <c r="BL111" s="20" t="s">
        <v>531</v>
      </c>
      <c r="BM111" s="219" t="s">
        <v>565</v>
      </c>
    </row>
    <row r="112" spans="1:47" s="2" customFormat="1" ht="12">
      <c r="A112" s="41"/>
      <c r="B112" s="42"/>
      <c r="C112" s="43"/>
      <c r="D112" s="221" t="s">
        <v>143</v>
      </c>
      <c r="E112" s="43"/>
      <c r="F112" s="222" t="s">
        <v>564</v>
      </c>
      <c r="G112" s="43"/>
      <c r="H112" s="43"/>
      <c r="I112" s="223"/>
      <c r="J112" s="43"/>
      <c r="K112" s="43"/>
      <c r="L112" s="47"/>
      <c r="M112" s="224"/>
      <c r="N112" s="225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143</v>
      </c>
      <c r="AU112" s="20" t="s">
        <v>82</v>
      </c>
    </row>
    <row r="113" spans="1:47" s="2" customFormat="1" ht="12">
      <c r="A113" s="41"/>
      <c r="B113" s="42"/>
      <c r="C113" s="43"/>
      <c r="D113" s="226" t="s">
        <v>145</v>
      </c>
      <c r="E113" s="43"/>
      <c r="F113" s="227" t="s">
        <v>566</v>
      </c>
      <c r="G113" s="43"/>
      <c r="H113" s="43"/>
      <c r="I113" s="223"/>
      <c r="J113" s="43"/>
      <c r="K113" s="43"/>
      <c r="L113" s="47"/>
      <c r="M113" s="224"/>
      <c r="N113" s="225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145</v>
      </c>
      <c r="AU113" s="20" t="s">
        <v>82</v>
      </c>
    </row>
    <row r="114" spans="1:63" s="12" customFormat="1" ht="22.8" customHeight="1">
      <c r="A114" s="12"/>
      <c r="B114" s="192"/>
      <c r="C114" s="193"/>
      <c r="D114" s="194" t="s">
        <v>71</v>
      </c>
      <c r="E114" s="206" t="s">
        <v>567</v>
      </c>
      <c r="F114" s="206" t="s">
        <v>568</v>
      </c>
      <c r="G114" s="193"/>
      <c r="H114" s="193"/>
      <c r="I114" s="196"/>
      <c r="J114" s="207">
        <f>BK114</f>
        <v>0</v>
      </c>
      <c r="K114" s="193"/>
      <c r="L114" s="198"/>
      <c r="M114" s="199"/>
      <c r="N114" s="200"/>
      <c r="O114" s="200"/>
      <c r="P114" s="201">
        <f>SUM(P115:P116)</f>
        <v>0</v>
      </c>
      <c r="Q114" s="200"/>
      <c r="R114" s="201">
        <f>SUM(R115:R116)</f>
        <v>0</v>
      </c>
      <c r="S114" s="200"/>
      <c r="T114" s="202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3" t="s">
        <v>209</v>
      </c>
      <c r="AT114" s="204" t="s">
        <v>71</v>
      </c>
      <c r="AU114" s="204" t="s">
        <v>80</v>
      </c>
      <c r="AY114" s="203" t="s">
        <v>133</v>
      </c>
      <c r="BK114" s="205">
        <f>SUM(BK115:BK116)</f>
        <v>0</v>
      </c>
    </row>
    <row r="115" spans="1:65" s="2" customFormat="1" ht="16.5" customHeight="1">
      <c r="A115" s="41"/>
      <c r="B115" s="42"/>
      <c r="C115" s="208" t="s">
        <v>202</v>
      </c>
      <c r="D115" s="208" t="s">
        <v>136</v>
      </c>
      <c r="E115" s="209" t="s">
        <v>569</v>
      </c>
      <c r="F115" s="210" t="s">
        <v>570</v>
      </c>
      <c r="G115" s="211" t="s">
        <v>530</v>
      </c>
      <c r="H115" s="212">
        <v>1</v>
      </c>
      <c r="I115" s="213"/>
      <c r="J115" s="214">
        <f>ROUND(I115*H115,2)</f>
        <v>0</v>
      </c>
      <c r="K115" s="210" t="s">
        <v>201</v>
      </c>
      <c r="L115" s="47"/>
      <c r="M115" s="215" t="s">
        <v>19</v>
      </c>
      <c r="N115" s="216" t="s">
        <v>43</v>
      </c>
      <c r="O115" s="87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9" t="s">
        <v>531</v>
      </c>
      <c r="AT115" s="219" t="s">
        <v>136</v>
      </c>
      <c r="AU115" s="219" t="s">
        <v>82</v>
      </c>
      <c r="AY115" s="20" t="s">
        <v>133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20" t="s">
        <v>80</v>
      </c>
      <c r="BK115" s="220">
        <f>ROUND(I115*H115,2)</f>
        <v>0</v>
      </c>
      <c r="BL115" s="20" t="s">
        <v>531</v>
      </c>
      <c r="BM115" s="219" t="s">
        <v>571</v>
      </c>
    </row>
    <row r="116" spans="1:47" s="2" customFormat="1" ht="12">
      <c r="A116" s="41"/>
      <c r="B116" s="42"/>
      <c r="C116" s="43"/>
      <c r="D116" s="221" t="s">
        <v>143</v>
      </c>
      <c r="E116" s="43"/>
      <c r="F116" s="222" t="s">
        <v>570</v>
      </c>
      <c r="G116" s="43"/>
      <c r="H116" s="43"/>
      <c r="I116" s="223"/>
      <c r="J116" s="43"/>
      <c r="K116" s="43"/>
      <c r="L116" s="47"/>
      <c r="M116" s="224"/>
      <c r="N116" s="225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143</v>
      </c>
      <c r="AU116" s="20" t="s">
        <v>82</v>
      </c>
    </row>
    <row r="117" spans="1:63" s="12" customFormat="1" ht="22.8" customHeight="1">
      <c r="A117" s="12"/>
      <c r="B117" s="192"/>
      <c r="C117" s="193"/>
      <c r="D117" s="194" t="s">
        <v>71</v>
      </c>
      <c r="E117" s="206" t="s">
        <v>572</v>
      </c>
      <c r="F117" s="206" t="s">
        <v>573</v>
      </c>
      <c r="G117" s="193"/>
      <c r="H117" s="193"/>
      <c r="I117" s="196"/>
      <c r="J117" s="207">
        <f>BK117</f>
        <v>0</v>
      </c>
      <c r="K117" s="193"/>
      <c r="L117" s="198"/>
      <c r="M117" s="199"/>
      <c r="N117" s="200"/>
      <c r="O117" s="200"/>
      <c r="P117" s="201">
        <f>SUM(P118:P120)</f>
        <v>0</v>
      </c>
      <c r="Q117" s="200"/>
      <c r="R117" s="201">
        <f>SUM(R118:R120)</f>
        <v>0</v>
      </c>
      <c r="S117" s="200"/>
      <c r="T117" s="202">
        <f>SUM(T118:T120)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3" t="s">
        <v>209</v>
      </c>
      <c r="AT117" s="204" t="s">
        <v>71</v>
      </c>
      <c r="AU117" s="204" t="s">
        <v>80</v>
      </c>
      <c r="AY117" s="203" t="s">
        <v>133</v>
      </c>
      <c r="BK117" s="205">
        <f>SUM(BK118:BK120)</f>
        <v>0</v>
      </c>
    </row>
    <row r="118" spans="1:65" s="2" customFormat="1" ht="16.5" customHeight="1">
      <c r="A118" s="41"/>
      <c r="B118" s="42"/>
      <c r="C118" s="208" t="s">
        <v>252</v>
      </c>
      <c r="D118" s="208" t="s">
        <v>136</v>
      </c>
      <c r="E118" s="209" t="s">
        <v>574</v>
      </c>
      <c r="F118" s="210" t="s">
        <v>575</v>
      </c>
      <c r="G118" s="211" t="s">
        <v>530</v>
      </c>
      <c r="H118" s="212">
        <v>1</v>
      </c>
      <c r="I118" s="213"/>
      <c r="J118" s="214">
        <f>ROUND(I118*H118,2)</f>
        <v>0</v>
      </c>
      <c r="K118" s="210" t="s">
        <v>140</v>
      </c>
      <c r="L118" s="47"/>
      <c r="M118" s="215" t="s">
        <v>19</v>
      </c>
      <c r="N118" s="216" t="s">
        <v>43</v>
      </c>
      <c r="O118" s="87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9" t="s">
        <v>531</v>
      </c>
      <c r="AT118" s="219" t="s">
        <v>136</v>
      </c>
      <c r="AU118" s="219" t="s">
        <v>82</v>
      </c>
      <c r="AY118" s="20" t="s">
        <v>133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20" t="s">
        <v>80</v>
      </c>
      <c r="BK118" s="220">
        <f>ROUND(I118*H118,2)</f>
        <v>0</v>
      </c>
      <c r="BL118" s="20" t="s">
        <v>531</v>
      </c>
      <c r="BM118" s="219" t="s">
        <v>576</v>
      </c>
    </row>
    <row r="119" spans="1:47" s="2" customFormat="1" ht="12">
      <c r="A119" s="41"/>
      <c r="B119" s="42"/>
      <c r="C119" s="43"/>
      <c r="D119" s="221" t="s">
        <v>143</v>
      </c>
      <c r="E119" s="43"/>
      <c r="F119" s="222" t="s">
        <v>575</v>
      </c>
      <c r="G119" s="43"/>
      <c r="H119" s="43"/>
      <c r="I119" s="223"/>
      <c r="J119" s="43"/>
      <c r="K119" s="43"/>
      <c r="L119" s="47"/>
      <c r="M119" s="224"/>
      <c r="N119" s="225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143</v>
      </c>
      <c r="AU119" s="20" t="s">
        <v>82</v>
      </c>
    </row>
    <row r="120" spans="1:47" s="2" customFormat="1" ht="12">
      <c r="A120" s="41"/>
      <c r="B120" s="42"/>
      <c r="C120" s="43"/>
      <c r="D120" s="226" t="s">
        <v>145</v>
      </c>
      <c r="E120" s="43"/>
      <c r="F120" s="227" t="s">
        <v>577</v>
      </c>
      <c r="G120" s="43"/>
      <c r="H120" s="43"/>
      <c r="I120" s="223"/>
      <c r="J120" s="43"/>
      <c r="K120" s="43"/>
      <c r="L120" s="47"/>
      <c r="M120" s="297"/>
      <c r="N120" s="298"/>
      <c r="O120" s="299"/>
      <c r="P120" s="299"/>
      <c r="Q120" s="299"/>
      <c r="R120" s="299"/>
      <c r="S120" s="299"/>
      <c r="T120" s="300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145</v>
      </c>
      <c r="AU120" s="20" t="s">
        <v>82</v>
      </c>
    </row>
    <row r="121" spans="1:31" s="2" customFormat="1" ht="6.95" customHeight="1">
      <c r="A121" s="41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47"/>
      <c r="M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</sheetData>
  <sheetProtection password="9336" sheet="1" objects="1" scenarios="1" formatColumns="0" formatRows="0" autoFilter="0"/>
  <autoFilter ref="C83:K12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3_01/013254000"/>
    <hyperlink ref="F95" r:id="rId2" display="https://podminky.urs.cz/item/CS_URS_2023_01/030001000"/>
    <hyperlink ref="F98" r:id="rId3" display="https://podminky.urs.cz/item/CS_URS_2023_01/033103000"/>
    <hyperlink ref="F101" r:id="rId4" display="https://podminky.urs.cz/item/CS_URS_2023_01/033203000"/>
    <hyperlink ref="F104" r:id="rId5" display="https://podminky.urs.cz/item/CS_URS_2023_01/034103000"/>
    <hyperlink ref="F107" r:id="rId6" display="https://podminky.urs.cz/item/CS_URS_2023_01/034203000"/>
    <hyperlink ref="F110" r:id="rId7" display="https://podminky.urs.cz/item/CS_URS_2023_01/034503000"/>
    <hyperlink ref="F113" r:id="rId8" display="https://podminky.urs.cz/item/CS_URS_2023_01/035103001"/>
    <hyperlink ref="F120" r:id="rId9" display="https://podminky.urs.cz/item/CS_URS_2023_01/0914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3"/>
    </row>
    <row r="4" spans="2:8" s="1" customFormat="1" ht="24.95" customHeight="1">
      <c r="B4" s="23"/>
      <c r="C4" s="134" t="s">
        <v>578</v>
      </c>
      <c r="H4" s="23"/>
    </row>
    <row r="5" spans="2:8" s="1" customFormat="1" ht="12" customHeight="1">
      <c r="B5" s="23"/>
      <c r="C5" s="301" t="s">
        <v>13</v>
      </c>
      <c r="D5" s="144" t="s">
        <v>14</v>
      </c>
      <c r="E5" s="1"/>
      <c r="F5" s="1"/>
      <c r="H5" s="23"/>
    </row>
    <row r="6" spans="2:8" s="1" customFormat="1" ht="36.95" customHeight="1">
      <c r="B6" s="23"/>
      <c r="C6" s="302" t="s">
        <v>16</v>
      </c>
      <c r="D6" s="303" t="s">
        <v>17</v>
      </c>
      <c r="E6" s="1"/>
      <c r="F6" s="1"/>
      <c r="H6" s="23"/>
    </row>
    <row r="7" spans="2:8" s="1" customFormat="1" ht="16.5" customHeight="1">
      <c r="B7" s="23"/>
      <c r="C7" s="136" t="s">
        <v>23</v>
      </c>
      <c r="D7" s="141" t="str">
        <f>'Rekapitulace stavby'!AN8</f>
        <v>24. 6. 2023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1"/>
      <c r="B9" s="304"/>
      <c r="C9" s="305" t="s">
        <v>53</v>
      </c>
      <c r="D9" s="306" t="s">
        <v>54</v>
      </c>
      <c r="E9" s="306" t="s">
        <v>120</v>
      </c>
      <c r="F9" s="307" t="s">
        <v>579</v>
      </c>
      <c r="G9" s="181"/>
      <c r="H9" s="304"/>
    </row>
    <row r="10" spans="1:8" s="2" customFormat="1" ht="26.4" customHeight="1">
      <c r="A10" s="41"/>
      <c r="B10" s="47"/>
      <c r="C10" s="308" t="s">
        <v>580</v>
      </c>
      <c r="D10" s="308" t="s">
        <v>78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9" t="s">
        <v>88</v>
      </c>
      <c r="D11" s="310" t="s">
        <v>19</v>
      </c>
      <c r="E11" s="311" t="s">
        <v>19</v>
      </c>
      <c r="F11" s="312">
        <v>2912.398</v>
      </c>
      <c r="G11" s="41"/>
      <c r="H11" s="47"/>
    </row>
    <row r="12" spans="1:8" s="2" customFormat="1" ht="16.8" customHeight="1">
      <c r="A12" s="41"/>
      <c r="B12" s="47"/>
      <c r="C12" s="313" t="s">
        <v>19</v>
      </c>
      <c r="D12" s="313" t="s">
        <v>159</v>
      </c>
      <c r="E12" s="20" t="s">
        <v>19</v>
      </c>
      <c r="F12" s="314">
        <v>0</v>
      </c>
      <c r="G12" s="41"/>
      <c r="H12" s="47"/>
    </row>
    <row r="13" spans="1:8" s="2" customFormat="1" ht="16.8" customHeight="1">
      <c r="A13" s="41"/>
      <c r="B13" s="47"/>
      <c r="C13" s="313" t="s">
        <v>19</v>
      </c>
      <c r="D13" s="313" t="s">
        <v>160</v>
      </c>
      <c r="E13" s="20" t="s">
        <v>19</v>
      </c>
      <c r="F13" s="314">
        <v>1224</v>
      </c>
      <c r="G13" s="41"/>
      <c r="H13" s="47"/>
    </row>
    <row r="14" spans="1:8" s="2" customFormat="1" ht="16.8" customHeight="1">
      <c r="A14" s="41"/>
      <c r="B14" s="47"/>
      <c r="C14" s="313" t="s">
        <v>19</v>
      </c>
      <c r="D14" s="313" t="s">
        <v>161</v>
      </c>
      <c r="E14" s="20" t="s">
        <v>19</v>
      </c>
      <c r="F14" s="314">
        <v>554.4</v>
      </c>
      <c r="G14" s="41"/>
      <c r="H14" s="47"/>
    </row>
    <row r="15" spans="1:8" s="2" customFormat="1" ht="16.8" customHeight="1">
      <c r="A15" s="41"/>
      <c r="B15" s="47"/>
      <c r="C15" s="313" t="s">
        <v>19</v>
      </c>
      <c r="D15" s="313" t="s">
        <v>162</v>
      </c>
      <c r="E15" s="20" t="s">
        <v>19</v>
      </c>
      <c r="F15" s="314">
        <v>720</v>
      </c>
      <c r="G15" s="41"/>
      <c r="H15" s="47"/>
    </row>
    <row r="16" spans="1:8" s="2" customFormat="1" ht="16.8" customHeight="1">
      <c r="A16" s="41"/>
      <c r="B16" s="47"/>
      <c r="C16" s="313" t="s">
        <v>19</v>
      </c>
      <c r="D16" s="313" t="s">
        <v>163</v>
      </c>
      <c r="E16" s="20" t="s">
        <v>19</v>
      </c>
      <c r="F16" s="314">
        <v>506.1</v>
      </c>
      <c r="G16" s="41"/>
      <c r="H16" s="47"/>
    </row>
    <row r="17" spans="1:8" s="2" customFormat="1" ht="16.8" customHeight="1">
      <c r="A17" s="41"/>
      <c r="B17" s="47"/>
      <c r="C17" s="313" t="s">
        <v>19</v>
      </c>
      <c r="D17" s="313" t="s">
        <v>164</v>
      </c>
      <c r="E17" s="20" t="s">
        <v>19</v>
      </c>
      <c r="F17" s="314">
        <v>326.7</v>
      </c>
      <c r="G17" s="41"/>
      <c r="H17" s="47"/>
    </row>
    <row r="18" spans="1:8" s="2" customFormat="1" ht="16.8" customHeight="1">
      <c r="A18" s="41"/>
      <c r="B18" s="47"/>
      <c r="C18" s="313" t="s">
        <v>19</v>
      </c>
      <c r="D18" s="313" t="s">
        <v>166</v>
      </c>
      <c r="E18" s="20" t="s">
        <v>19</v>
      </c>
      <c r="F18" s="314">
        <v>0</v>
      </c>
      <c r="G18" s="41"/>
      <c r="H18" s="47"/>
    </row>
    <row r="19" spans="1:8" s="2" customFormat="1" ht="16.8" customHeight="1">
      <c r="A19" s="41"/>
      <c r="B19" s="47"/>
      <c r="C19" s="313" t="s">
        <v>19</v>
      </c>
      <c r="D19" s="313" t="s">
        <v>167</v>
      </c>
      <c r="E19" s="20" t="s">
        <v>19</v>
      </c>
      <c r="F19" s="314">
        <v>-3.6</v>
      </c>
      <c r="G19" s="41"/>
      <c r="H19" s="47"/>
    </row>
    <row r="20" spans="1:8" s="2" customFormat="1" ht="16.8" customHeight="1">
      <c r="A20" s="41"/>
      <c r="B20" s="47"/>
      <c r="C20" s="313" t="s">
        <v>19</v>
      </c>
      <c r="D20" s="313" t="s">
        <v>168</v>
      </c>
      <c r="E20" s="20" t="s">
        <v>19</v>
      </c>
      <c r="F20" s="314">
        <v>-346.348</v>
      </c>
      <c r="G20" s="41"/>
      <c r="H20" s="47"/>
    </row>
    <row r="21" spans="1:8" s="2" customFormat="1" ht="16.8" customHeight="1">
      <c r="A21" s="41"/>
      <c r="B21" s="47"/>
      <c r="C21" s="313" t="s">
        <v>19</v>
      </c>
      <c r="D21" s="313" t="s">
        <v>169</v>
      </c>
      <c r="E21" s="20" t="s">
        <v>19</v>
      </c>
      <c r="F21" s="314">
        <v>-113.266</v>
      </c>
      <c r="G21" s="41"/>
      <c r="H21" s="47"/>
    </row>
    <row r="22" spans="1:8" s="2" customFormat="1" ht="16.8" customHeight="1">
      <c r="A22" s="41"/>
      <c r="B22" s="47"/>
      <c r="C22" s="313" t="s">
        <v>19</v>
      </c>
      <c r="D22" s="313" t="s">
        <v>170</v>
      </c>
      <c r="E22" s="20" t="s">
        <v>19</v>
      </c>
      <c r="F22" s="314">
        <v>-34.89</v>
      </c>
      <c r="G22" s="41"/>
      <c r="H22" s="47"/>
    </row>
    <row r="23" spans="1:8" s="2" customFormat="1" ht="16.8" customHeight="1">
      <c r="A23" s="41"/>
      <c r="B23" s="47"/>
      <c r="C23" s="313" t="s">
        <v>19</v>
      </c>
      <c r="D23" s="313" t="s">
        <v>171</v>
      </c>
      <c r="E23" s="20" t="s">
        <v>19</v>
      </c>
      <c r="F23" s="314">
        <v>-1.62</v>
      </c>
      <c r="G23" s="41"/>
      <c r="H23" s="47"/>
    </row>
    <row r="24" spans="1:8" s="2" customFormat="1" ht="16.8" customHeight="1">
      <c r="A24" s="41"/>
      <c r="B24" s="47"/>
      <c r="C24" s="313" t="s">
        <v>19</v>
      </c>
      <c r="D24" s="313" t="s">
        <v>172</v>
      </c>
      <c r="E24" s="20" t="s">
        <v>19</v>
      </c>
      <c r="F24" s="314">
        <v>-3.815</v>
      </c>
      <c r="G24" s="41"/>
      <c r="H24" s="47"/>
    </row>
    <row r="25" spans="1:8" s="2" customFormat="1" ht="16.8" customHeight="1">
      <c r="A25" s="41"/>
      <c r="B25" s="47"/>
      <c r="C25" s="313" t="s">
        <v>19</v>
      </c>
      <c r="D25" s="313" t="s">
        <v>173</v>
      </c>
      <c r="E25" s="20" t="s">
        <v>19</v>
      </c>
      <c r="F25" s="314">
        <v>-1.124</v>
      </c>
      <c r="G25" s="41"/>
      <c r="H25" s="47"/>
    </row>
    <row r="26" spans="1:8" s="2" customFormat="1" ht="16.8" customHeight="1">
      <c r="A26" s="41"/>
      <c r="B26" s="47"/>
      <c r="C26" s="313" t="s">
        <v>19</v>
      </c>
      <c r="D26" s="313" t="s">
        <v>174</v>
      </c>
      <c r="E26" s="20" t="s">
        <v>19</v>
      </c>
      <c r="F26" s="314">
        <v>-0.943</v>
      </c>
      <c r="G26" s="41"/>
      <c r="H26" s="47"/>
    </row>
    <row r="27" spans="1:8" s="2" customFormat="1" ht="16.8" customHeight="1">
      <c r="A27" s="41"/>
      <c r="B27" s="47"/>
      <c r="C27" s="313" t="s">
        <v>19</v>
      </c>
      <c r="D27" s="313" t="s">
        <v>175</v>
      </c>
      <c r="E27" s="20" t="s">
        <v>19</v>
      </c>
      <c r="F27" s="314">
        <v>-4.612</v>
      </c>
      <c r="G27" s="41"/>
      <c r="H27" s="47"/>
    </row>
    <row r="28" spans="1:8" s="2" customFormat="1" ht="16.8" customHeight="1">
      <c r="A28" s="41"/>
      <c r="B28" s="47"/>
      <c r="C28" s="313" t="s">
        <v>19</v>
      </c>
      <c r="D28" s="313" t="s">
        <v>176</v>
      </c>
      <c r="E28" s="20" t="s">
        <v>19</v>
      </c>
      <c r="F28" s="314">
        <v>-1.492</v>
      </c>
      <c r="G28" s="41"/>
      <c r="H28" s="47"/>
    </row>
    <row r="29" spans="1:8" s="2" customFormat="1" ht="16.8" customHeight="1">
      <c r="A29" s="41"/>
      <c r="B29" s="47"/>
      <c r="C29" s="313" t="s">
        <v>19</v>
      </c>
      <c r="D29" s="313" t="s">
        <v>177</v>
      </c>
      <c r="E29" s="20" t="s">
        <v>19</v>
      </c>
      <c r="F29" s="314">
        <v>-30.469</v>
      </c>
      <c r="G29" s="41"/>
      <c r="H29" s="47"/>
    </row>
    <row r="30" spans="1:8" s="2" customFormat="1" ht="16.8" customHeight="1">
      <c r="A30" s="41"/>
      <c r="B30" s="47"/>
      <c r="C30" s="313" t="s">
        <v>19</v>
      </c>
      <c r="D30" s="313" t="s">
        <v>178</v>
      </c>
      <c r="E30" s="20" t="s">
        <v>19</v>
      </c>
      <c r="F30" s="314">
        <v>-6.697</v>
      </c>
      <c r="G30" s="41"/>
      <c r="H30" s="47"/>
    </row>
    <row r="31" spans="1:8" s="2" customFormat="1" ht="16.8" customHeight="1">
      <c r="A31" s="41"/>
      <c r="B31" s="47"/>
      <c r="C31" s="313" t="s">
        <v>19</v>
      </c>
      <c r="D31" s="313" t="s">
        <v>179</v>
      </c>
      <c r="E31" s="20" t="s">
        <v>19</v>
      </c>
      <c r="F31" s="314">
        <v>-3.8</v>
      </c>
      <c r="G31" s="41"/>
      <c r="H31" s="47"/>
    </row>
    <row r="32" spans="1:8" s="2" customFormat="1" ht="16.8" customHeight="1">
      <c r="A32" s="41"/>
      <c r="B32" s="47"/>
      <c r="C32" s="313" t="s">
        <v>19</v>
      </c>
      <c r="D32" s="313" t="s">
        <v>180</v>
      </c>
      <c r="E32" s="20" t="s">
        <v>19</v>
      </c>
      <c r="F32" s="314">
        <v>-15.345</v>
      </c>
      <c r="G32" s="41"/>
      <c r="H32" s="47"/>
    </row>
    <row r="33" spans="1:8" s="2" customFormat="1" ht="16.8" customHeight="1">
      <c r="A33" s="41"/>
      <c r="B33" s="47"/>
      <c r="C33" s="313" t="s">
        <v>19</v>
      </c>
      <c r="D33" s="313" t="s">
        <v>181</v>
      </c>
      <c r="E33" s="20" t="s">
        <v>19</v>
      </c>
      <c r="F33" s="314">
        <v>-4.86</v>
      </c>
      <c r="G33" s="41"/>
      <c r="H33" s="47"/>
    </row>
    <row r="34" spans="1:8" s="2" customFormat="1" ht="16.8" customHeight="1">
      <c r="A34" s="41"/>
      <c r="B34" s="47"/>
      <c r="C34" s="313" t="s">
        <v>19</v>
      </c>
      <c r="D34" s="313" t="s">
        <v>182</v>
      </c>
      <c r="E34" s="20" t="s">
        <v>19</v>
      </c>
      <c r="F34" s="314">
        <v>0</v>
      </c>
      <c r="G34" s="41"/>
      <c r="H34" s="47"/>
    </row>
    <row r="35" spans="1:8" s="2" customFormat="1" ht="16.8" customHeight="1">
      <c r="A35" s="41"/>
      <c r="B35" s="47"/>
      <c r="C35" s="313" t="s">
        <v>19</v>
      </c>
      <c r="D35" s="313" t="s">
        <v>183</v>
      </c>
      <c r="E35" s="20" t="s">
        <v>19</v>
      </c>
      <c r="F35" s="314">
        <v>3.78</v>
      </c>
      <c r="G35" s="41"/>
      <c r="H35" s="47"/>
    </row>
    <row r="36" spans="1:8" s="2" customFormat="1" ht="16.8" customHeight="1">
      <c r="A36" s="41"/>
      <c r="B36" s="47"/>
      <c r="C36" s="313" t="s">
        <v>19</v>
      </c>
      <c r="D36" s="313" t="s">
        <v>184</v>
      </c>
      <c r="E36" s="20" t="s">
        <v>19</v>
      </c>
      <c r="F36" s="314">
        <v>84.87</v>
      </c>
      <c r="G36" s="41"/>
      <c r="H36" s="47"/>
    </row>
    <row r="37" spans="1:8" s="2" customFormat="1" ht="16.8" customHeight="1">
      <c r="A37" s="41"/>
      <c r="B37" s="47"/>
      <c r="C37" s="313" t="s">
        <v>19</v>
      </c>
      <c r="D37" s="313" t="s">
        <v>185</v>
      </c>
      <c r="E37" s="20" t="s">
        <v>19</v>
      </c>
      <c r="F37" s="314">
        <v>21.923</v>
      </c>
      <c r="G37" s="41"/>
      <c r="H37" s="47"/>
    </row>
    <row r="38" spans="1:8" s="2" customFormat="1" ht="16.8" customHeight="1">
      <c r="A38" s="41"/>
      <c r="B38" s="47"/>
      <c r="C38" s="313" t="s">
        <v>19</v>
      </c>
      <c r="D38" s="313" t="s">
        <v>186</v>
      </c>
      <c r="E38" s="20" t="s">
        <v>19</v>
      </c>
      <c r="F38" s="314">
        <v>13.506</v>
      </c>
      <c r="G38" s="41"/>
      <c r="H38" s="47"/>
    </row>
    <row r="39" spans="1:8" s="2" customFormat="1" ht="16.8" customHeight="1">
      <c r="A39" s="41"/>
      <c r="B39" s="47"/>
      <c r="C39" s="313" t="s">
        <v>19</v>
      </c>
      <c r="D39" s="313" t="s">
        <v>187</v>
      </c>
      <c r="E39" s="20" t="s">
        <v>19</v>
      </c>
      <c r="F39" s="314">
        <v>0.54</v>
      </c>
      <c r="G39" s="41"/>
      <c r="H39" s="47"/>
    </row>
    <row r="40" spans="1:8" s="2" customFormat="1" ht="16.8" customHeight="1">
      <c r="A40" s="41"/>
      <c r="B40" s="47"/>
      <c r="C40" s="313" t="s">
        <v>19</v>
      </c>
      <c r="D40" s="313" t="s">
        <v>188</v>
      </c>
      <c r="E40" s="20" t="s">
        <v>19</v>
      </c>
      <c r="F40" s="314">
        <v>2.543</v>
      </c>
      <c r="G40" s="41"/>
      <c r="H40" s="47"/>
    </row>
    <row r="41" spans="1:8" s="2" customFormat="1" ht="16.8" customHeight="1">
      <c r="A41" s="41"/>
      <c r="B41" s="47"/>
      <c r="C41" s="313" t="s">
        <v>19</v>
      </c>
      <c r="D41" s="313" t="s">
        <v>189</v>
      </c>
      <c r="E41" s="20" t="s">
        <v>19</v>
      </c>
      <c r="F41" s="314">
        <v>0.435</v>
      </c>
      <c r="G41" s="41"/>
      <c r="H41" s="47"/>
    </row>
    <row r="42" spans="1:8" s="2" customFormat="1" ht="16.8" customHeight="1">
      <c r="A42" s="41"/>
      <c r="B42" s="47"/>
      <c r="C42" s="313" t="s">
        <v>19</v>
      </c>
      <c r="D42" s="313" t="s">
        <v>190</v>
      </c>
      <c r="E42" s="20" t="s">
        <v>19</v>
      </c>
      <c r="F42" s="314">
        <v>0.848</v>
      </c>
      <c r="G42" s="41"/>
      <c r="H42" s="47"/>
    </row>
    <row r="43" spans="1:8" s="2" customFormat="1" ht="16.8" customHeight="1">
      <c r="A43" s="41"/>
      <c r="B43" s="47"/>
      <c r="C43" s="313" t="s">
        <v>19</v>
      </c>
      <c r="D43" s="313" t="s">
        <v>191</v>
      </c>
      <c r="E43" s="20" t="s">
        <v>19</v>
      </c>
      <c r="F43" s="314">
        <v>1.419</v>
      </c>
      <c r="G43" s="41"/>
      <c r="H43" s="47"/>
    </row>
    <row r="44" spans="1:8" s="2" customFormat="1" ht="16.8" customHeight="1">
      <c r="A44" s="41"/>
      <c r="B44" s="47"/>
      <c r="C44" s="313" t="s">
        <v>19</v>
      </c>
      <c r="D44" s="313" t="s">
        <v>192</v>
      </c>
      <c r="E44" s="20" t="s">
        <v>19</v>
      </c>
      <c r="F44" s="314">
        <v>0.918</v>
      </c>
      <c r="G44" s="41"/>
      <c r="H44" s="47"/>
    </row>
    <row r="45" spans="1:8" s="2" customFormat="1" ht="16.8" customHeight="1">
      <c r="A45" s="41"/>
      <c r="B45" s="47"/>
      <c r="C45" s="313" t="s">
        <v>19</v>
      </c>
      <c r="D45" s="313" t="s">
        <v>193</v>
      </c>
      <c r="E45" s="20" t="s">
        <v>19</v>
      </c>
      <c r="F45" s="314">
        <v>9.375</v>
      </c>
      <c r="G45" s="41"/>
      <c r="H45" s="47"/>
    </row>
    <row r="46" spans="1:8" s="2" customFormat="1" ht="16.8" customHeight="1">
      <c r="A46" s="41"/>
      <c r="B46" s="47"/>
      <c r="C46" s="313" t="s">
        <v>19</v>
      </c>
      <c r="D46" s="313" t="s">
        <v>194</v>
      </c>
      <c r="E46" s="20" t="s">
        <v>19</v>
      </c>
      <c r="F46" s="314">
        <v>4.592</v>
      </c>
      <c r="G46" s="41"/>
      <c r="H46" s="47"/>
    </row>
    <row r="47" spans="1:8" s="2" customFormat="1" ht="16.8" customHeight="1">
      <c r="A47" s="41"/>
      <c r="B47" s="47"/>
      <c r="C47" s="313" t="s">
        <v>19</v>
      </c>
      <c r="D47" s="313" t="s">
        <v>195</v>
      </c>
      <c r="E47" s="20" t="s">
        <v>19</v>
      </c>
      <c r="F47" s="314">
        <v>1.77</v>
      </c>
      <c r="G47" s="41"/>
      <c r="H47" s="47"/>
    </row>
    <row r="48" spans="1:8" s="2" customFormat="1" ht="16.8" customHeight="1">
      <c r="A48" s="41"/>
      <c r="B48" s="47"/>
      <c r="C48" s="313" t="s">
        <v>19</v>
      </c>
      <c r="D48" s="313" t="s">
        <v>196</v>
      </c>
      <c r="E48" s="20" t="s">
        <v>19</v>
      </c>
      <c r="F48" s="314">
        <v>5.94</v>
      </c>
      <c r="G48" s="41"/>
      <c r="H48" s="47"/>
    </row>
    <row r="49" spans="1:8" s="2" customFormat="1" ht="16.8" customHeight="1">
      <c r="A49" s="41"/>
      <c r="B49" s="47"/>
      <c r="C49" s="313" t="s">
        <v>19</v>
      </c>
      <c r="D49" s="313" t="s">
        <v>197</v>
      </c>
      <c r="E49" s="20" t="s">
        <v>19</v>
      </c>
      <c r="F49" s="314">
        <v>1.62</v>
      </c>
      <c r="G49" s="41"/>
      <c r="H49" s="47"/>
    </row>
    <row r="50" spans="1:8" s="2" customFormat="1" ht="16.8" customHeight="1">
      <c r="A50" s="41"/>
      <c r="B50" s="47"/>
      <c r="C50" s="313" t="s">
        <v>88</v>
      </c>
      <c r="D50" s="313" t="s">
        <v>198</v>
      </c>
      <c r="E50" s="20" t="s">
        <v>19</v>
      </c>
      <c r="F50" s="314">
        <v>2912.398</v>
      </c>
      <c r="G50" s="41"/>
      <c r="H50" s="47"/>
    </row>
    <row r="51" spans="1:8" s="2" customFormat="1" ht="16.8" customHeight="1">
      <c r="A51" s="41"/>
      <c r="B51" s="47"/>
      <c r="C51" s="315" t="s">
        <v>581</v>
      </c>
      <c r="D51" s="41"/>
      <c r="E51" s="41"/>
      <c r="F51" s="41"/>
      <c r="G51" s="41"/>
      <c r="H51" s="47"/>
    </row>
    <row r="52" spans="1:8" s="2" customFormat="1" ht="12">
      <c r="A52" s="41"/>
      <c r="B52" s="47"/>
      <c r="C52" s="313" t="s">
        <v>153</v>
      </c>
      <c r="D52" s="313" t="s">
        <v>154</v>
      </c>
      <c r="E52" s="20" t="s">
        <v>155</v>
      </c>
      <c r="F52" s="314">
        <v>2912.398</v>
      </c>
      <c r="G52" s="41"/>
      <c r="H52" s="47"/>
    </row>
    <row r="53" spans="1:8" s="2" customFormat="1" ht="16.8" customHeight="1">
      <c r="A53" s="41"/>
      <c r="B53" s="47"/>
      <c r="C53" s="313" t="s">
        <v>494</v>
      </c>
      <c r="D53" s="313" t="s">
        <v>495</v>
      </c>
      <c r="E53" s="20" t="s">
        <v>155</v>
      </c>
      <c r="F53" s="314">
        <v>2912.398</v>
      </c>
      <c r="G53" s="41"/>
      <c r="H53" s="47"/>
    </row>
    <row r="54" spans="1:8" s="2" customFormat="1" ht="16.8" customHeight="1">
      <c r="A54" s="41"/>
      <c r="B54" s="47"/>
      <c r="C54" s="313" t="s">
        <v>499</v>
      </c>
      <c r="D54" s="313" t="s">
        <v>500</v>
      </c>
      <c r="E54" s="20" t="s">
        <v>155</v>
      </c>
      <c r="F54" s="314">
        <v>2912.398</v>
      </c>
      <c r="G54" s="41"/>
      <c r="H54" s="47"/>
    </row>
    <row r="55" spans="1:8" s="2" customFormat="1" ht="16.8" customHeight="1">
      <c r="A55" s="41"/>
      <c r="B55" s="47"/>
      <c r="C55" s="313" t="s">
        <v>321</v>
      </c>
      <c r="D55" s="313" t="s">
        <v>322</v>
      </c>
      <c r="E55" s="20" t="s">
        <v>155</v>
      </c>
      <c r="F55" s="314">
        <v>2912.398</v>
      </c>
      <c r="G55" s="41"/>
      <c r="H55" s="47"/>
    </row>
    <row r="56" spans="1:8" s="2" customFormat="1" ht="16.8" customHeight="1">
      <c r="A56" s="41"/>
      <c r="B56" s="47"/>
      <c r="C56" s="309" t="s">
        <v>86</v>
      </c>
      <c r="D56" s="310" t="s">
        <v>19</v>
      </c>
      <c r="E56" s="311" t="s">
        <v>19</v>
      </c>
      <c r="F56" s="312">
        <v>3808.5</v>
      </c>
      <c r="G56" s="41"/>
      <c r="H56" s="47"/>
    </row>
    <row r="57" spans="1:8" s="2" customFormat="1" ht="16.8" customHeight="1">
      <c r="A57" s="41"/>
      <c r="B57" s="47"/>
      <c r="C57" s="313" t="s">
        <v>19</v>
      </c>
      <c r="D57" s="313" t="s">
        <v>266</v>
      </c>
      <c r="E57" s="20" t="s">
        <v>19</v>
      </c>
      <c r="F57" s="314">
        <v>3728.4</v>
      </c>
      <c r="G57" s="41"/>
      <c r="H57" s="47"/>
    </row>
    <row r="58" spans="1:8" s="2" customFormat="1" ht="16.8" customHeight="1">
      <c r="A58" s="41"/>
      <c r="B58" s="47"/>
      <c r="C58" s="313" t="s">
        <v>19</v>
      </c>
      <c r="D58" s="313" t="s">
        <v>267</v>
      </c>
      <c r="E58" s="20" t="s">
        <v>19</v>
      </c>
      <c r="F58" s="314">
        <v>47.7</v>
      </c>
      <c r="G58" s="41"/>
      <c r="H58" s="47"/>
    </row>
    <row r="59" spans="1:8" s="2" customFormat="1" ht="16.8" customHeight="1">
      <c r="A59" s="41"/>
      <c r="B59" s="47"/>
      <c r="C59" s="313" t="s">
        <v>19</v>
      </c>
      <c r="D59" s="313" t="s">
        <v>268</v>
      </c>
      <c r="E59" s="20" t="s">
        <v>19</v>
      </c>
      <c r="F59" s="314">
        <v>32.4</v>
      </c>
      <c r="G59" s="41"/>
      <c r="H59" s="47"/>
    </row>
    <row r="60" spans="1:8" s="2" customFormat="1" ht="16.8" customHeight="1">
      <c r="A60" s="41"/>
      <c r="B60" s="47"/>
      <c r="C60" s="313" t="s">
        <v>86</v>
      </c>
      <c r="D60" s="313" t="s">
        <v>198</v>
      </c>
      <c r="E60" s="20" t="s">
        <v>19</v>
      </c>
      <c r="F60" s="314">
        <v>3808.5</v>
      </c>
      <c r="G60" s="41"/>
      <c r="H60" s="47"/>
    </row>
    <row r="61" spans="1:8" s="2" customFormat="1" ht="16.8" customHeight="1">
      <c r="A61" s="41"/>
      <c r="B61" s="47"/>
      <c r="C61" s="315" t="s">
        <v>581</v>
      </c>
      <c r="D61" s="41"/>
      <c r="E61" s="41"/>
      <c r="F61" s="41"/>
      <c r="G61" s="41"/>
      <c r="H61" s="47"/>
    </row>
    <row r="62" spans="1:8" s="2" customFormat="1" ht="12">
      <c r="A62" s="41"/>
      <c r="B62" s="47"/>
      <c r="C62" s="313" t="s">
        <v>261</v>
      </c>
      <c r="D62" s="313" t="s">
        <v>262</v>
      </c>
      <c r="E62" s="20" t="s">
        <v>155</v>
      </c>
      <c r="F62" s="314">
        <v>3808.5</v>
      </c>
      <c r="G62" s="41"/>
      <c r="H62" s="47"/>
    </row>
    <row r="63" spans="1:8" s="2" customFormat="1" ht="12">
      <c r="A63" s="41"/>
      <c r="B63" s="47"/>
      <c r="C63" s="313" t="s">
        <v>270</v>
      </c>
      <c r="D63" s="313" t="s">
        <v>271</v>
      </c>
      <c r="E63" s="20" t="s">
        <v>155</v>
      </c>
      <c r="F63" s="314">
        <v>342765</v>
      </c>
      <c r="G63" s="41"/>
      <c r="H63" s="47"/>
    </row>
    <row r="64" spans="1:8" s="2" customFormat="1" ht="12">
      <c r="A64" s="41"/>
      <c r="B64" s="47"/>
      <c r="C64" s="313" t="s">
        <v>277</v>
      </c>
      <c r="D64" s="313" t="s">
        <v>278</v>
      </c>
      <c r="E64" s="20" t="s">
        <v>155</v>
      </c>
      <c r="F64" s="314">
        <v>3808.5</v>
      </c>
      <c r="G64" s="41"/>
      <c r="H64" s="47"/>
    </row>
    <row r="65" spans="1:8" s="2" customFormat="1" ht="16.8" customHeight="1">
      <c r="A65" s="41"/>
      <c r="B65" s="47"/>
      <c r="C65" s="313" t="s">
        <v>282</v>
      </c>
      <c r="D65" s="313" t="s">
        <v>283</v>
      </c>
      <c r="E65" s="20" t="s">
        <v>155</v>
      </c>
      <c r="F65" s="314">
        <v>3808.5</v>
      </c>
      <c r="G65" s="41"/>
      <c r="H65" s="47"/>
    </row>
    <row r="66" spans="1:8" s="2" customFormat="1" ht="16.8" customHeight="1">
      <c r="A66" s="41"/>
      <c r="B66" s="47"/>
      <c r="C66" s="313" t="s">
        <v>286</v>
      </c>
      <c r="D66" s="313" t="s">
        <v>287</v>
      </c>
      <c r="E66" s="20" t="s">
        <v>155</v>
      </c>
      <c r="F66" s="314">
        <v>342765</v>
      </c>
      <c r="G66" s="41"/>
      <c r="H66" s="47"/>
    </row>
    <row r="67" spans="1:8" s="2" customFormat="1" ht="16.8" customHeight="1">
      <c r="A67" s="41"/>
      <c r="B67" s="47"/>
      <c r="C67" s="313" t="s">
        <v>292</v>
      </c>
      <c r="D67" s="313" t="s">
        <v>293</v>
      </c>
      <c r="E67" s="20" t="s">
        <v>155</v>
      </c>
      <c r="F67" s="314">
        <v>3808.5</v>
      </c>
      <c r="G67" s="41"/>
      <c r="H67" s="47"/>
    </row>
    <row r="68" spans="1:8" s="2" customFormat="1" ht="7.4" customHeight="1">
      <c r="A68" s="41"/>
      <c r="B68" s="160"/>
      <c r="C68" s="161"/>
      <c r="D68" s="161"/>
      <c r="E68" s="161"/>
      <c r="F68" s="161"/>
      <c r="G68" s="161"/>
      <c r="H68" s="47"/>
    </row>
    <row r="69" spans="1:8" s="2" customFormat="1" ht="12">
      <c r="A69" s="41"/>
      <c r="B69" s="41"/>
      <c r="C69" s="41"/>
      <c r="D69" s="41"/>
      <c r="E69" s="41"/>
      <c r="F69" s="41"/>
      <c r="G69" s="41"/>
      <c r="H69" s="41"/>
    </row>
  </sheetData>
  <sheetProtection password="9336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6" customWidth="1"/>
    <col min="2" max="2" width="1.7109375" style="316" customWidth="1"/>
    <col min="3" max="4" width="5.00390625" style="316" customWidth="1"/>
    <col min="5" max="5" width="11.7109375" style="316" customWidth="1"/>
    <col min="6" max="6" width="9.140625" style="316" customWidth="1"/>
    <col min="7" max="7" width="5.00390625" style="316" customWidth="1"/>
    <col min="8" max="8" width="77.8515625" style="316" customWidth="1"/>
    <col min="9" max="10" width="20.00390625" style="316" customWidth="1"/>
    <col min="11" max="11" width="1.7109375" style="316" customWidth="1"/>
  </cols>
  <sheetData>
    <row r="1" s="1" customFormat="1" ht="37.5" customHeight="1"/>
    <row r="2" spans="2:11" s="1" customFormat="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18" customFormat="1" ht="45" customHeight="1">
      <c r="B3" s="320"/>
      <c r="C3" s="321" t="s">
        <v>582</v>
      </c>
      <c r="D3" s="321"/>
      <c r="E3" s="321"/>
      <c r="F3" s="321"/>
      <c r="G3" s="321"/>
      <c r="H3" s="321"/>
      <c r="I3" s="321"/>
      <c r="J3" s="321"/>
      <c r="K3" s="322"/>
    </row>
    <row r="4" spans="2:11" s="1" customFormat="1" ht="25.5" customHeight="1">
      <c r="B4" s="323"/>
      <c r="C4" s="324" t="s">
        <v>583</v>
      </c>
      <c r="D4" s="324"/>
      <c r="E4" s="324"/>
      <c r="F4" s="324"/>
      <c r="G4" s="324"/>
      <c r="H4" s="324"/>
      <c r="I4" s="324"/>
      <c r="J4" s="324"/>
      <c r="K4" s="325"/>
    </row>
    <row r="5" spans="2:11" s="1" customFormat="1" ht="5.25" customHeight="1">
      <c r="B5" s="323"/>
      <c r="C5" s="326"/>
      <c r="D5" s="326"/>
      <c r="E5" s="326"/>
      <c r="F5" s="326"/>
      <c r="G5" s="326"/>
      <c r="H5" s="326"/>
      <c r="I5" s="326"/>
      <c r="J5" s="326"/>
      <c r="K5" s="325"/>
    </row>
    <row r="6" spans="2:11" s="1" customFormat="1" ht="15" customHeight="1">
      <c r="B6" s="323"/>
      <c r="C6" s="327" t="s">
        <v>584</v>
      </c>
      <c r="D6" s="327"/>
      <c r="E6" s="327"/>
      <c r="F6" s="327"/>
      <c r="G6" s="327"/>
      <c r="H6" s="327"/>
      <c r="I6" s="327"/>
      <c r="J6" s="327"/>
      <c r="K6" s="325"/>
    </row>
    <row r="7" spans="2:11" s="1" customFormat="1" ht="15" customHeight="1">
      <c r="B7" s="328"/>
      <c r="C7" s="327" t="s">
        <v>585</v>
      </c>
      <c r="D7" s="327"/>
      <c r="E7" s="327"/>
      <c r="F7" s="327"/>
      <c r="G7" s="327"/>
      <c r="H7" s="327"/>
      <c r="I7" s="327"/>
      <c r="J7" s="327"/>
      <c r="K7" s="325"/>
    </row>
    <row r="8" spans="2:11" s="1" customFormat="1" ht="12.75" customHeight="1">
      <c r="B8" s="328"/>
      <c r="C8" s="327"/>
      <c r="D8" s="327"/>
      <c r="E8" s="327"/>
      <c r="F8" s="327"/>
      <c r="G8" s="327"/>
      <c r="H8" s="327"/>
      <c r="I8" s="327"/>
      <c r="J8" s="327"/>
      <c r="K8" s="325"/>
    </row>
    <row r="9" spans="2:11" s="1" customFormat="1" ht="15" customHeight="1">
      <c r="B9" s="328"/>
      <c r="C9" s="327" t="s">
        <v>586</v>
      </c>
      <c r="D9" s="327"/>
      <c r="E9" s="327"/>
      <c r="F9" s="327"/>
      <c r="G9" s="327"/>
      <c r="H9" s="327"/>
      <c r="I9" s="327"/>
      <c r="J9" s="327"/>
      <c r="K9" s="325"/>
    </row>
    <row r="10" spans="2:11" s="1" customFormat="1" ht="15" customHeight="1">
      <c r="B10" s="328"/>
      <c r="C10" s="327"/>
      <c r="D10" s="327" t="s">
        <v>587</v>
      </c>
      <c r="E10" s="327"/>
      <c r="F10" s="327"/>
      <c r="G10" s="327"/>
      <c r="H10" s="327"/>
      <c r="I10" s="327"/>
      <c r="J10" s="327"/>
      <c r="K10" s="325"/>
    </row>
    <row r="11" spans="2:11" s="1" customFormat="1" ht="15" customHeight="1">
      <c r="B11" s="328"/>
      <c r="C11" s="329"/>
      <c r="D11" s="327" t="s">
        <v>588</v>
      </c>
      <c r="E11" s="327"/>
      <c r="F11" s="327"/>
      <c r="G11" s="327"/>
      <c r="H11" s="327"/>
      <c r="I11" s="327"/>
      <c r="J11" s="327"/>
      <c r="K11" s="325"/>
    </row>
    <row r="12" spans="2:11" s="1" customFormat="1" ht="15" customHeight="1">
      <c r="B12" s="328"/>
      <c r="C12" s="329"/>
      <c r="D12" s="327"/>
      <c r="E12" s="327"/>
      <c r="F12" s="327"/>
      <c r="G12" s="327"/>
      <c r="H12" s="327"/>
      <c r="I12" s="327"/>
      <c r="J12" s="327"/>
      <c r="K12" s="325"/>
    </row>
    <row r="13" spans="2:11" s="1" customFormat="1" ht="15" customHeight="1">
      <c r="B13" s="328"/>
      <c r="C13" s="329"/>
      <c r="D13" s="330" t="s">
        <v>589</v>
      </c>
      <c r="E13" s="327"/>
      <c r="F13" s="327"/>
      <c r="G13" s="327"/>
      <c r="H13" s="327"/>
      <c r="I13" s="327"/>
      <c r="J13" s="327"/>
      <c r="K13" s="325"/>
    </row>
    <row r="14" spans="2:11" s="1" customFormat="1" ht="12.75" customHeight="1">
      <c r="B14" s="328"/>
      <c r="C14" s="329"/>
      <c r="D14" s="329"/>
      <c r="E14" s="329"/>
      <c r="F14" s="329"/>
      <c r="G14" s="329"/>
      <c r="H14" s="329"/>
      <c r="I14" s="329"/>
      <c r="J14" s="329"/>
      <c r="K14" s="325"/>
    </row>
    <row r="15" spans="2:11" s="1" customFormat="1" ht="15" customHeight="1">
      <c r="B15" s="328"/>
      <c r="C15" s="329"/>
      <c r="D15" s="327" t="s">
        <v>590</v>
      </c>
      <c r="E15" s="327"/>
      <c r="F15" s="327"/>
      <c r="G15" s="327"/>
      <c r="H15" s="327"/>
      <c r="I15" s="327"/>
      <c r="J15" s="327"/>
      <c r="K15" s="325"/>
    </row>
    <row r="16" spans="2:11" s="1" customFormat="1" ht="15" customHeight="1">
      <c r="B16" s="328"/>
      <c r="C16" s="329"/>
      <c r="D16" s="327" t="s">
        <v>591</v>
      </c>
      <c r="E16" s="327"/>
      <c r="F16" s="327"/>
      <c r="G16" s="327"/>
      <c r="H16" s="327"/>
      <c r="I16" s="327"/>
      <c r="J16" s="327"/>
      <c r="K16" s="325"/>
    </row>
    <row r="17" spans="2:11" s="1" customFormat="1" ht="15" customHeight="1">
      <c r="B17" s="328"/>
      <c r="C17" s="329"/>
      <c r="D17" s="327" t="s">
        <v>592</v>
      </c>
      <c r="E17" s="327"/>
      <c r="F17" s="327"/>
      <c r="G17" s="327"/>
      <c r="H17" s="327"/>
      <c r="I17" s="327"/>
      <c r="J17" s="327"/>
      <c r="K17" s="325"/>
    </row>
    <row r="18" spans="2:11" s="1" customFormat="1" ht="15" customHeight="1">
      <c r="B18" s="328"/>
      <c r="C18" s="329"/>
      <c r="D18" s="329"/>
      <c r="E18" s="331" t="s">
        <v>79</v>
      </c>
      <c r="F18" s="327" t="s">
        <v>593</v>
      </c>
      <c r="G18" s="327"/>
      <c r="H18" s="327"/>
      <c r="I18" s="327"/>
      <c r="J18" s="327"/>
      <c r="K18" s="325"/>
    </row>
    <row r="19" spans="2:11" s="1" customFormat="1" ht="15" customHeight="1">
      <c r="B19" s="328"/>
      <c r="C19" s="329"/>
      <c r="D19" s="329"/>
      <c r="E19" s="331" t="s">
        <v>594</v>
      </c>
      <c r="F19" s="327" t="s">
        <v>595</v>
      </c>
      <c r="G19" s="327"/>
      <c r="H19" s="327"/>
      <c r="I19" s="327"/>
      <c r="J19" s="327"/>
      <c r="K19" s="325"/>
    </row>
    <row r="20" spans="2:11" s="1" customFormat="1" ht="15" customHeight="1">
      <c r="B20" s="328"/>
      <c r="C20" s="329"/>
      <c r="D20" s="329"/>
      <c r="E20" s="331" t="s">
        <v>596</v>
      </c>
      <c r="F20" s="327" t="s">
        <v>597</v>
      </c>
      <c r="G20" s="327"/>
      <c r="H20" s="327"/>
      <c r="I20" s="327"/>
      <c r="J20" s="327"/>
      <c r="K20" s="325"/>
    </row>
    <row r="21" spans="2:11" s="1" customFormat="1" ht="15" customHeight="1">
      <c r="B21" s="328"/>
      <c r="C21" s="329"/>
      <c r="D21" s="329"/>
      <c r="E21" s="331" t="s">
        <v>83</v>
      </c>
      <c r="F21" s="327" t="s">
        <v>598</v>
      </c>
      <c r="G21" s="327"/>
      <c r="H21" s="327"/>
      <c r="I21" s="327"/>
      <c r="J21" s="327"/>
      <c r="K21" s="325"/>
    </row>
    <row r="22" spans="2:11" s="1" customFormat="1" ht="15" customHeight="1">
      <c r="B22" s="328"/>
      <c r="C22" s="329"/>
      <c r="D22" s="329"/>
      <c r="E22" s="331" t="s">
        <v>599</v>
      </c>
      <c r="F22" s="327" t="s">
        <v>600</v>
      </c>
      <c r="G22" s="327"/>
      <c r="H22" s="327"/>
      <c r="I22" s="327"/>
      <c r="J22" s="327"/>
      <c r="K22" s="325"/>
    </row>
    <row r="23" spans="2:11" s="1" customFormat="1" ht="15" customHeight="1">
      <c r="B23" s="328"/>
      <c r="C23" s="329"/>
      <c r="D23" s="329"/>
      <c r="E23" s="331" t="s">
        <v>601</v>
      </c>
      <c r="F23" s="327" t="s">
        <v>602</v>
      </c>
      <c r="G23" s="327"/>
      <c r="H23" s="327"/>
      <c r="I23" s="327"/>
      <c r="J23" s="327"/>
      <c r="K23" s="325"/>
    </row>
    <row r="24" spans="2:11" s="1" customFormat="1" ht="12.75" customHeight="1">
      <c r="B24" s="328"/>
      <c r="C24" s="329"/>
      <c r="D24" s="329"/>
      <c r="E24" s="329"/>
      <c r="F24" s="329"/>
      <c r="G24" s="329"/>
      <c r="H24" s="329"/>
      <c r="I24" s="329"/>
      <c r="J24" s="329"/>
      <c r="K24" s="325"/>
    </row>
    <row r="25" spans="2:11" s="1" customFormat="1" ht="15" customHeight="1">
      <c r="B25" s="328"/>
      <c r="C25" s="327" t="s">
        <v>603</v>
      </c>
      <c r="D25" s="327"/>
      <c r="E25" s="327"/>
      <c r="F25" s="327"/>
      <c r="G25" s="327"/>
      <c r="H25" s="327"/>
      <c r="I25" s="327"/>
      <c r="J25" s="327"/>
      <c r="K25" s="325"/>
    </row>
    <row r="26" spans="2:11" s="1" customFormat="1" ht="15" customHeight="1">
      <c r="B26" s="328"/>
      <c r="C26" s="327" t="s">
        <v>604</v>
      </c>
      <c r="D26" s="327"/>
      <c r="E26" s="327"/>
      <c r="F26" s="327"/>
      <c r="G26" s="327"/>
      <c r="H26" s="327"/>
      <c r="I26" s="327"/>
      <c r="J26" s="327"/>
      <c r="K26" s="325"/>
    </row>
    <row r="27" spans="2:11" s="1" customFormat="1" ht="15" customHeight="1">
      <c r="B27" s="328"/>
      <c r="C27" s="327"/>
      <c r="D27" s="327" t="s">
        <v>605</v>
      </c>
      <c r="E27" s="327"/>
      <c r="F27" s="327"/>
      <c r="G27" s="327"/>
      <c r="H27" s="327"/>
      <c r="I27" s="327"/>
      <c r="J27" s="327"/>
      <c r="K27" s="325"/>
    </row>
    <row r="28" spans="2:11" s="1" customFormat="1" ht="15" customHeight="1">
      <c r="B28" s="328"/>
      <c r="C28" s="329"/>
      <c r="D28" s="327" t="s">
        <v>606</v>
      </c>
      <c r="E28" s="327"/>
      <c r="F28" s="327"/>
      <c r="G28" s="327"/>
      <c r="H28" s="327"/>
      <c r="I28" s="327"/>
      <c r="J28" s="327"/>
      <c r="K28" s="325"/>
    </row>
    <row r="29" spans="2:11" s="1" customFormat="1" ht="12.75" customHeight="1">
      <c r="B29" s="328"/>
      <c r="C29" s="329"/>
      <c r="D29" s="329"/>
      <c r="E29" s="329"/>
      <c r="F29" s="329"/>
      <c r="G29" s="329"/>
      <c r="H29" s="329"/>
      <c r="I29" s="329"/>
      <c r="J29" s="329"/>
      <c r="K29" s="325"/>
    </row>
    <row r="30" spans="2:11" s="1" customFormat="1" ht="15" customHeight="1">
      <c r="B30" s="328"/>
      <c r="C30" s="329"/>
      <c r="D30" s="327" t="s">
        <v>607</v>
      </c>
      <c r="E30" s="327"/>
      <c r="F30" s="327"/>
      <c r="G30" s="327"/>
      <c r="H30" s="327"/>
      <c r="I30" s="327"/>
      <c r="J30" s="327"/>
      <c r="K30" s="325"/>
    </row>
    <row r="31" spans="2:11" s="1" customFormat="1" ht="15" customHeight="1">
      <c r="B31" s="328"/>
      <c r="C31" s="329"/>
      <c r="D31" s="327" t="s">
        <v>608</v>
      </c>
      <c r="E31" s="327"/>
      <c r="F31" s="327"/>
      <c r="G31" s="327"/>
      <c r="H31" s="327"/>
      <c r="I31" s="327"/>
      <c r="J31" s="327"/>
      <c r="K31" s="325"/>
    </row>
    <row r="32" spans="2:11" s="1" customFormat="1" ht="12.75" customHeight="1">
      <c r="B32" s="328"/>
      <c r="C32" s="329"/>
      <c r="D32" s="329"/>
      <c r="E32" s="329"/>
      <c r="F32" s="329"/>
      <c r="G32" s="329"/>
      <c r="H32" s="329"/>
      <c r="I32" s="329"/>
      <c r="J32" s="329"/>
      <c r="K32" s="325"/>
    </row>
    <row r="33" spans="2:11" s="1" customFormat="1" ht="15" customHeight="1">
      <c r="B33" s="328"/>
      <c r="C33" s="329"/>
      <c r="D33" s="327" t="s">
        <v>609</v>
      </c>
      <c r="E33" s="327"/>
      <c r="F33" s="327"/>
      <c r="G33" s="327"/>
      <c r="H33" s="327"/>
      <c r="I33" s="327"/>
      <c r="J33" s="327"/>
      <c r="K33" s="325"/>
    </row>
    <row r="34" spans="2:11" s="1" customFormat="1" ht="15" customHeight="1">
      <c r="B34" s="328"/>
      <c r="C34" s="329"/>
      <c r="D34" s="327" t="s">
        <v>610</v>
      </c>
      <c r="E34" s="327"/>
      <c r="F34" s="327"/>
      <c r="G34" s="327"/>
      <c r="H34" s="327"/>
      <c r="I34" s="327"/>
      <c r="J34" s="327"/>
      <c r="K34" s="325"/>
    </row>
    <row r="35" spans="2:11" s="1" customFormat="1" ht="15" customHeight="1">
      <c r="B35" s="328"/>
      <c r="C35" s="329"/>
      <c r="D35" s="327" t="s">
        <v>611</v>
      </c>
      <c r="E35" s="327"/>
      <c r="F35" s="327"/>
      <c r="G35" s="327"/>
      <c r="H35" s="327"/>
      <c r="I35" s="327"/>
      <c r="J35" s="327"/>
      <c r="K35" s="325"/>
    </row>
    <row r="36" spans="2:11" s="1" customFormat="1" ht="15" customHeight="1">
      <c r="B36" s="328"/>
      <c r="C36" s="329"/>
      <c r="D36" s="327"/>
      <c r="E36" s="330" t="s">
        <v>119</v>
      </c>
      <c r="F36" s="327"/>
      <c r="G36" s="327" t="s">
        <v>612</v>
      </c>
      <c r="H36" s="327"/>
      <c r="I36" s="327"/>
      <c r="J36" s="327"/>
      <c r="K36" s="325"/>
    </row>
    <row r="37" spans="2:11" s="1" customFormat="1" ht="30.75" customHeight="1">
      <c r="B37" s="328"/>
      <c r="C37" s="329"/>
      <c r="D37" s="327"/>
      <c r="E37" s="330" t="s">
        <v>613</v>
      </c>
      <c r="F37" s="327"/>
      <c r="G37" s="327" t="s">
        <v>614</v>
      </c>
      <c r="H37" s="327"/>
      <c r="I37" s="327"/>
      <c r="J37" s="327"/>
      <c r="K37" s="325"/>
    </row>
    <row r="38" spans="2:11" s="1" customFormat="1" ht="15" customHeight="1">
      <c r="B38" s="328"/>
      <c r="C38" s="329"/>
      <c r="D38" s="327"/>
      <c r="E38" s="330" t="s">
        <v>53</v>
      </c>
      <c r="F38" s="327"/>
      <c r="G38" s="327" t="s">
        <v>615</v>
      </c>
      <c r="H38" s="327"/>
      <c r="I38" s="327"/>
      <c r="J38" s="327"/>
      <c r="K38" s="325"/>
    </row>
    <row r="39" spans="2:11" s="1" customFormat="1" ht="15" customHeight="1">
      <c r="B39" s="328"/>
      <c r="C39" s="329"/>
      <c r="D39" s="327"/>
      <c r="E39" s="330" t="s">
        <v>54</v>
      </c>
      <c r="F39" s="327"/>
      <c r="G39" s="327" t="s">
        <v>616</v>
      </c>
      <c r="H39" s="327"/>
      <c r="I39" s="327"/>
      <c r="J39" s="327"/>
      <c r="K39" s="325"/>
    </row>
    <row r="40" spans="2:11" s="1" customFormat="1" ht="15" customHeight="1">
      <c r="B40" s="328"/>
      <c r="C40" s="329"/>
      <c r="D40" s="327"/>
      <c r="E40" s="330" t="s">
        <v>120</v>
      </c>
      <c r="F40" s="327"/>
      <c r="G40" s="327" t="s">
        <v>617</v>
      </c>
      <c r="H40" s="327"/>
      <c r="I40" s="327"/>
      <c r="J40" s="327"/>
      <c r="K40" s="325"/>
    </row>
    <row r="41" spans="2:11" s="1" customFormat="1" ht="15" customHeight="1">
      <c r="B41" s="328"/>
      <c r="C41" s="329"/>
      <c r="D41" s="327"/>
      <c r="E41" s="330" t="s">
        <v>121</v>
      </c>
      <c r="F41" s="327"/>
      <c r="G41" s="327" t="s">
        <v>618</v>
      </c>
      <c r="H41" s="327"/>
      <c r="I41" s="327"/>
      <c r="J41" s="327"/>
      <c r="K41" s="325"/>
    </row>
    <row r="42" spans="2:11" s="1" customFormat="1" ht="15" customHeight="1">
      <c r="B42" s="328"/>
      <c r="C42" s="329"/>
      <c r="D42" s="327"/>
      <c r="E42" s="330" t="s">
        <v>619</v>
      </c>
      <c r="F42" s="327"/>
      <c r="G42" s="327" t="s">
        <v>620</v>
      </c>
      <c r="H42" s="327"/>
      <c r="I42" s="327"/>
      <c r="J42" s="327"/>
      <c r="K42" s="325"/>
    </row>
    <row r="43" spans="2:11" s="1" customFormat="1" ht="15" customHeight="1">
      <c r="B43" s="328"/>
      <c r="C43" s="329"/>
      <c r="D43" s="327"/>
      <c r="E43" s="330"/>
      <c r="F43" s="327"/>
      <c r="G43" s="327" t="s">
        <v>621</v>
      </c>
      <c r="H43" s="327"/>
      <c r="I43" s="327"/>
      <c r="J43" s="327"/>
      <c r="K43" s="325"/>
    </row>
    <row r="44" spans="2:11" s="1" customFormat="1" ht="15" customHeight="1">
      <c r="B44" s="328"/>
      <c r="C44" s="329"/>
      <c r="D44" s="327"/>
      <c r="E44" s="330" t="s">
        <v>622</v>
      </c>
      <c r="F44" s="327"/>
      <c r="G44" s="327" t="s">
        <v>623</v>
      </c>
      <c r="H44" s="327"/>
      <c r="I44" s="327"/>
      <c r="J44" s="327"/>
      <c r="K44" s="325"/>
    </row>
    <row r="45" spans="2:11" s="1" customFormat="1" ht="15" customHeight="1">
      <c r="B45" s="328"/>
      <c r="C45" s="329"/>
      <c r="D45" s="327"/>
      <c r="E45" s="330" t="s">
        <v>123</v>
      </c>
      <c r="F45" s="327"/>
      <c r="G45" s="327" t="s">
        <v>624</v>
      </c>
      <c r="H45" s="327"/>
      <c r="I45" s="327"/>
      <c r="J45" s="327"/>
      <c r="K45" s="325"/>
    </row>
    <row r="46" spans="2:11" s="1" customFormat="1" ht="12.75" customHeight="1">
      <c r="B46" s="328"/>
      <c r="C46" s="329"/>
      <c r="D46" s="327"/>
      <c r="E46" s="327"/>
      <c r="F46" s="327"/>
      <c r="G46" s="327"/>
      <c r="H46" s="327"/>
      <c r="I46" s="327"/>
      <c r="J46" s="327"/>
      <c r="K46" s="325"/>
    </row>
    <row r="47" spans="2:11" s="1" customFormat="1" ht="15" customHeight="1">
      <c r="B47" s="328"/>
      <c r="C47" s="329"/>
      <c r="D47" s="327" t="s">
        <v>625</v>
      </c>
      <c r="E47" s="327"/>
      <c r="F47" s="327"/>
      <c r="G47" s="327"/>
      <c r="H47" s="327"/>
      <c r="I47" s="327"/>
      <c r="J47" s="327"/>
      <c r="K47" s="325"/>
    </row>
    <row r="48" spans="2:11" s="1" customFormat="1" ht="15" customHeight="1">
      <c r="B48" s="328"/>
      <c r="C48" s="329"/>
      <c r="D48" s="329"/>
      <c r="E48" s="327" t="s">
        <v>626</v>
      </c>
      <c r="F48" s="327"/>
      <c r="G48" s="327"/>
      <c r="H48" s="327"/>
      <c r="I48" s="327"/>
      <c r="J48" s="327"/>
      <c r="K48" s="325"/>
    </row>
    <row r="49" spans="2:11" s="1" customFormat="1" ht="15" customHeight="1">
      <c r="B49" s="328"/>
      <c r="C49" s="329"/>
      <c r="D49" s="329"/>
      <c r="E49" s="327" t="s">
        <v>627</v>
      </c>
      <c r="F49" s="327"/>
      <c r="G49" s="327"/>
      <c r="H49" s="327"/>
      <c r="I49" s="327"/>
      <c r="J49" s="327"/>
      <c r="K49" s="325"/>
    </row>
    <row r="50" spans="2:11" s="1" customFormat="1" ht="15" customHeight="1">
      <c r="B50" s="328"/>
      <c r="C50" s="329"/>
      <c r="D50" s="329"/>
      <c r="E50" s="327" t="s">
        <v>628</v>
      </c>
      <c r="F50" s="327"/>
      <c r="G50" s="327"/>
      <c r="H50" s="327"/>
      <c r="I50" s="327"/>
      <c r="J50" s="327"/>
      <c r="K50" s="325"/>
    </row>
    <row r="51" spans="2:11" s="1" customFormat="1" ht="15" customHeight="1">
      <c r="B51" s="328"/>
      <c r="C51" s="329"/>
      <c r="D51" s="327" t="s">
        <v>629</v>
      </c>
      <c r="E51" s="327"/>
      <c r="F51" s="327"/>
      <c r="G51" s="327"/>
      <c r="H51" s="327"/>
      <c r="I51" s="327"/>
      <c r="J51" s="327"/>
      <c r="K51" s="325"/>
    </row>
    <row r="52" spans="2:11" s="1" customFormat="1" ht="25.5" customHeight="1">
      <c r="B52" s="323"/>
      <c r="C52" s="324" t="s">
        <v>630</v>
      </c>
      <c r="D52" s="324"/>
      <c r="E52" s="324"/>
      <c r="F52" s="324"/>
      <c r="G52" s="324"/>
      <c r="H52" s="324"/>
      <c r="I52" s="324"/>
      <c r="J52" s="324"/>
      <c r="K52" s="325"/>
    </row>
    <row r="53" spans="2:11" s="1" customFormat="1" ht="5.25" customHeight="1">
      <c r="B53" s="323"/>
      <c r="C53" s="326"/>
      <c r="D53" s="326"/>
      <c r="E53" s="326"/>
      <c r="F53" s="326"/>
      <c r="G53" s="326"/>
      <c r="H53" s="326"/>
      <c r="I53" s="326"/>
      <c r="J53" s="326"/>
      <c r="K53" s="325"/>
    </row>
    <row r="54" spans="2:11" s="1" customFormat="1" ht="15" customHeight="1">
      <c r="B54" s="323"/>
      <c r="C54" s="327" t="s">
        <v>631</v>
      </c>
      <c r="D54" s="327"/>
      <c r="E54" s="327"/>
      <c r="F54" s="327"/>
      <c r="G54" s="327"/>
      <c r="H54" s="327"/>
      <c r="I54" s="327"/>
      <c r="J54" s="327"/>
      <c r="K54" s="325"/>
    </row>
    <row r="55" spans="2:11" s="1" customFormat="1" ht="15" customHeight="1">
      <c r="B55" s="323"/>
      <c r="C55" s="327" t="s">
        <v>632</v>
      </c>
      <c r="D55" s="327"/>
      <c r="E55" s="327"/>
      <c r="F55" s="327"/>
      <c r="G55" s="327"/>
      <c r="H55" s="327"/>
      <c r="I55" s="327"/>
      <c r="J55" s="327"/>
      <c r="K55" s="325"/>
    </row>
    <row r="56" spans="2:11" s="1" customFormat="1" ht="12.75" customHeight="1">
      <c r="B56" s="323"/>
      <c r="C56" s="327"/>
      <c r="D56" s="327"/>
      <c r="E56" s="327"/>
      <c r="F56" s="327"/>
      <c r="G56" s="327"/>
      <c r="H56" s="327"/>
      <c r="I56" s="327"/>
      <c r="J56" s="327"/>
      <c r="K56" s="325"/>
    </row>
    <row r="57" spans="2:11" s="1" customFormat="1" ht="15" customHeight="1">
      <c r="B57" s="323"/>
      <c r="C57" s="327" t="s">
        <v>633</v>
      </c>
      <c r="D57" s="327"/>
      <c r="E57" s="327"/>
      <c r="F57" s="327"/>
      <c r="G57" s="327"/>
      <c r="H57" s="327"/>
      <c r="I57" s="327"/>
      <c r="J57" s="327"/>
      <c r="K57" s="325"/>
    </row>
    <row r="58" spans="2:11" s="1" customFormat="1" ht="15" customHeight="1">
      <c r="B58" s="323"/>
      <c r="C58" s="329"/>
      <c r="D58" s="327" t="s">
        <v>634</v>
      </c>
      <c r="E58" s="327"/>
      <c r="F58" s="327"/>
      <c r="G58" s="327"/>
      <c r="H58" s="327"/>
      <c r="I58" s="327"/>
      <c r="J58" s="327"/>
      <c r="K58" s="325"/>
    </row>
    <row r="59" spans="2:11" s="1" customFormat="1" ht="15" customHeight="1">
      <c r="B59" s="323"/>
      <c r="C59" s="329"/>
      <c r="D59" s="327" t="s">
        <v>635</v>
      </c>
      <c r="E59" s="327"/>
      <c r="F59" s="327"/>
      <c r="G59" s="327"/>
      <c r="H59" s="327"/>
      <c r="I59" s="327"/>
      <c r="J59" s="327"/>
      <c r="K59" s="325"/>
    </row>
    <row r="60" spans="2:11" s="1" customFormat="1" ht="15" customHeight="1">
      <c r="B60" s="323"/>
      <c r="C60" s="329"/>
      <c r="D60" s="327" t="s">
        <v>636</v>
      </c>
      <c r="E60" s="327"/>
      <c r="F60" s="327"/>
      <c r="G60" s="327"/>
      <c r="H60" s="327"/>
      <c r="I60" s="327"/>
      <c r="J60" s="327"/>
      <c r="K60" s="325"/>
    </row>
    <row r="61" spans="2:11" s="1" customFormat="1" ht="15" customHeight="1">
      <c r="B61" s="323"/>
      <c r="C61" s="329"/>
      <c r="D61" s="327" t="s">
        <v>637</v>
      </c>
      <c r="E61" s="327"/>
      <c r="F61" s="327"/>
      <c r="G61" s="327"/>
      <c r="H61" s="327"/>
      <c r="I61" s="327"/>
      <c r="J61" s="327"/>
      <c r="K61" s="325"/>
    </row>
    <row r="62" spans="2:11" s="1" customFormat="1" ht="15" customHeight="1">
      <c r="B62" s="323"/>
      <c r="C62" s="329"/>
      <c r="D62" s="332" t="s">
        <v>638</v>
      </c>
      <c r="E62" s="332"/>
      <c r="F62" s="332"/>
      <c r="G62" s="332"/>
      <c r="H62" s="332"/>
      <c r="I62" s="332"/>
      <c r="J62" s="332"/>
      <c r="K62" s="325"/>
    </row>
    <row r="63" spans="2:11" s="1" customFormat="1" ht="15" customHeight="1">
      <c r="B63" s="323"/>
      <c r="C63" s="329"/>
      <c r="D63" s="327" t="s">
        <v>639</v>
      </c>
      <c r="E63" s="327"/>
      <c r="F63" s="327"/>
      <c r="G63" s="327"/>
      <c r="H63" s="327"/>
      <c r="I63" s="327"/>
      <c r="J63" s="327"/>
      <c r="K63" s="325"/>
    </row>
    <row r="64" spans="2:11" s="1" customFormat="1" ht="12.75" customHeight="1">
      <c r="B64" s="323"/>
      <c r="C64" s="329"/>
      <c r="D64" s="329"/>
      <c r="E64" s="333"/>
      <c r="F64" s="329"/>
      <c r="G64" s="329"/>
      <c r="H64" s="329"/>
      <c r="I64" s="329"/>
      <c r="J64" s="329"/>
      <c r="K64" s="325"/>
    </row>
    <row r="65" spans="2:11" s="1" customFormat="1" ht="15" customHeight="1">
      <c r="B65" s="323"/>
      <c r="C65" s="329"/>
      <c r="D65" s="327" t="s">
        <v>640</v>
      </c>
      <c r="E65" s="327"/>
      <c r="F65" s="327"/>
      <c r="G65" s="327"/>
      <c r="H65" s="327"/>
      <c r="I65" s="327"/>
      <c r="J65" s="327"/>
      <c r="K65" s="325"/>
    </row>
    <row r="66" spans="2:11" s="1" customFormat="1" ht="15" customHeight="1">
      <c r="B66" s="323"/>
      <c r="C66" s="329"/>
      <c r="D66" s="332" t="s">
        <v>641</v>
      </c>
      <c r="E66" s="332"/>
      <c r="F66" s="332"/>
      <c r="G66" s="332"/>
      <c r="H66" s="332"/>
      <c r="I66" s="332"/>
      <c r="J66" s="332"/>
      <c r="K66" s="325"/>
    </row>
    <row r="67" spans="2:11" s="1" customFormat="1" ht="15" customHeight="1">
      <c r="B67" s="323"/>
      <c r="C67" s="329"/>
      <c r="D67" s="327" t="s">
        <v>642</v>
      </c>
      <c r="E67" s="327"/>
      <c r="F67" s="327"/>
      <c r="G67" s="327"/>
      <c r="H67" s="327"/>
      <c r="I67" s="327"/>
      <c r="J67" s="327"/>
      <c r="K67" s="325"/>
    </row>
    <row r="68" spans="2:11" s="1" customFormat="1" ht="15" customHeight="1">
      <c r="B68" s="323"/>
      <c r="C68" s="329"/>
      <c r="D68" s="327" t="s">
        <v>643</v>
      </c>
      <c r="E68" s="327"/>
      <c r="F68" s="327"/>
      <c r="G68" s="327"/>
      <c r="H68" s="327"/>
      <c r="I68" s="327"/>
      <c r="J68" s="327"/>
      <c r="K68" s="325"/>
    </row>
    <row r="69" spans="2:11" s="1" customFormat="1" ht="15" customHeight="1">
      <c r="B69" s="323"/>
      <c r="C69" s="329"/>
      <c r="D69" s="327" t="s">
        <v>644</v>
      </c>
      <c r="E69" s="327"/>
      <c r="F69" s="327"/>
      <c r="G69" s="327"/>
      <c r="H69" s="327"/>
      <c r="I69" s="327"/>
      <c r="J69" s="327"/>
      <c r="K69" s="325"/>
    </row>
    <row r="70" spans="2:11" s="1" customFormat="1" ht="15" customHeight="1">
      <c r="B70" s="323"/>
      <c r="C70" s="329"/>
      <c r="D70" s="327" t="s">
        <v>645</v>
      </c>
      <c r="E70" s="327"/>
      <c r="F70" s="327"/>
      <c r="G70" s="327"/>
      <c r="H70" s="327"/>
      <c r="I70" s="327"/>
      <c r="J70" s="327"/>
      <c r="K70" s="325"/>
    </row>
    <row r="71" spans="2:11" s="1" customFormat="1" ht="12.75" customHeight="1">
      <c r="B71" s="334"/>
      <c r="C71" s="335"/>
      <c r="D71" s="335"/>
      <c r="E71" s="335"/>
      <c r="F71" s="335"/>
      <c r="G71" s="335"/>
      <c r="H71" s="335"/>
      <c r="I71" s="335"/>
      <c r="J71" s="335"/>
      <c r="K71" s="336"/>
    </row>
    <row r="72" spans="2:11" s="1" customFormat="1" ht="18.75" customHeight="1">
      <c r="B72" s="337"/>
      <c r="C72" s="337"/>
      <c r="D72" s="337"/>
      <c r="E72" s="337"/>
      <c r="F72" s="337"/>
      <c r="G72" s="337"/>
      <c r="H72" s="337"/>
      <c r="I72" s="337"/>
      <c r="J72" s="337"/>
      <c r="K72" s="338"/>
    </row>
    <row r="73" spans="2:11" s="1" customFormat="1" ht="18.75" customHeight="1">
      <c r="B73" s="338"/>
      <c r="C73" s="338"/>
      <c r="D73" s="338"/>
      <c r="E73" s="338"/>
      <c r="F73" s="338"/>
      <c r="G73" s="338"/>
      <c r="H73" s="338"/>
      <c r="I73" s="338"/>
      <c r="J73" s="338"/>
      <c r="K73" s="338"/>
    </row>
    <row r="74" spans="2:11" s="1" customFormat="1" ht="7.5" customHeight="1">
      <c r="B74" s="339"/>
      <c r="C74" s="340"/>
      <c r="D74" s="340"/>
      <c r="E74" s="340"/>
      <c r="F74" s="340"/>
      <c r="G74" s="340"/>
      <c r="H74" s="340"/>
      <c r="I74" s="340"/>
      <c r="J74" s="340"/>
      <c r="K74" s="341"/>
    </row>
    <row r="75" spans="2:11" s="1" customFormat="1" ht="45" customHeight="1">
      <c r="B75" s="342"/>
      <c r="C75" s="343" t="s">
        <v>646</v>
      </c>
      <c r="D75" s="343"/>
      <c r="E75" s="343"/>
      <c r="F75" s="343"/>
      <c r="G75" s="343"/>
      <c r="H75" s="343"/>
      <c r="I75" s="343"/>
      <c r="J75" s="343"/>
      <c r="K75" s="344"/>
    </row>
    <row r="76" spans="2:11" s="1" customFormat="1" ht="17.25" customHeight="1">
      <c r="B76" s="342"/>
      <c r="C76" s="345" t="s">
        <v>647</v>
      </c>
      <c r="D76" s="345"/>
      <c r="E76" s="345"/>
      <c r="F76" s="345" t="s">
        <v>648</v>
      </c>
      <c r="G76" s="346"/>
      <c r="H76" s="345" t="s">
        <v>54</v>
      </c>
      <c r="I76" s="345" t="s">
        <v>57</v>
      </c>
      <c r="J76" s="345" t="s">
        <v>649</v>
      </c>
      <c r="K76" s="344"/>
    </row>
    <row r="77" spans="2:11" s="1" customFormat="1" ht="17.25" customHeight="1">
      <c r="B77" s="342"/>
      <c r="C77" s="347" t="s">
        <v>650</v>
      </c>
      <c r="D77" s="347"/>
      <c r="E77" s="347"/>
      <c r="F77" s="348" t="s">
        <v>651</v>
      </c>
      <c r="G77" s="349"/>
      <c r="H77" s="347"/>
      <c r="I77" s="347"/>
      <c r="J77" s="347" t="s">
        <v>652</v>
      </c>
      <c r="K77" s="344"/>
    </row>
    <row r="78" spans="2:11" s="1" customFormat="1" ht="5.25" customHeight="1">
      <c r="B78" s="342"/>
      <c r="C78" s="350"/>
      <c r="D78" s="350"/>
      <c r="E78" s="350"/>
      <c r="F78" s="350"/>
      <c r="G78" s="351"/>
      <c r="H78" s="350"/>
      <c r="I78" s="350"/>
      <c r="J78" s="350"/>
      <c r="K78" s="344"/>
    </row>
    <row r="79" spans="2:11" s="1" customFormat="1" ht="15" customHeight="1">
      <c r="B79" s="342"/>
      <c r="C79" s="330" t="s">
        <v>53</v>
      </c>
      <c r="D79" s="352"/>
      <c r="E79" s="352"/>
      <c r="F79" s="353" t="s">
        <v>653</v>
      </c>
      <c r="G79" s="354"/>
      <c r="H79" s="330" t="s">
        <v>654</v>
      </c>
      <c r="I79" s="330" t="s">
        <v>655</v>
      </c>
      <c r="J79" s="330">
        <v>20</v>
      </c>
      <c r="K79" s="344"/>
    </row>
    <row r="80" spans="2:11" s="1" customFormat="1" ht="15" customHeight="1">
      <c r="B80" s="342"/>
      <c r="C80" s="330" t="s">
        <v>656</v>
      </c>
      <c r="D80" s="330"/>
      <c r="E80" s="330"/>
      <c r="F80" s="353" t="s">
        <v>653</v>
      </c>
      <c r="G80" s="354"/>
      <c r="H80" s="330" t="s">
        <v>657</v>
      </c>
      <c r="I80" s="330" t="s">
        <v>655</v>
      </c>
      <c r="J80" s="330">
        <v>120</v>
      </c>
      <c r="K80" s="344"/>
    </row>
    <row r="81" spans="2:11" s="1" customFormat="1" ht="15" customHeight="1">
      <c r="B81" s="355"/>
      <c r="C81" s="330" t="s">
        <v>658</v>
      </c>
      <c r="D81" s="330"/>
      <c r="E81" s="330"/>
      <c r="F81" s="353" t="s">
        <v>659</v>
      </c>
      <c r="G81" s="354"/>
      <c r="H81" s="330" t="s">
        <v>660</v>
      </c>
      <c r="I81" s="330" t="s">
        <v>655</v>
      </c>
      <c r="J81" s="330">
        <v>50</v>
      </c>
      <c r="K81" s="344"/>
    </row>
    <row r="82" spans="2:11" s="1" customFormat="1" ht="15" customHeight="1">
      <c r="B82" s="355"/>
      <c r="C82" s="330" t="s">
        <v>661</v>
      </c>
      <c r="D82" s="330"/>
      <c r="E82" s="330"/>
      <c r="F82" s="353" t="s">
        <v>653</v>
      </c>
      <c r="G82" s="354"/>
      <c r="H82" s="330" t="s">
        <v>662</v>
      </c>
      <c r="I82" s="330" t="s">
        <v>663</v>
      </c>
      <c r="J82" s="330"/>
      <c r="K82" s="344"/>
    </row>
    <row r="83" spans="2:11" s="1" customFormat="1" ht="15" customHeight="1">
      <c r="B83" s="355"/>
      <c r="C83" s="356" t="s">
        <v>664</v>
      </c>
      <c r="D83" s="356"/>
      <c r="E83" s="356"/>
      <c r="F83" s="357" t="s">
        <v>659</v>
      </c>
      <c r="G83" s="356"/>
      <c r="H83" s="356" t="s">
        <v>665</v>
      </c>
      <c r="I83" s="356" t="s">
        <v>655</v>
      </c>
      <c r="J83" s="356">
        <v>15</v>
      </c>
      <c r="K83" s="344"/>
    </row>
    <row r="84" spans="2:11" s="1" customFormat="1" ht="15" customHeight="1">
      <c r="B84" s="355"/>
      <c r="C84" s="356" t="s">
        <v>666</v>
      </c>
      <c r="D84" s="356"/>
      <c r="E84" s="356"/>
      <c r="F84" s="357" t="s">
        <v>659</v>
      </c>
      <c r="G84" s="356"/>
      <c r="H84" s="356" t="s">
        <v>667</v>
      </c>
      <c r="I84" s="356" t="s">
        <v>655</v>
      </c>
      <c r="J84" s="356">
        <v>15</v>
      </c>
      <c r="K84" s="344"/>
    </row>
    <row r="85" spans="2:11" s="1" customFormat="1" ht="15" customHeight="1">
      <c r="B85" s="355"/>
      <c r="C85" s="356" t="s">
        <v>668</v>
      </c>
      <c r="D85" s="356"/>
      <c r="E85" s="356"/>
      <c r="F85" s="357" t="s">
        <v>659</v>
      </c>
      <c r="G85" s="356"/>
      <c r="H85" s="356" t="s">
        <v>669</v>
      </c>
      <c r="I85" s="356" t="s">
        <v>655</v>
      </c>
      <c r="J85" s="356">
        <v>20</v>
      </c>
      <c r="K85" s="344"/>
    </row>
    <row r="86" spans="2:11" s="1" customFormat="1" ht="15" customHeight="1">
      <c r="B86" s="355"/>
      <c r="C86" s="356" t="s">
        <v>670</v>
      </c>
      <c r="D86" s="356"/>
      <c r="E86" s="356"/>
      <c r="F86" s="357" t="s">
        <v>659</v>
      </c>
      <c r="G86" s="356"/>
      <c r="H86" s="356" t="s">
        <v>671</v>
      </c>
      <c r="I86" s="356" t="s">
        <v>655</v>
      </c>
      <c r="J86" s="356">
        <v>20</v>
      </c>
      <c r="K86" s="344"/>
    </row>
    <row r="87" spans="2:11" s="1" customFormat="1" ht="15" customHeight="1">
      <c r="B87" s="355"/>
      <c r="C87" s="330" t="s">
        <v>672</v>
      </c>
      <c r="D87" s="330"/>
      <c r="E87" s="330"/>
      <c r="F87" s="353" t="s">
        <v>659</v>
      </c>
      <c r="G87" s="354"/>
      <c r="H87" s="330" t="s">
        <v>673</v>
      </c>
      <c r="I87" s="330" t="s">
        <v>655</v>
      </c>
      <c r="J87" s="330">
        <v>50</v>
      </c>
      <c r="K87" s="344"/>
    </row>
    <row r="88" spans="2:11" s="1" customFormat="1" ht="15" customHeight="1">
      <c r="B88" s="355"/>
      <c r="C88" s="330" t="s">
        <v>674</v>
      </c>
      <c r="D88" s="330"/>
      <c r="E88" s="330"/>
      <c r="F88" s="353" t="s">
        <v>659</v>
      </c>
      <c r="G88" s="354"/>
      <c r="H88" s="330" t="s">
        <v>675</v>
      </c>
      <c r="I88" s="330" t="s">
        <v>655</v>
      </c>
      <c r="J88" s="330">
        <v>20</v>
      </c>
      <c r="K88" s="344"/>
    </row>
    <row r="89" spans="2:11" s="1" customFormat="1" ht="15" customHeight="1">
      <c r="B89" s="355"/>
      <c r="C89" s="330" t="s">
        <v>676</v>
      </c>
      <c r="D89" s="330"/>
      <c r="E89" s="330"/>
      <c r="F89" s="353" t="s">
        <v>659</v>
      </c>
      <c r="G89" s="354"/>
      <c r="H89" s="330" t="s">
        <v>677</v>
      </c>
      <c r="I89" s="330" t="s">
        <v>655</v>
      </c>
      <c r="J89" s="330">
        <v>20</v>
      </c>
      <c r="K89" s="344"/>
    </row>
    <row r="90" spans="2:11" s="1" customFormat="1" ht="15" customHeight="1">
      <c r="B90" s="355"/>
      <c r="C90" s="330" t="s">
        <v>678</v>
      </c>
      <c r="D90" s="330"/>
      <c r="E90" s="330"/>
      <c r="F90" s="353" t="s">
        <v>659</v>
      </c>
      <c r="G90" s="354"/>
      <c r="H90" s="330" t="s">
        <v>679</v>
      </c>
      <c r="I90" s="330" t="s">
        <v>655</v>
      </c>
      <c r="J90" s="330">
        <v>50</v>
      </c>
      <c r="K90" s="344"/>
    </row>
    <row r="91" spans="2:11" s="1" customFormat="1" ht="15" customHeight="1">
      <c r="B91" s="355"/>
      <c r="C91" s="330" t="s">
        <v>680</v>
      </c>
      <c r="D91" s="330"/>
      <c r="E91" s="330"/>
      <c r="F91" s="353" t="s">
        <v>659</v>
      </c>
      <c r="G91" s="354"/>
      <c r="H91" s="330" t="s">
        <v>680</v>
      </c>
      <c r="I91" s="330" t="s">
        <v>655</v>
      </c>
      <c r="J91" s="330">
        <v>50</v>
      </c>
      <c r="K91" s="344"/>
    </row>
    <row r="92" spans="2:11" s="1" customFormat="1" ht="15" customHeight="1">
      <c r="B92" s="355"/>
      <c r="C92" s="330" t="s">
        <v>681</v>
      </c>
      <c r="D92" s="330"/>
      <c r="E92" s="330"/>
      <c r="F92" s="353" t="s">
        <v>659</v>
      </c>
      <c r="G92" s="354"/>
      <c r="H92" s="330" t="s">
        <v>682</v>
      </c>
      <c r="I92" s="330" t="s">
        <v>655</v>
      </c>
      <c r="J92" s="330">
        <v>255</v>
      </c>
      <c r="K92" s="344"/>
    </row>
    <row r="93" spans="2:11" s="1" customFormat="1" ht="15" customHeight="1">
      <c r="B93" s="355"/>
      <c r="C93" s="330" t="s">
        <v>683</v>
      </c>
      <c r="D93" s="330"/>
      <c r="E93" s="330"/>
      <c r="F93" s="353" t="s">
        <v>653</v>
      </c>
      <c r="G93" s="354"/>
      <c r="H93" s="330" t="s">
        <v>684</v>
      </c>
      <c r="I93" s="330" t="s">
        <v>685</v>
      </c>
      <c r="J93" s="330"/>
      <c r="K93" s="344"/>
    </row>
    <row r="94" spans="2:11" s="1" customFormat="1" ht="15" customHeight="1">
      <c r="B94" s="355"/>
      <c r="C94" s="330" t="s">
        <v>686</v>
      </c>
      <c r="D94" s="330"/>
      <c r="E94" s="330"/>
      <c r="F94" s="353" t="s">
        <v>653</v>
      </c>
      <c r="G94" s="354"/>
      <c r="H94" s="330" t="s">
        <v>687</v>
      </c>
      <c r="I94" s="330" t="s">
        <v>688</v>
      </c>
      <c r="J94" s="330"/>
      <c r="K94" s="344"/>
    </row>
    <row r="95" spans="2:11" s="1" customFormat="1" ht="15" customHeight="1">
      <c r="B95" s="355"/>
      <c r="C95" s="330" t="s">
        <v>689</v>
      </c>
      <c r="D95" s="330"/>
      <c r="E95" s="330"/>
      <c r="F95" s="353" t="s">
        <v>653</v>
      </c>
      <c r="G95" s="354"/>
      <c r="H95" s="330" t="s">
        <v>689</v>
      </c>
      <c r="I95" s="330" t="s">
        <v>688</v>
      </c>
      <c r="J95" s="330"/>
      <c r="K95" s="344"/>
    </row>
    <row r="96" spans="2:11" s="1" customFormat="1" ht="15" customHeight="1">
      <c r="B96" s="355"/>
      <c r="C96" s="330" t="s">
        <v>38</v>
      </c>
      <c r="D96" s="330"/>
      <c r="E96" s="330"/>
      <c r="F96" s="353" t="s">
        <v>653</v>
      </c>
      <c r="G96" s="354"/>
      <c r="H96" s="330" t="s">
        <v>690</v>
      </c>
      <c r="I96" s="330" t="s">
        <v>688</v>
      </c>
      <c r="J96" s="330"/>
      <c r="K96" s="344"/>
    </row>
    <row r="97" spans="2:11" s="1" customFormat="1" ht="15" customHeight="1">
      <c r="B97" s="355"/>
      <c r="C97" s="330" t="s">
        <v>48</v>
      </c>
      <c r="D97" s="330"/>
      <c r="E97" s="330"/>
      <c r="F97" s="353" t="s">
        <v>653</v>
      </c>
      <c r="G97" s="354"/>
      <c r="H97" s="330" t="s">
        <v>691</v>
      </c>
      <c r="I97" s="330" t="s">
        <v>688</v>
      </c>
      <c r="J97" s="330"/>
      <c r="K97" s="344"/>
    </row>
    <row r="98" spans="2:11" s="1" customFormat="1" ht="15" customHeight="1">
      <c r="B98" s="358"/>
      <c r="C98" s="359"/>
      <c r="D98" s="359"/>
      <c r="E98" s="359"/>
      <c r="F98" s="359"/>
      <c r="G98" s="359"/>
      <c r="H98" s="359"/>
      <c r="I98" s="359"/>
      <c r="J98" s="359"/>
      <c r="K98" s="360"/>
    </row>
    <row r="99" spans="2:11" s="1" customFormat="1" ht="18.7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1"/>
    </row>
    <row r="100" spans="2:11" s="1" customFormat="1" ht="18.75" customHeight="1"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</row>
    <row r="101" spans="2:11" s="1" customFormat="1" ht="7.5" customHeight="1">
      <c r="B101" s="339"/>
      <c r="C101" s="340"/>
      <c r="D101" s="340"/>
      <c r="E101" s="340"/>
      <c r="F101" s="340"/>
      <c r="G101" s="340"/>
      <c r="H101" s="340"/>
      <c r="I101" s="340"/>
      <c r="J101" s="340"/>
      <c r="K101" s="341"/>
    </row>
    <row r="102" spans="2:11" s="1" customFormat="1" ht="45" customHeight="1">
      <c r="B102" s="342"/>
      <c r="C102" s="343" t="s">
        <v>692</v>
      </c>
      <c r="D102" s="343"/>
      <c r="E102" s="343"/>
      <c r="F102" s="343"/>
      <c r="G102" s="343"/>
      <c r="H102" s="343"/>
      <c r="I102" s="343"/>
      <c r="J102" s="343"/>
      <c r="K102" s="344"/>
    </row>
    <row r="103" spans="2:11" s="1" customFormat="1" ht="17.25" customHeight="1">
      <c r="B103" s="342"/>
      <c r="C103" s="345" t="s">
        <v>647</v>
      </c>
      <c r="D103" s="345"/>
      <c r="E103" s="345"/>
      <c r="F103" s="345" t="s">
        <v>648</v>
      </c>
      <c r="G103" s="346"/>
      <c r="H103" s="345" t="s">
        <v>54</v>
      </c>
      <c r="I103" s="345" t="s">
        <v>57</v>
      </c>
      <c r="J103" s="345" t="s">
        <v>649</v>
      </c>
      <c r="K103" s="344"/>
    </row>
    <row r="104" spans="2:11" s="1" customFormat="1" ht="17.25" customHeight="1">
      <c r="B104" s="342"/>
      <c r="C104" s="347" t="s">
        <v>650</v>
      </c>
      <c r="D104" s="347"/>
      <c r="E104" s="347"/>
      <c r="F104" s="348" t="s">
        <v>651</v>
      </c>
      <c r="G104" s="349"/>
      <c r="H104" s="347"/>
      <c r="I104" s="347"/>
      <c r="J104" s="347" t="s">
        <v>652</v>
      </c>
      <c r="K104" s="344"/>
    </row>
    <row r="105" spans="2:11" s="1" customFormat="1" ht="5.25" customHeight="1">
      <c r="B105" s="342"/>
      <c r="C105" s="345"/>
      <c r="D105" s="345"/>
      <c r="E105" s="345"/>
      <c r="F105" s="345"/>
      <c r="G105" s="363"/>
      <c r="H105" s="345"/>
      <c r="I105" s="345"/>
      <c r="J105" s="345"/>
      <c r="K105" s="344"/>
    </row>
    <row r="106" spans="2:11" s="1" customFormat="1" ht="15" customHeight="1">
      <c r="B106" s="342"/>
      <c r="C106" s="330" t="s">
        <v>53</v>
      </c>
      <c r="D106" s="352"/>
      <c r="E106" s="352"/>
      <c r="F106" s="353" t="s">
        <v>653</v>
      </c>
      <c r="G106" s="330"/>
      <c r="H106" s="330" t="s">
        <v>693</v>
      </c>
      <c r="I106" s="330" t="s">
        <v>655</v>
      </c>
      <c r="J106" s="330">
        <v>20</v>
      </c>
      <c r="K106" s="344"/>
    </row>
    <row r="107" spans="2:11" s="1" customFormat="1" ht="15" customHeight="1">
      <c r="B107" s="342"/>
      <c r="C107" s="330" t="s">
        <v>656</v>
      </c>
      <c r="D107" s="330"/>
      <c r="E107" s="330"/>
      <c r="F107" s="353" t="s">
        <v>653</v>
      </c>
      <c r="G107" s="330"/>
      <c r="H107" s="330" t="s">
        <v>693</v>
      </c>
      <c r="I107" s="330" t="s">
        <v>655</v>
      </c>
      <c r="J107" s="330">
        <v>120</v>
      </c>
      <c r="K107" s="344"/>
    </row>
    <row r="108" spans="2:11" s="1" customFormat="1" ht="15" customHeight="1">
      <c r="B108" s="355"/>
      <c r="C108" s="330" t="s">
        <v>658</v>
      </c>
      <c r="D108" s="330"/>
      <c r="E108" s="330"/>
      <c r="F108" s="353" t="s">
        <v>659</v>
      </c>
      <c r="G108" s="330"/>
      <c r="H108" s="330" t="s">
        <v>693</v>
      </c>
      <c r="I108" s="330" t="s">
        <v>655</v>
      </c>
      <c r="J108" s="330">
        <v>50</v>
      </c>
      <c r="K108" s="344"/>
    </row>
    <row r="109" spans="2:11" s="1" customFormat="1" ht="15" customHeight="1">
      <c r="B109" s="355"/>
      <c r="C109" s="330" t="s">
        <v>661</v>
      </c>
      <c r="D109" s="330"/>
      <c r="E109" s="330"/>
      <c r="F109" s="353" t="s">
        <v>653</v>
      </c>
      <c r="G109" s="330"/>
      <c r="H109" s="330" t="s">
        <v>693</v>
      </c>
      <c r="I109" s="330" t="s">
        <v>663</v>
      </c>
      <c r="J109" s="330"/>
      <c r="K109" s="344"/>
    </row>
    <row r="110" spans="2:11" s="1" customFormat="1" ht="15" customHeight="1">
      <c r="B110" s="355"/>
      <c r="C110" s="330" t="s">
        <v>672</v>
      </c>
      <c r="D110" s="330"/>
      <c r="E110" s="330"/>
      <c r="F110" s="353" t="s">
        <v>659</v>
      </c>
      <c r="G110" s="330"/>
      <c r="H110" s="330" t="s">
        <v>693</v>
      </c>
      <c r="I110" s="330" t="s">
        <v>655</v>
      </c>
      <c r="J110" s="330">
        <v>50</v>
      </c>
      <c r="K110" s="344"/>
    </row>
    <row r="111" spans="2:11" s="1" customFormat="1" ht="15" customHeight="1">
      <c r="B111" s="355"/>
      <c r="C111" s="330" t="s">
        <v>680</v>
      </c>
      <c r="D111" s="330"/>
      <c r="E111" s="330"/>
      <c r="F111" s="353" t="s">
        <v>659</v>
      </c>
      <c r="G111" s="330"/>
      <c r="H111" s="330" t="s">
        <v>693</v>
      </c>
      <c r="I111" s="330" t="s">
        <v>655</v>
      </c>
      <c r="J111" s="330">
        <v>50</v>
      </c>
      <c r="K111" s="344"/>
    </row>
    <row r="112" spans="2:11" s="1" customFormat="1" ht="15" customHeight="1">
      <c r="B112" s="355"/>
      <c r="C112" s="330" t="s">
        <v>678</v>
      </c>
      <c r="D112" s="330"/>
      <c r="E112" s="330"/>
      <c r="F112" s="353" t="s">
        <v>659</v>
      </c>
      <c r="G112" s="330"/>
      <c r="H112" s="330" t="s">
        <v>693</v>
      </c>
      <c r="I112" s="330" t="s">
        <v>655</v>
      </c>
      <c r="J112" s="330">
        <v>50</v>
      </c>
      <c r="K112" s="344"/>
    </row>
    <row r="113" spans="2:11" s="1" customFormat="1" ht="15" customHeight="1">
      <c r="B113" s="355"/>
      <c r="C113" s="330" t="s">
        <v>53</v>
      </c>
      <c r="D113" s="330"/>
      <c r="E113" s="330"/>
      <c r="F113" s="353" t="s">
        <v>653</v>
      </c>
      <c r="G113" s="330"/>
      <c r="H113" s="330" t="s">
        <v>694</v>
      </c>
      <c r="I113" s="330" t="s">
        <v>655</v>
      </c>
      <c r="J113" s="330">
        <v>20</v>
      </c>
      <c r="K113" s="344"/>
    </row>
    <row r="114" spans="2:11" s="1" customFormat="1" ht="15" customHeight="1">
      <c r="B114" s="355"/>
      <c r="C114" s="330" t="s">
        <v>695</v>
      </c>
      <c r="D114" s="330"/>
      <c r="E114" s="330"/>
      <c r="F114" s="353" t="s">
        <v>653</v>
      </c>
      <c r="G114" s="330"/>
      <c r="H114" s="330" t="s">
        <v>696</v>
      </c>
      <c r="I114" s="330" t="s">
        <v>655</v>
      </c>
      <c r="J114" s="330">
        <v>120</v>
      </c>
      <c r="K114" s="344"/>
    </row>
    <row r="115" spans="2:11" s="1" customFormat="1" ht="15" customHeight="1">
      <c r="B115" s="355"/>
      <c r="C115" s="330" t="s">
        <v>38</v>
      </c>
      <c r="D115" s="330"/>
      <c r="E115" s="330"/>
      <c r="F115" s="353" t="s">
        <v>653</v>
      </c>
      <c r="G115" s="330"/>
      <c r="H115" s="330" t="s">
        <v>697</v>
      </c>
      <c r="I115" s="330" t="s">
        <v>688</v>
      </c>
      <c r="J115" s="330"/>
      <c r="K115" s="344"/>
    </row>
    <row r="116" spans="2:11" s="1" customFormat="1" ht="15" customHeight="1">
      <c r="B116" s="355"/>
      <c r="C116" s="330" t="s">
        <v>48</v>
      </c>
      <c r="D116" s="330"/>
      <c r="E116" s="330"/>
      <c r="F116" s="353" t="s">
        <v>653</v>
      </c>
      <c r="G116" s="330"/>
      <c r="H116" s="330" t="s">
        <v>698</v>
      </c>
      <c r="I116" s="330" t="s">
        <v>688</v>
      </c>
      <c r="J116" s="330"/>
      <c r="K116" s="344"/>
    </row>
    <row r="117" spans="2:11" s="1" customFormat="1" ht="15" customHeight="1">
      <c r="B117" s="355"/>
      <c r="C117" s="330" t="s">
        <v>57</v>
      </c>
      <c r="D117" s="330"/>
      <c r="E117" s="330"/>
      <c r="F117" s="353" t="s">
        <v>653</v>
      </c>
      <c r="G117" s="330"/>
      <c r="H117" s="330" t="s">
        <v>699</v>
      </c>
      <c r="I117" s="330" t="s">
        <v>700</v>
      </c>
      <c r="J117" s="330"/>
      <c r="K117" s="344"/>
    </row>
    <row r="118" spans="2:11" s="1" customFormat="1" ht="15" customHeight="1">
      <c r="B118" s="358"/>
      <c r="C118" s="364"/>
      <c r="D118" s="364"/>
      <c r="E118" s="364"/>
      <c r="F118" s="364"/>
      <c r="G118" s="364"/>
      <c r="H118" s="364"/>
      <c r="I118" s="364"/>
      <c r="J118" s="364"/>
      <c r="K118" s="360"/>
    </row>
    <row r="119" spans="2:11" s="1" customFormat="1" ht="18.75" customHeight="1">
      <c r="B119" s="365"/>
      <c r="C119" s="366"/>
      <c r="D119" s="366"/>
      <c r="E119" s="366"/>
      <c r="F119" s="367"/>
      <c r="G119" s="366"/>
      <c r="H119" s="366"/>
      <c r="I119" s="366"/>
      <c r="J119" s="366"/>
      <c r="K119" s="365"/>
    </row>
    <row r="120" spans="2:11" s="1" customFormat="1" ht="18.75" customHeight="1"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</row>
    <row r="121" spans="2:11" s="1" customFormat="1" ht="7.5" customHeight="1">
      <c r="B121" s="368"/>
      <c r="C121" s="369"/>
      <c r="D121" s="369"/>
      <c r="E121" s="369"/>
      <c r="F121" s="369"/>
      <c r="G121" s="369"/>
      <c r="H121" s="369"/>
      <c r="I121" s="369"/>
      <c r="J121" s="369"/>
      <c r="K121" s="370"/>
    </row>
    <row r="122" spans="2:11" s="1" customFormat="1" ht="45" customHeight="1">
      <c r="B122" s="371"/>
      <c r="C122" s="321" t="s">
        <v>701</v>
      </c>
      <c r="D122" s="321"/>
      <c r="E122" s="321"/>
      <c r="F122" s="321"/>
      <c r="G122" s="321"/>
      <c r="H122" s="321"/>
      <c r="I122" s="321"/>
      <c r="J122" s="321"/>
      <c r="K122" s="372"/>
    </row>
    <row r="123" spans="2:11" s="1" customFormat="1" ht="17.25" customHeight="1">
      <c r="B123" s="373"/>
      <c r="C123" s="345" t="s">
        <v>647</v>
      </c>
      <c r="D123" s="345"/>
      <c r="E123" s="345"/>
      <c r="F123" s="345" t="s">
        <v>648</v>
      </c>
      <c r="G123" s="346"/>
      <c r="H123" s="345" t="s">
        <v>54</v>
      </c>
      <c r="I123" s="345" t="s">
        <v>57</v>
      </c>
      <c r="J123" s="345" t="s">
        <v>649</v>
      </c>
      <c r="K123" s="374"/>
    </row>
    <row r="124" spans="2:11" s="1" customFormat="1" ht="17.25" customHeight="1">
      <c r="B124" s="373"/>
      <c r="C124" s="347" t="s">
        <v>650</v>
      </c>
      <c r="D124" s="347"/>
      <c r="E124" s="347"/>
      <c r="F124" s="348" t="s">
        <v>651</v>
      </c>
      <c r="G124" s="349"/>
      <c r="H124" s="347"/>
      <c r="I124" s="347"/>
      <c r="J124" s="347" t="s">
        <v>652</v>
      </c>
      <c r="K124" s="374"/>
    </row>
    <row r="125" spans="2:11" s="1" customFormat="1" ht="5.25" customHeight="1">
      <c r="B125" s="375"/>
      <c r="C125" s="350"/>
      <c r="D125" s="350"/>
      <c r="E125" s="350"/>
      <c r="F125" s="350"/>
      <c r="G125" s="376"/>
      <c r="H125" s="350"/>
      <c r="I125" s="350"/>
      <c r="J125" s="350"/>
      <c r="K125" s="377"/>
    </row>
    <row r="126" spans="2:11" s="1" customFormat="1" ht="15" customHeight="1">
      <c r="B126" s="375"/>
      <c r="C126" s="330" t="s">
        <v>656</v>
      </c>
      <c r="D126" s="352"/>
      <c r="E126" s="352"/>
      <c r="F126" s="353" t="s">
        <v>653</v>
      </c>
      <c r="G126" s="330"/>
      <c r="H126" s="330" t="s">
        <v>693</v>
      </c>
      <c r="I126" s="330" t="s">
        <v>655</v>
      </c>
      <c r="J126" s="330">
        <v>120</v>
      </c>
      <c r="K126" s="378"/>
    </row>
    <row r="127" spans="2:11" s="1" customFormat="1" ht="15" customHeight="1">
      <c r="B127" s="375"/>
      <c r="C127" s="330" t="s">
        <v>702</v>
      </c>
      <c r="D127" s="330"/>
      <c r="E127" s="330"/>
      <c r="F127" s="353" t="s">
        <v>653</v>
      </c>
      <c r="G127" s="330"/>
      <c r="H127" s="330" t="s">
        <v>703</v>
      </c>
      <c r="I127" s="330" t="s">
        <v>655</v>
      </c>
      <c r="J127" s="330" t="s">
        <v>704</v>
      </c>
      <c r="K127" s="378"/>
    </row>
    <row r="128" spans="2:11" s="1" customFormat="1" ht="15" customHeight="1">
      <c r="B128" s="375"/>
      <c r="C128" s="330" t="s">
        <v>601</v>
      </c>
      <c r="D128" s="330"/>
      <c r="E128" s="330"/>
      <c r="F128" s="353" t="s">
        <v>653</v>
      </c>
      <c r="G128" s="330"/>
      <c r="H128" s="330" t="s">
        <v>705</v>
      </c>
      <c r="I128" s="330" t="s">
        <v>655</v>
      </c>
      <c r="J128" s="330" t="s">
        <v>704</v>
      </c>
      <c r="K128" s="378"/>
    </row>
    <row r="129" spans="2:11" s="1" customFormat="1" ht="15" customHeight="1">
      <c r="B129" s="375"/>
      <c r="C129" s="330" t="s">
        <v>664</v>
      </c>
      <c r="D129" s="330"/>
      <c r="E129" s="330"/>
      <c r="F129" s="353" t="s">
        <v>659</v>
      </c>
      <c r="G129" s="330"/>
      <c r="H129" s="330" t="s">
        <v>665</v>
      </c>
      <c r="I129" s="330" t="s">
        <v>655</v>
      </c>
      <c r="J129" s="330">
        <v>15</v>
      </c>
      <c r="K129" s="378"/>
    </row>
    <row r="130" spans="2:11" s="1" customFormat="1" ht="15" customHeight="1">
      <c r="B130" s="375"/>
      <c r="C130" s="356" t="s">
        <v>666</v>
      </c>
      <c r="D130" s="356"/>
      <c r="E130" s="356"/>
      <c r="F130" s="357" t="s">
        <v>659</v>
      </c>
      <c r="G130" s="356"/>
      <c r="H130" s="356" t="s">
        <v>667</v>
      </c>
      <c r="I130" s="356" t="s">
        <v>655</v>
      </c>
      <c r="J130" s="356">
        <v>15</v>
      </c>
      <c r="K130" s="378"/>
    </row>
    <row r="131" spans="2:11" s="1" customFormat="1" ht="15" customHeight="1">
      <c r="B131" s="375"/>
      <c r="C131" s="356" t="s">
        <v>668</v>
      </c>
      <c r="D131" s="356"/>
      <c r="E131" s="356"/>
      <c r="F131" s="357" t="s">
        <v>659</v>
      </c>
      <c r="G131" s="356"/>
      <c r="H131" s="356" t="s">
        <v>669</v>
      </c>
      <c r="I131" s="356" t="s">
        <v>655</v>
      </c>
      <c r="J131" s="356">
        <v>20</v>
      </c>
      <c r="K131" s="378"/>
    </row>
    <row r="132" spans="2:11" s="1" customFormat="1" ht="15" customHeight="1">
      <c r="B132" s="375"/>
      <c r="C132" s="356" t="s">
        <v>670</v>
      </c>
      <c r="D132" s="356"/>
      <c r="E132" s="356"/>
      <c r="F132" s="357" t="s">
        <v>659</v>
      </c>
      <c r="G132" s="356"/>
      <c r="H132" s="356" t="s">
        <v>671</v>
      </c>
      <c r="I132" s="356" t="s">
        <v>655</v>
      </c>
      <c r="J132" s="356">
        <v>20</v>
      </c>
      <c r="K132" s="378"/>
    </row>
    <row r="133" spans="2:11" s="1" customFormat="1" ht="15" customHeight="1">
      <c r="B133" s="375"/>
      <c r="C133" s="330" t="s">
        <v>658</v>
      </c>
      <c r="D133" s="330"/>
      <c r="E133" s="330"/>
      <c r="F133" s="353" t="s">
        <v>659</v>
      </c>
      <c r="G133" s="330"/>
      <c r="H133" s="330" t="s">
        <v>693</v>
      </c>
      <c r="I133" s="330" t="s">
        <v>655</v>
      </c>
      <c r="J133" s="330">
        <v>50</v>
      </c>
      <c r="K133" s="378"/>
    </row>
    <row r="134" spans="2:11" s="1" customFormat="1" ht="15" customHeight="1">
      <c r="B134" s="375"/>
      <c r="C134" s="330" t="s">
        <v>672</v>
      </c>
      <c r="D134" s="330"/>
      <c r="E134" s="330"/>
      <c r="F134" s="353" t="s">
        <v>659</v>
      </c>
      <c r="G134" s="330"/>
      <c r="H134" s="330" t="s">
        <v>693</v>
      </c>
      <c r="I134" s="330" t="s">
        <v>655</v>
      </c>
      <c r="J134" s="330">
        <v>50</v>
      </c>
      <c r="K134" s="378"/>
    </row>
    <row r="135" spans="2:11" s="1" customFormat="1" ht="15" customHeight="1">
      <c r="B135" s="375"/>
      <c r="C135" s="330" t="s">
        <v>678</v>
      </c>
      <c r="D135" s="330"/>
      <c r="E135" s="330"/>
      <c r="F135" s="353" t="s">
        <v>659</v>
      </c>
      <c r="G135" s="330"/>
      <c r="H135" s="330" t="s">
        <v>693</v>
      </c>
      <c r="I135" s="330" t="s">
        <v>655</v>
      </c>
      <c r="J135" s="330">
        <v>50</v>
      </c>
      <c r="K135" s="378"/>
    </row>
    <row r="136" spans="2:11" s="1" customFormat="1" ht="15" customHeight="1">
      <c r="B136" s="375"/>
      <c r="C136" s="330" t="s">
        <v>680</v>
      </c>
      <c r="D136" s="330"/>
      <c r="E136" s="330"/>
      <c r="F136" s="353" t="s">
        <v>659</v>
      </c>
      <c r="G136" s="330"/>
      <c r="H136" s="330" t="s">
        <v>693</v>
      </c>
      <c r="I136" s="330" t="s">
        <v>655</v>
      </c>
      <c r="J136" s="330">
        <v>50</v>
      </c>
      <c r="K136" s="378"/>
    </row>
    <row r="137" spans="2:11" s="1" customFormat="1" ht="15" customHeight="1">
      <c r="B137" s="375"/>
      <c r="C137" s="330" t="s">
        <v>681</v>
      </c>
      <c r="D137" s="330"/>
      <c r="E137" s="330"/>
      <c r="F137" s="353" t="s">
        <v>659</v>
      </c>
      <c r="G137" s="330"/>
      <c r="H137" s="330" t="s">
        <v>706</v>
      </c>
      <c r="I137" s="330" t="s">
        <v>655</v>
      </c>
      <c r="J137" s="330">
        <v>255</v>
      </c>
      <c r="K137" s="378"/>
    </row>
    <row r="138" spans="2:11" s="1" customFormat="1" ht="15" customHeight="1">
      <c r="B138" s="375"/>
      <c r="C138" s="330" t="s">
        <v>683</v>
      </c>
      <c r="D138" s="330"/>
      <c r="E138" s="330"/>
      <c r="F138" s="353" t="s">
        <v>653</v>
      </c>
      <c r="G138" s="330"/>
      <c r="H138" s="330" t="s">
        <v>707</v>
      </c>
      <c r="I138" s="330" t="s">
        <v>685</v>
      </c>
      <c r="J138" s="330"/>
      <c r="K138" s="378"/>
    </row>
    <row r="139" spans="2:11" s="1" customFormat="1" ht="15" customHeight="1">
      <c r="B139" s="375"/>
      <c r="C139" s="330" t="s">
        <v>686</v>
      </c>
      <c r="D139" s="330"/>
      <c r="E139" s="330"/>
      <c r="F139" s="353" t="s">
        <v>653</v>
      </c>
      <c r="G139" s="330"/>
      <c r="H139" s="330" t="s">
        <v>708</v>
      </c>
      <c r="I139" s="330" t="s">
        <v>688</v>
      </c>
      <c r="J139" s="330"/>
      <c r="K139" s="378"/>
    </row>
    <row r="140" spans="2:11" s="1" customFormat="1" ht="15" customHeight="1">
      <c r="B140" s="375"/>
      <c r="C140" s="330" t="s">
        <v>689</v>
      </c>
      <c r="D140" s="330"/>
      <c r="E140" s="330"/>
      <c r="F140" s="353" t="s">
        <v>653</v>
      </c>
      <c r="G140" s="330"/>
      <c r="H140" s="330" t="s">
        <v>689</v>
      </c>
      <c r="I140" s="330" t="s">
        <v>688</v>
      </c>
      <c r="J140" s="330"/>
      <c r="K140" s="378"/>
    </row>
    <row r="141" spans="2:11" s="1" customFormat="1" ht="15" customHeight="1">
      <c r="B141" s="375"/>
      <c r="C141" s="330" t="s">
        <v>38</v>
      </c>
      <c r="D141" s="330"/>
      <c r="E141" s="330"/>
      <c r="F141" s="353" t="s">
        <v>653</v>
      </c>
      <c r="G141" s="330"/>
      <c r="H141" s="330" t="s">
        <v>709</v>
      </c>
      <c r="I141" s="330" t="s">
        <v>688</v>
      </c>
      <c r="J141" s="330"/>
      <c r="K141" s="378"/>
    </row>
    <row r="142" spans="2:11" s="1" customFormat="1" ht="15" customHeight="1">
      <c r="B142" s="375"/>
      <c r="C142" s="330" t="s">
        <v>710</v>
      </c>
      <c r="D142" s="330"/>
      <c r="E142" s="330"/>
      <c r="F142" s="353" t="s">
        <v>653</v>
      </c>
      <c r="G142" s="330"/>
      <c r="H142" s="330" t="s">
        <v>711</v>
      </c>
      <c r="I142" s="330" t="s">
        <v>688</v>
      </c>
      <c r="J142" s="330"/>
      <c r="K142" s="378"/>
    </row>
    <row r="143" spans="2:11" s="1" customFormat="1" ht="15" customHeight="1">
      <c r="B143" s="379"/>
      <c r="C143" s="380"/>
      <c r="D143" s="380"/>
      <c r="E143" s="380"/>
      <c r="F143" s="380"/>
      <c r="G143" s="380"/>
      <c r="H143" s="380"/>
      <c r="I143" s="380"/>
      <c r="J143" s="380"/>
      <c r="K143" s="381"/>
    </row>
    <row r="144" spans="2:11" s="1" customFormat="1" ht="18.75" customHeight="1">
      <c r="B144" s="366"/>
      <c r="C144" s="366"/>
      <c r="D144" s="366"/>
      <c r="E144" s="366"/>
      <c r="F144" s="367"/>
      <c r="G144" s="366"/>
      <c r="H144" s="366"/>
      <c r="I144" s="366"/>
      <c r="J144" s="366"/>
      <c r="K144" s="366"/>
    </row>
    <row r="145" spans="2:11" s="1" customFormat="1" ht="18.75" customHeight="1"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</row>
    <row r="146" spans="2:11" s="1" customFormat="1" ht="7.5" customHeight="1">
      <c r="B146" s="339"/>
      <c r="C146" s="340"/>
      <c r="D146" s="340"/>
      <c r="E146" s="340"/>
      <c r="F146" s="340"/>
      <c r="G146" s="340"/>
      <c r="H146" s="340"/>
      <c r="I146" s="340"/>
      <c r="J146" s="340"/>
      <c r="K146" s="341"/>
    </row>
    <row r="147" spans="2:11" s="1" customFormat="1" ht="45" customHeight="1">
      <c r="B147" s="342"/>
      <c r="C147" s="343" t="s">
        <v>712</v>
      </c>
      <c r="D147" s="343"/>
      <c r="E147" s="343"/>
      <c r="F147" s="343"/>
      <c r="G147" s="343"/>
      <c r="H147" s="343"/>
      <c r="I147" s="343"/>
      <c r="J147" s="343"/>
      <c r="K147" s="344"/>
    </row>
    <row r="148" spans="2:11" s="1" customFormat="1" ht="17.25" customHeight="1">
      <c r="B148" s="342"/>
      <c r="C148" s="345" t="s">
        <v>647</v>
      </c>
      <c r="D148" s="345"/>
      <c r="E148" s="345"/>
      <c r="F148" s="345" t="s">
        <v>648</v>
      </c>
      <c r="G148" s="346"/>
      <c r="H148" s="345" t="s">
        <v>54</v>
      </c>
      <c r="I148" s="345" t="s">
        <v>57</v>
      </c>
      <c r="J148" s="345" t="s">
        <v>649</v>
      </c>
      <c r="K148" s="344"/>
    </row>
    <row r="149" spans="2:11" s="1" customFormat="1" ht="17.25" customHeight="1">
      <c r="B149" s="342"/>
      <c r="C149" s="347" t="s">
        <v>650</v>
      </c>
      <c r="D149" s="347"/>
      <c r="E149" s="347"/>
      <c r="F149" s="348" t="s">
        <v>651</v>
      </c>
      <c r="G149" s="349"/>
      <c r="H149" s="347"/>
      <c r="I149" s="347"/>
      <c r="J149" s="347" t="s">
        <v>652</v>
      </c>
      <c r="K149" s="344"/>
    </row>
    <row r="150" spans="2:11" s="1" customFormat="1" ht="5.25" customHeight="1">
      <c r="B150" s="355"/>
      <c r="C150" s="350"/>
      <c r="D150" s="350"/>
      <c r="E150" s="350"/>
      <c r="F150" s="350"/>
      <c r="G150" s="351"/>
      <c r="H150" s="350"/>
      <c r="I150" s="350"/>
      <c r="J150" s="350"/>
      <c r="K150" s="378"/>
    </row>
    <row r="151" spans="2:11" s="1" customFormat="1" ht="15" customHeight="1">
      <c r="B151" s="355"/>
      <c r="C151" s="382" t="s">
        <v>656</v>
      </c>
      <c r="D151" s="330"/>
      <c r="E151" s="330"/>
      <c r="F151" s="383" t="s">
        <v>653</v>
      </c>
      <c r="G151" s="330"/>
      <c r="H151" s="382" t="s">
        <v>693</v>
      </c>
      <c r="I151" s="382" t="s">
        <v>655</v>
      </c>
      <c r="J151" s="382">
        <v>120</v>
      </c>
      <c r="K151" s="378"/>
    </row>
    <row r="152" spans="2:11" s="1" customFormat="1" ht="15" customHeight="1">
      <c r="B152" s="355"/>
      <c r="C152" s="382" t="s">
        <v>702</v>
      </c>
      <c r="D152" s="330"/>
      <c r="E152" s="330"/>
      <c r="F152" s="383" t="s">
        <v>653</v>
      </c>
      <c r="G152" s="330"/>
      <c r="H152" s="382" t="s">
        <v>713</v>
      </c>
      <c r="I152" s="382" t="s">
        <v>655</v>
      </c>
      <c r="J152" s="382" t="s">
        <v>704</v>
      </c>
      <c r="K152" s="378"/>
    </row>
    <row r="153" spans="2:11" s="1" customFormat="1" ht="15" customHeight="1">
      <c r="B153" s="355"/>
      <c r="C153" s="382" t="s">
        <v>601</v>
      </c>
      <c r="D153" s="330"/>
      <c r="E153" s="330"/>
      <c r="F153" s="383" t="s">
        <v>653</v>
      </c>
      <c r="G153" s="330"/>
      <c r="H153" s="382" t="s">
        <v>714</v>
      </c>
      <c r="I153" s="382" t="s">
        <v>655</v>
      </c>
      <c r="J153" s="382" t="s">
        <v>704</v>
      </c>
      <c r="K153" s="378"/>
    </row>
    <row r="154" spans="2:11" s="1" customFormat="1" ht="15" customHeight="1">
      <c r="B154" s="355"/>
      <c r="C154" s="382" t="s">
        <v>658</v>
      </c>
      <c r="D154" s="330"/>
      <c r="E154" s="330"/>
      <c r="F154" s="383" t="s">
        <v>659</v>
      </c>
      <c r="G154" s="330"/>
      <c r="H154" s="382" t="s">
        <v>693</v>
      </c>
      <c r="I154" s="382" t="s">
        <v>655</v>
      </c>
      <c r="J154" s="382">
        <v>50</v>
      </c>
      <c r="K154" s="378"/>
    </row>
    <row r="155" spans="2:11" s="1" customFormat="1" ht="15" customHeight="1">
      <c r="B155" s="355"/>
      <c r="C155" s="382" t="s">
        <v>661</v>
      </c>
      <c r="D155" s="330"/>
      <c r="E155" s="330"/>
      <c r="F155" s="383" t="s">
        <v>653</v>
      </c>
      <c r="G155" s="330"/>
      <c r="H155" s="382" t="s">
        <v>693</v>
      </c>
      <c r="I155" s="382" t="s">
        <v>663</v>
      </c>
      <c r="J155" s="382"/>
      <c r="K155" s="378"/>
    </row>
    <row r="156" spans="2:11" s="1" customFormat="1" ht="15" customHeight="1">
      <c r="B156" s="355"/>
      <c r="C156" s="382" t="s">
        <v>672</v>
      </c>
      <c r="D156" s="330"/>
      <c r="E156" s="330"/>
      <c r="F156" s="383" t="s">
        <v>659</v>
      </c>
      <c r="G156" s="330"/>
      <c r="H156" s="382" t="s">
        <v>693</v>
      </c>
      <c r="I156" s="382" t="s">
        <v>655</v>
      </c>
      <c r="J156" s="382">
        <v>50</v>
      </c>
      <c r="K156" s="378"/>
    </row>
    <row r="157" spans="2:11" s="1" customFormat="1" ht="15" customHeight="1">
      <c r="B157" s="355"/>
      <c r="C157" s="382" t="s">
        <v>680</v>
      </c>
      <c r="D157" s="330"/>
      <c r="E157" s="330"/>
      <c r="F157" s="383" t="s">
        <v>659</v>
      </c>
      <c r="G157" s="330"/>
      <c r="H157" s="382" t="s">
        <v>693</v>
      </c>
      <c r="I157" s="382" t="s">
        <v>655</v>
      </c>
      <c r="J157" s="382">
        <v>50</v>
      </c>
      <c r="K157" s="378"/>
    </row>
    <row r="158" spans="2:11" s="1" customFormat="1" ht="15" customHeight="1">
      <c r="B158" s="355"/>
      <c r="C158" s="382" t="s">
        <v>678</v>
      </c>
      <c r="D158" s="330"/>
      <c r="E158" s="330"/>
      <c r="F158" s="383" t="s">
        <v>659</v>
      </c>
      <c r="G158" s="330"/>
      <c r="H158" s="382" t="s">
        <v>693</v>
      </c>
      <c r="I158" s="382" t="s">
        <v>655</v>
      </c>
      <c r="J158" s="382">
        <v>50</v>
      </c>
      <c r="K158" s="378"/>
    </row>
    <row r="159" spans="2:11" s="1" customFormat="1" ht="15" customHeight="1">
      <c r="B159" s="355"/>
      <c r="C159" s="382" t="s">
        <v>94</v>
      </c>
      <c r="D159" s="330"/>
      <c r="E159" s="330"/>
      <c r="F159" s="383" t="s">
        <v>653</v>
      </c>
      <c r="G159" s="330"/>
      <c r="H159" s="382" t="s">
        <v>715</v>
      </c>
      <c r="I159" s="382" t="s">
        <v>655</v>
      </c>
      <c r="J159" s="382" t="s">
        <v>716</v>
      </c>
      <c r="K159" s="378"/>
    </row>
    <row r="160" spans="2:11" s="1" customFormat="1" ht="15" customHeight="1">
      <c r="B160" s="355"/>
      <c r="C160" s="382" t="s">
        <v>717</v>
      </c>
      <c r="D160" s="330"/>
      <c r="E160" s="330"/>
      <c r="F160" s="383" t="s">
        <v>653</v>
      </c>
      <c r="G160" s="330"/>
      <c r="H160" s="382" t="s">
        <v>718</v>
      </c>
      <c r="I160" s="382" t="s">
        <v>688</v>
      </c>
      <c r="J160" s="382"/>
      <c r="K160" s="378"/>
    </row>
    <row r="161" spans="2:11" s="1" customFormat="1" ht="15" customHeight="1">
      <c r="B161" s="384"/>
      <c r="C161" s="364"/>
      <c r="D161" s="364"/>
      <c r="E161" s="364"/>
      <c r="F161" s="364"/>
      <c r="G161" s="364"/>
      <c r="H161" s="364"/>
      <c r="I161" s="364"/>
      <c r="J161" s="364"/>
      <c r="K161" s="385"/>
    </row>
    <row r="162" spans="2:11" s="1" customFormat="1" ht="18.75" customHeight="1">
      <c r="B162" s="366"/>
      <c r="C162" s="376"/>
      <c r="D162" s="376"/>
      <c r="E162" s="376"/>
      <c r="F162" s="386"/>
      <c r="G162" s="376"/>
      <c r="H162" s="376"/>
      <c r="I162" s="376"/>
      <c r="J162" s="376"/>
      <c r="K162" s="366"/>
    </row>
    <row r="163" spans="2:11" s="1" customFormat="1" ht="18.75" customHeight="1"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</row>
    <row r="164" spans="2:11" s="1" customFormat="1" ht="7.5" customHeight="1">
      <c r="B164" s="317"/>
      <c r="C164" s="318"/>
      <c r="D164" s="318"/>
      <c r="E164" s="318"/>
      <c r="F164" s="318"/>
      <c r="G164" s="318"/>
      <c r="H164" s="318"/>
      <c r="I164" s="318"/>
      <c r="J164" s="318"/>
      <c r="K164" s="319"/>
    </row>
    <row r="165" spans="2:11" s="1" customFormat="1" ht="45" customHeight="1">
      <c r="B165" s="320"/>
      <c r="C165" s="321" t="s">
        <v>719</v>
      </c>
      <c r="D165" s="321"/>
      <c r="E165" s="321"/>
      <c r="F165" s="321"/>
      <c r="G165" s="321"/>
      <c r="H165" s="321"/>
      <c r="I165" s="321"/>
      <c r="J165" s="321"/>
      <c r="K165" s="322"/>
    </row>
    <row r="166" spans="2:11" s="1" customFormat="1" ht="17.25" customHeight="1">
      <c r="B166" s="320"/>
      <c r="C166" s="345" t="s">
        <v>647</v>
      </c>
      <c r="D166" s="345"/>
      <c r="E166" s="345"/>
      <c r="F166" s="345" t="s">
        <v>648</v>
      </c>
      <c r="G166" s="387"/>
      <c r="H166" s="388" t="s">
        <v>54</v>
      </c>
      <c r="I166" s="388" t="s">
        <v>57</v>
      </c>
      <c r="J166" s="345" t="s">
        <v>649</v>
      </c>
      <c r="K166" s="322"/>
    </row>
    <row r="167" spans="2:11" s="1" customFormat="1" ht="17.25" customHeight="1">
      <c r="B167" s="323"/>
      <c r="C167" s="347" t="s">
        <v>650</v>
      </c>
      <c r="D167" s="347"/>
      <c r="E167" s="347"/>
      <c r="F167" s="348" t="s">
        <v>651</v>
      </c>
      <c r="G167" s="389"/>
      <c r="H167" s="390"/>
      <c r="I167" s="390"/>
      <c r="J167" s="347" t="s">
        <v>652</v>
      </c>
      <c r="K167" s="325"/>
    </row>
    <row r="168" spans="2:11" s="1" customFormat="1" ht="5.25" customHeight="1">
      <c r="B168" s="355"/>
      <c r="C168" s="350"/>
      <c r="D168" s="350"/>
      <c r="E168" s="350"/>
      <c r="F168" s="350"/>
      <c r="G168" s="351"/>
      <c r="H168" s="350"/>
      <c r="I168" s="350"/>
      <c r="J168" s="350"/>
      <c r="K168" s="378"/>
    </row>
    <row r="169" spans="2:11" s="1" customFormat="1" ht="15" customHeight="1">
      <c r="B169" s="355"/>
      <c r="C169" s="330" t="s">
        <v>656</v>
      </c>
      <c r="D169" s="330"/>
      <c r="E169" s="330"/>
      <c r="F169" s="353" t="s">
        <v>653</v>
      </c>
      <c r="G169" s="330"/>
      <c r="H169" s="330" t="s">
        <v>693</v>
      </c>
      <c r="I169" s="330" t="s">
        <v>655</v>
      </c>
      <c r="J169" s="330">
        <v>120</v>
      </c>
      <c r="K169" s="378"/>
    </row>
    <row r="170" spans="2:11" s="1" customFormat="1" ht="15" customHeight="1">
      <c r="B170" s="355"/>
      <c r="C170" s="330" t="s">
        <v>702</v>
      </c>
      <c r="D170" s="330"/>
      <c r="E170" s="330"/>
      <c r="F170" s="353" t="s">
        <v>653</v>
      </c>
      <c r="G170" s="330"/>
      <c r="H170" s="330" t="s">
        <v>703</v>
      </c>
      <c r="I170" s="330" t="s">
        <v>655</v>
      </c>
      <c r="J170" s="330" t="s">
        <v>704</v>
      </c>
      <c r="K170" s="378"/>
    </row>
    <row r="171" spans="2:11" s="1" customFormat="1" ht="15" customHeight="1">
      <c r="B171" s="355"/>
      <c r="C171" s="330" t="s">
        <v>601</v>
      </c>
      <c r="D171" s="330"/>
      <c r="E171" s="330"/>
      <c r="F171" s="353" t="s">
        <v>653</v>
      </c>
      <c r="G171" s="330"/>
      <c r="H171" s="330" t="s">
        <v>720</v>
      </c>
      <c r="I171" s="330" t="s">
        <v>655</v>
      </c>
      <c r="J171" s="330" t="s">
        <v>704</v>
      </c>
      <c r="K171" s="378"/>
    </row>
    <row r="172" spans="2:11" s="1" customFormat="1" ht="15" customHeight="1">
      <c r="B172" s="355"/>
      <c r="C172" s="330" t="s">
        <v>658</v>
      </c>
      <c r="D172" s="330"/>
      <c r="E172" s="330"/>
      <c r="F172" s="353" t="s">
        <v>659</v>
      </c>
      <c r="G172" s="330"/>
      <c r="H172" s="330" t="s">
        <v>720</v>
      </c>
      <c r="I172" s="330" t="s">
        <v>655</v>
      </c>
      <c r="J172" s="330">
        <v>50</v>
      </c>
      <c r="K172" s="378"/>
    </row>
    <row r="173" spans="2:11" s="1" customFormat="1" ht="15" customHeight="1">
      <c r="B173" s="355"/>
      <c r="C173" s="330" t="s">
        <v>661</v>
      </c>
      <c r="D173" s="330"/>
      <c r="E173" s="330"/>
      <c r="F173" s="353" t="s">
        <v>653</v>
      </c>
      <c r="G173" s="330"/>
      <c r="H173" s="330" t="s">
        <v>720</v>
      </c>
      <c r="I173" s="330" t="s">
        <v>663</v>
      </c>
      <c r="J173" s="330"/>
      <c r="K173" s="378"/>
    </row>
    <row r="174" spans="2:11" s="1" customFormat="1" ht="15" customHeight="1">
      <c r="B174" s="355"/>
      <c r="C174" s="330" t="s">
        <v>672</v>
      </c>
      <c r="D174" s="330"/>
      <c r="E174" s="330"/>
      <c r="F174" s="353" t="s">
        <v>659</v>
      </c>
      <c r="G174" s="330"/>
      <c r="H174" s="330" t="s">
        <v>720</v>
      </c>
      <c r="I174" s="330" t="s">
        <v>655</v>
      </c>
      <c r="J174" s="330">
        <v>50</v>
      </c>
      <c r="K174" s="378"/>
    </row>
    <row r="175" spans="2:11" s="1" customFormat="1" ht="15" customHeight="1">
      <c r="B175" s="355"/>
      <c r="C175" s="330" t="s">
        <v>680</v>
      </c>
      <c r="D175" s="330"/>
      <c r="E175" s="330"/>
      <c r="F175" s="353" t="s">
        <v>659</v>
      </c>
      <c r="G175" s="330"/>
      <c r="H175" s="330" t="s">
        <v>720</v>
      </c>
      <c r="I175" s="330" t="s">
        <v>655</v>
      </c>
      <c r="J175" s="330">
        <v>50</v>
      </c>
      <c r="K175" s="378"/>
    </row>
    <row r="176" spans="2:11" s="1" customFormat="1" ht="15" customHeight="1">
      <c r="B176" s="355"/>
      <c r="C176" s="330" t="s">
        <v>678</v>
      </c>
      <c r="D176" s="330"/>
      <c r="E176" s="330"/>
      <c r="F176" s="353" t="s">
        <v>659</v>
      </c>
      <c r="G176" s="330"/>
      <c r="H176" s="330" t="s">
        <v>720</v>
      </c>
      <c r="I176" s="330" t="s">
        <v>655</v>
      </c>
      <c r="J176" s="330">
        <v>50</v>
      </c>
      <c r="K176" s="378"/>
    </row>
    <row r="177" spans="2:11" s="1" customFormat="1" ht="15" customHeight="1">
      <c r="B177" s="355"/>
      <c r="C177" s="330" t="s">
        <v>119</v>
      </c>
      <c r="D177" s="330"/>
      <c r="E177" s="330"/>
      <c r="F177" s="353" t="s">
        <v>653</v>
      </c>
      <c r="G177" s="330"/>
      <c r="H177" s="330" t="s">
        <v>721</v>
      </c>
      <c r="I177" s="330" t="s">
        <v>722</v>
      </c>
      <c r="J177" s="330"/>
      <c r="K177" s="378"/>
    </row>
    <row r="178" spans="2:11" s="1" customFormat="1" ht="15" customHeight="1">
      <c r="B178" s="355"/>
      <c r="C178" s="330" t="s">
        <v>57</v>
      </c>
      <c r="D178" s="330"/>
      <c r="E178" s="330"/>
      <c r="F178" s="353" t="s">
        <v>653</v>
      </c>
      <c r="G178" s="330"/>
      <c r="H178" s="330" t="s">
        <v>723</v>
      </c>
      <c r="I178" s="330" t="s">
        <v>724</v>
      </c>
      <c r="J178" s="330">
        <v>1</v>
      </c>
      <c r="K178" s="378"/>
    </row>
    <row r="179" spans="2:11" s="1" customFormat="1" ht="15" customHeight="1">
      <c r="B179" s="355"/>
      <c r="C179" s="330" t="s">
        <v>53</v>
      </c>
      <c r="D179" s="330"/>
      <c r="E179" s="330"/>
      <c r="F179" s="353" t="s">
        <v>653</v>
      </c>
      <c r="G179" s="330"/>
      <c r="H179" s="330" t="s">
        <v>725</v>
      </c>
      <c r="I179" s="330" t="s">
        <v>655</v>
      </c>
      <c r="J179" s="330">
        <v>20</v>
      </c>
      <c r="K179" s="378"/>
    </row>
    <row r="180" spans="2:11" s="1" customFormat="1" ht="15" customHeight="1">
      <c r="B180" s="355"/>
      <c r="C180" s="330" t="s">
        <v>54</v>
      </c>
      <c r="D180" s="330"/>
      <c r="E180" s="330"/>
      <c r="F180" s="353" t="s">
        <v>653</v>
      </c>
      <c r="G180" s="330"/>
      <c r="H180" s="330" t="s">
        <v>726</v>
      </c>
      <c r="I180" s="330" t="s">
        <v>655</v>
      </c>
      <c r="J180" s="330">
        <v>255</v>
      </c>
      <c r="K180" s="378"/>
    </row>
    <row r="181" spans="2:11" s="1" customFormat="1" ht="15" customHeight="1">
      <c r="B181" s="355"/>
      <c r="C181" s="330" t="s">
        <v>120</v>
      </c>
      <c r="D181" s="330"/>
      <c r="E181" s="330"/>
      <c r="F181" s="353" t="s">
        <v>653</v>
      </c>
      <c r="G181" s="330"/>
      <c r="H181" s="330" t="s">
        <v>617</v>
      </c>
      <c r="I181" s="330" t="s">
        <v>655</v>
      </c>
      <c r="J181" s="330">
        <v>10</v>
      </c>
      <c r="K181" s="378"/>
    </row>
    <row r="182" spans="2:11" s="1" customFormat="1" ht="15" customHeight="1">
      <c r="B182" s="355"/>
      <c r="C182" s="330" t="s">
        <v>121</v>
      </c>
      <c r="D182" s="330"/>
      <c r="E182" s="330"/>
      <c r="F182" s="353" t="s">
        <v>653</v>
      </c>
      <c r="G182" s="330"/>
      <c r="H182" s="330" t="s">
        <v>727</v>
      </c>
      <c r="I182" s="330" t="s">
        <v>688</v>
      </c>
      <c r="J182" s="330"/>
      <c r="K182" s="378"/>
    </row>
    <row r="183" spans="2:11" s="1" customFormat="1" ht="15" customHeight="1">
      <c r="B183" s="355"/>
      <c r="C183" s="330" t="s">
        <v>728</v>
      </c>
      <c r="D183" s="330"/>
      <c r="E183" s="330"/>
      <c r="F183" s="353" t="s">
        <v>653</v>
      </c>
      <c r="G183" s="330"/>
      <c r="H183" s="330" t="s">
        <v>729</v>
      </c>
      <c r="I183" s="330" t="s">
        <v>688</v>
      </c>
      <c r="J183" s="330"/>
      <c r="K183" s="378"/>
    </row>
    <row r="184" spans="2:11" s="1" customFormat="1" ht="15" customHeight="1">
      <c r="B184" s="355"/>
      <c r="C184" s="330" t="s">
        <v>717</v>
      </c>
      <c r="D184" s="330"/>
      <c r="E184" s="330"/>
      <c r="F184" s="353" t="s">
        <v>653</v>
      </c>
      <c r="G184" s="330"/>
      <c r="H184" s="330" t="s">
        <v>730</v>
      </c>
      <c r="I184" s="330" t="s">
        <v>688</v>
      </c>
      <c r="J184" s="330"/>
      <c r="K184" s="378"/>
    </row>
    <row r="185" spans="2:11" s="1" customFormat="1" ht="15" customHeight="1">
      <c r="B185" s="355"/>
      <c r="C185" s="330" t="s">
        <v>123</v>
      </c>
      <c r="D185" s="330"/>
      <c r="E185" s="330"/>
      <c r="F185" s="353" t="s">
        <v>659</v>
      </c>
      <c r="G185" s="330"/>
      <c r="H185" s="330" t="s">
        <v>731</v>
      </c>
      <c r="I185" s="330" t="s">
        <v>655</v>
      </c>
      <c r="J185" s="330">
        <v>50</v>
      </c>
      <c r="K185" s="378"/>
    </row>
    <row r="186" spans="2:11" s="1" customFormat="1" ht="15" customHeight="1">
      <c r="B186" s="355"/>
      <c r="C186" s="330" t="s">
        <v>732</v>
      </c>
      <c r="D186" s="330"/>
      <c r="E186" s="330"/>
      <c r="F186" s="353" t="s">
        <v>659</v>
      </c>
      <c r="G186" s="330"/>
      <c r="H186" s="330" t="s">
        <v>733</v>
      </c>
      <c r="I186" s="330" t="s">
        <v>734</v>
      </c>
      <c r="J186" s="330"/>
      <c r="K186" s="378"/>
    </row>
    <row r="187" spans="2:11" s="1" customFormat="1" ht="15" customHeight="1">
      <c r="B187" s="355"/>
      <c r="C187" s="330" t="s">
        <v>735</v>
      </c>
      <c r="D187" s="330"/>
      <c r="E187" s="330"/>
      <c r="F187" s="353" t="s">
        <v>659</v>
      </c>
      <c r="G187" s="330"/>
      <c r="H187" s="330" t="s">
        <v>736</v>
      </c>
      <c r="I187" s="330" t="s">
        <v>734</v>
      </c>
      <c r="J187" s="330"/>
      <c r="K187" s="378"/>
    </row>
    <row r="188" spans="2:11" s="1" customFormat="1" ht="15" customHeight="1">
      <c r="B188" s="355"/>
      <c r="C188" s="330" t="s">
        <v>737</v>
      </c>
      <c r="D188" s="330"/>
      <c r="E188" s="330"/>
      <c r="F188" s="353" t="s">
        <v>659</v>
      </c>
      <c r="G188" s="330"/>
      <c r="H188" s="330" t="s">
        <v>738</v>
      </c>
      <c r="I188" s="330" t="s">
        <v>734</v>
      </c>
      <c r="J188" s="330"/>
      <c r="K188" s="378"/>
    </row>
    <row r="189" spans="2:11" s="1" customFormat="1" ht="15" customHeight="1">
      <c r="B189" s="355"/>
      <c r="C189" s="391" t="s">
        <v>739</v>
      </c>
      <c r="D189" s="330"/>
      <c r="E189" s="330"/>
      <c r="F189" s="353" t="s">
        <v>659</v>
      </c>
      <c r="G189" s="330"/>
      <c r="H189" s="330" t="s">
        <v>740</v>
      </c>
      <c r="I189" s="330" t="s">
        <v>741</v>
      </c>
      <c r="J189" s="392" t="s">
        <v>742</v>
      </c>
      <c r="K189" s="378"/>
    </row>
    <row r="190" spans="2:11" s="1" customFormat="1" ht="15" customHeight="1">
      <c r="B190" s="355"/>
      <c r="C190" s="391" t="s">
        <v>42</v>
      </c>
      <c r="D190" s="330"/>
      <c r="E190" s="330"/>
      <c r="F190" s="353" t="s">
        <v>653</v>
      </c>
      <c r="G190" s="330"/>
      <c r="H190" s="327" t="s">
        <v>743</v>
      </c>
      <c r="I190" s="330" t="s">
        <v>744</v>
      </c>
      <c r="J190" s="330"/>
      <c r="K190" s="378"/>
    </row>
    <row r="191" spans="2:11" s="1" customFormat="1" ht="15" customHeight="1">
      <c r="B191" s="355"/>
      <c r="C191" s="391" t="s">
        <v>745</v>
      </c>
      <c r="D191" s="330"/>
      <c r="E191" s="330"/>
      <c r="F191" s="353" t="s">
        <v>653</v>
      </c>
      <c r="G191" s="330"/>
      <c r="H191" s="330" t="s">
        <v>746</v>
      </c>
      <c r="I191" s="330" t="s">
        <v>688</v>
      </c>
      <c r="J191" s="330"/>
      <c r="K191" s="378"/>
    </row>
    <row r="192" spans="2:11" s="1" customFormat="1" ht="15" customHeight="1">
      <c r="B192" s="355"/>
      <c r="C192" s="391" t="s">
        <v>747</v>
      </c>
      <c r="D192" s="330"/>
      <c r="E192" s="330"/>
      <c r="F192" s="353" t="s">
        <v>653</v>
      </c>
      <c r="G192" s="330"/>
      <c r="H192" s="330" t="s">
        <v>748</v>
      </c>
      <c r="I192" s="330" t="s">
        <v>688</v>
      </c>
      <c r="J192" s="330"/>
      <c r="K192" s="378"/>
    </row>
    <row r="193" spans="2:11" s="1" customFormat="1" ht="15" customHeight="1">
      <c r="B193" s="355"/>
      <c r="C193" s="391" t="s">
        <v>749</v>
      </c>
      <c r="D193" s="330"/>
      <c r="E193" s="330"/>
      <c r="F193" s="353" t="s">
        <v>659</v>
      </c>
      <c r="G193" s="330"/>
      <c r="H193" s="330" t="s">
        <v>750</v>
      </c>
      <c r="I193" s="330" t="s">
        <v>688</v>
      </c>
      <c r="J193" s="330"/>
      <c r="K193" s="378"/>
    </row>
    <row r="194" spans="2:11" s="1" customFormat="1" ht="15" customHeight="1">
      <c r="B194" s="384"/>
      <c r="C194" s="393"/>
      <c r="D194" s="364"/>
      <c r="E194" s="364"/>
      <c r="F194" s="364"/>
      <c r="G194" s="364"/>
      <c r="H194" s="364"/>
      <c r="I194" s="364"/>
      <c r="J194" s="364"/>
      <c r="K194" s="385"/>
    </row>
    <row r="195" spans="2:11" s="1" customFormat="1" ht="18.75" customHeight="1">
      <c r="B195" s="366"/>
      <c r="C195" s="376"/>
      <c r="D195" s="376"/>
      <c r="E195" s="376"/>
      <c r="F195" s="386"/>
      <c r="G195" s="376"/>
      <c r="H195" s="376"/>
      <c r="I195" s="376"/>
      <c r="J195" s="376"/>
      <c r="K195" s="366"/>
    </row>
    <row r="196" spans="2:11" s="1" customFormat="1" ht="18.75" customHeight="1">
      <c r="B196" s="366"/>
      <c r="C196" s="376"/>
      <c r="D196" s="376"/>
      <c r="E196" s="376"/>
      <c r="F196" s="386"/>
      <c r="G196" s="376"/>
      <c r="H196" s="376"/>
      <c r="I196" s="376"/>
      <c r="J196" s="376"/>
      <c r="K196" s="366"/>
    </row>
    <row r="197" spans="2:11" s="1" customFormat="1" ht="18.75" customHeight="1">
      <c r="B197" s="338"/>
      <c r="C197" s="338"/>
      <c r="D197" s="338"/>
      <c r="E197" s="338"/>
      <c r="F197" s="338"/>
      <c r="G197" s="338"/>
      <c r="H197" s="338"/>
      <c r="I197" s="338"/>
      <c r="J197" s="338"/>
      <c r="K197" s="338"/>
    </row>
    <row r="198" spans="2:11" s="1" customFormat="1" ht="13.5">
      <c r="B198" s="317"/>
      <c r="C198" s="318"/>
      <c r="D198" s="318"/>
      <c r="E198" s="318"/>
      <c r="F198" s="318"/>
      <c r="G198" s="318"/>
      <c r="H198" s="318"/>
      <c r="I198" s="318"/>
      <c r="J198" s="318"/>
      <c r="K198" s="319"/>
    </row>
    <row r="199" spans="2:11" s="1" customFormat="1" ht="21">
      <c r="B199" s="320"/>
      <c r="C199" s="321" t="s">
        <v>751</v>
      </c>
      <c r="D199" s="321"/>
      <c r="E199" s="321"/>
      <c r="F199" s="321"/>
      <c r="G199" s="321"/>
      <c r="H199" s="321"/>
      <c r="I199" s="321"/>
      <c r="J199" s="321"/>
      <c r="K199" s="322"/>
    </row>
    <row r="200" spans="2:11" s="1" customFormat="1" ht="25.5" customHeight="1">
      <c r="B200" s="320"/>
      <c r="C200" s="394" t="s">
        <v>752</v>
      </c>
      <c r="D200" s="394"/>
      <c r="E200" s="394"/>
      <c r="F200" s="394" t="s">
        <v>753</v>
      </c>
      <c r="G200" s="395"/>
      <c r="H200" s="394" t="s">
        <v>754</v>
      </c>
      <c r="I200" s="394"/>
      <c r="J200" s="394"/>
      <c r="K200" s="322"/>
    </row>
    <row r="201" spans="2:11" s="1" customFormat="1" ht="5.25" customHeight="1">
      <c r="B201" s="355"/>
      <c r="C201" s="350"/>
      <c r="D201" s="350"/>
      <c r="E201" s="350"/>
      <c r="F201" s="350"/>
      <c r="G201" s="376"/>
      <c r="H201" s="350"/>
      <c r="I201" s="350"/>
      <c r="J201" s="350"/>
      <c r="K201" s="378"/>
    </row>
    <row r="202" spans="2:11" s="1" customFormat="1" ht="15" customHeight="1">
      <c r="B202" s="355"/>
      <c r="C202" s="330" t="s">
        <v>744</v>
      </c>
      <c r="D202" s="330"/>
      <c r="E202" s="330"/>
      <c r="F202" s="353" t="s">
        <v>43</v>
      </c>
      <c r="G202" s="330"/>
      <c r="H202" s="330" t="s">
        <v>755</v>
      </c>
      <c r="I202" s="330"/>
      <c r="J202" s="330"/>
      <c r="K202" s="378"/>
    </row>
    <row r="203" spans="2:11" s="1" customFormat="1" ht="15" customHeight="1">
      <c r="B203" s="355"/>
      <c r="C203" s="330"/>
      <c r="D203" s="330"/>
      <c r="E203" s="330"/>
      <c r="F203" s="353" t="s">
        <v>44</v>
      </c>
      <c r="G203" s="330"/>
      <c r="H203" s="330" t="s">
        <v>756</v>
      </c>
      <c r="I203" s="330"/>
      <c r="J203" s="330"/>
      <c r="K203" s="378"/>
    </row>
    <row r="204" spans="2:11" s="1" customFormat="1" ht="15" customHeight="1">
      <c r="B204" s="355"/>
      <c r="C204" s="330"/>
      <c r="D204" s="330"/>
      <c r="E204" s="330"/>
      <c r="F204" s="353" t="s">
        <v>47</v>
      </c>
      <c r="G204" s="330"/>
      <c r="H204" s="330" t="s">
        <v>757</v>
      </c>
      <c r="I204" s="330"/>
      <c r="J204" s="330"/>
      <c r="K204" s="378"/>
    </row>
    <row r="205" spans="2:11" s="1" customFormat="1" ht="15" customHeight="1">
      <c r="B205" s="355"/>
      <c r="C205" s="330"/>
      <c r="D205" s="330"/>
      <c r="E205" s="330"/>
      <c r="F205" s="353" t="s">
        <v>45</v>
      </c>
      <c r="G205" s="330"/>
      <c r="H205" s="330" t="s">
        <v>758</v>
      </c>
      <c r="I205" s="330"/>
      <c r="J205" s="330"/>
      <c r="K205" s="378"/>
    </row>
    <row r="206" spans="2:11" s="1" customFormat="1" ht="15" customHeight="1">
      <c r="B206" s="355"/>
      <c r="C206" s="330"/>
      <c r="D206" s="330"/>
      <c r="E206" s="330"/>
      <c r="F206" s="353" t="s">
        <v>46</v>
      </c>
      <c r="G206" s="330"/>
      <c r="H206" s="330" t="s">
        <v>759</v>
      </c>
      <c r="I206" s="330"/>
      <c r="J206" s="330"/>
      <c r="K206" s="378"/>
    </row>
    <row r="207" spans="2:11" s="1" customFormat="1" ht="15" customHeight="1">
      <c r="B207" s="355"/>
      <c r="C207" s="330"/>
      <c r="D207" s="330"/>
      <c r="E207" s="330"/>
      <c r="F207" s="353"/>
      <c r="G207" s="330"/>
      <c r="H207" s="330"/>
      <c r="I207" s="330"/>
      <c r="J207" s="330"/>
      <c r="K207" s="378"/>
    </row>
    <row r="208" spans="2:11" s="1" customFormat="1" ht="15" customHeight="1">
      <c r="B208" s="355"/>
      <c r="C208" s="330" t="s">
        <v>700</v>
      </c>
      <c r="D208" s="330"/>
      <c r="E208" s="330"/>
      <c r="F208" s="353" t="s">
        <v>79</v>
      </c>
      <c r="G208" s="330"/>
      <c r="H208" s="330" t="s">
        <v>760</v>
      </c>
      <c r="I208" s="330"/>
      <c r="J208" s="330"/>
      <c r="K208" s="378"/>
    </row>
    <row r="209" spans="2:11" s="1" customFormat="1" ht="15" customHeight="1">
      <c r="B209" s="355"/>
      <c r="C209" s="330"/>
      <c r="D209" s="330"/>
      <c r="E209" s="330"/>
      <c r="F209" s="353" t="s">
        <v>596</v>
      </c>
      <c r="G209" s="330"/>
      <c r="H209" s="330" t="s">
        <v>597</v>
      </c>
      <c r="I209" s="330"/>
      <c r="J209" s="330"/>
      <c r="K209" s="378"/>
    </row>
    <row r="210" spans="2:11" s="1" customFormat="1" ht="15" customHeight="1">
      <c r="B210" s="355"/>
      <c r="C210" s="330"/>
      <c r="D210" s="330"/>
      <c r="E210" s="330"/>
      <c r="F210" s="353" t="s">
        <v>594</v>
      </c>
      <c r="G210" s="330"/>
      <c r="H210" s="330" t="s">
        <v>761</v>
      </c>
      <c r="I210" s="330"/>
      <c r="J210" s="330"/>
      <c r="K210" s="378"/>
    </row>
    <row r="211" spans="2:11" s="1" customFormat="1" ht="15" customHeight="1">
      <c r="B211" s="396"/>
      <c r="C211" s="330"/>
      <c r="D211" s="330"/>
      <c r="E211" s="330"/>
      <c r="F211" s="353" t="s">
        <v>83</v>
      </c>
      <c r="G211" s="391"/>
      <c r="H211" s="382" t="s">
        <v>598</v>
      </c>
      <c r="I211" s="382"/>
      <c r="J211" s="382"/>
      <c r="K211" s="397"/>
    </row>
    <row r="212" spans="2:11" s="1" customFormat="1" ht="15" customHeight="1">
      <c r="B212" s="396"/>
      <c r="C212" s="330"/>
      <c r="D212" s="330"/>
      <c r="E212" s="330"/>
      <c r="F212" s="353" t="s">
        <v>599</v>
      </c>
      <c r="G212" s="391"/>
      <c r="H212" s="382" t="s">
        <v>573</v>
      </c>
      <c r="I212" s="382"/>
      <c r="J212" s="382"/>
      <c r="K212" s="397"/>
    </row>
    <row r="213" spans="2:11" s="1" customFormat="1" ht="15" customHeight="1">
      <c r="B213" s="396"/>
      <c r="C213" s="330"/>
      <c r="D213" s="330"/>
      <c r="E213" s="330"/>
      <c r="F213" s="353"/>
      <c r="G213" s="391"/>
      <c r="H213" s="382"/>
      <c r="I213" s="382"/>
      <c r="J213" s="382"/>
      <c r="K213" s="397"/>
    </row>
    <row r="214" spans="2:11" s="1" customFormat="1" ht="15" customHeight="1">
      <c r="B214" s="396"/>
      <c r="C214" s="330" t="s">
        <v>724</v>
      </c>
      <c r="D214" s="330"/>
      <c r="E214" s="330"/>
      <c r="F214" s="353">
        <v>1</v>
      </c>
      <c r="G214" s="391"/>
      <c r="H214" s="382" t="s">
        <v>762</v>
      </c>
      <c r="I214" s="382"/>
      <c r="J214" s="382"/>
      <c r="K214" s="397"/>
    </row>
    <row r="215" spans="2:11" s="1" customFormat="1" ht="15" customHeight="1">
      <c r="B215" s="396"/>
      <c r="C215" s="330"/>
      <c r="D215" s="330"/>
      <c r="E215" s="330"/>
      <c r="F215" s="353">
        <v>2</v>
      </c>
      <c r="G215" s="391"/>
      <c r="H215" s="382" t="s">
        <v>763</v>
      </c>
      <c r="I215" s="382"/>
      <c r="J215" s="382"/>
      <c r="K215" s="397"/>
    </row>
    <row r="216" spans="2:11" s="1" customFormat="1" ht="15" customHeight="1">
      <c r="B216" s="396"/>
      <c r="C216" s="330"/>
      <c r="D216" s="330"/>
      <c r="E216" s="330"/>
      <c r="F216" s="353">
        <v>3</v>
      </c>
      <c r="G216" s="391"/>
      <c r="H216" s="382" t="s">
        <v>764</v>
      </c>
      <c r="I216" s="382"/>
      <c r="J216" s="382"/>
      <c r="K216" s="397"/>
    </row>
    <row r="217" spans="2:11" s="1" customFormat="1" ht="15" customHeight="1">
      <c r="B217" s="396"/>
      <c r="C217" s="330"/>
      <c r="D217" s="330"/>
      <c r="E217" s="330"/>
      <c r="F217" s="353">
        <v>4</v>
      </c>
      <c r="G217" s="391"/>
      <c r="H217" s="382" t="s">
        <v>765</v>
      </c>
      <c r="I217" s="382"/>
      <c r="J217" s="382"/>
      <c r="K217" s="397"/>
    </row>
    <row r="218" spans="2:11" s="1" customFormat="1" ht="12.75" customHeight="1">
      <c r="B218" s="398"/>
      <c r="C218" s="399"/>
      <c r="D218" s="399"/>
      <c r="E218" s="399"/>
      <c r="F218" s="399"/>
      <c r="G218" s="399"/>
      <c r="H218" s="399"/>
      <c r="I218" s="399"/>
      <c r="J218" s="399"/>
      <c r="K218" s="40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2023-06-27T06:45:04Z</dcterms:created>
  <dcterms:modified xsi:type="dcterms:W3CDTF">2023-06-27T06:45:12Z</dcterms:modified>
  <cp:category/>
  <cp:version/>
  <cp:contentType/>
  <cp:contentStatus/>
</cp:coreProperties>
</file>