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28680" yWindow="65416" windowWidth="29040" windowHeight="176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cena'!$B$1:$V$14</definedName>
  </definedNames>
  <calcPr calcId="191029"/>
  <extLst/>
</workbook>
</file>

<file path=xl/sharedStrings.xml><?xml version="1.0" encoding="utf-8"?>
<sst xmlns="http://schemas.openxmlformats.org/spreadsheetml/2006/main" count="100" uniqueCount="68">
  <si>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</si>
  <si>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</si>
  <si>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</si>
  <si>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</si>
  <si>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</si>
  <si>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</si>
  <si>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</si>
  <si>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</si>
  <si>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</si>
  <si>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</si>
  <si>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</si>
  <si>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</si>
  <si>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</si>
  <si>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</si>
  <si>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</si>
  <si>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</si>
  <si>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</si>
  <si>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</si>
  <si>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</si>
  <si>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</si>
  <si>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</si>
  <si>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</si>
  <si>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</si>
  <si>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</si>
  <si>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</si>
  <si>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</si>
  <si>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</si>
  <si>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</si>
  <si>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</si>
  <si>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</si>
  <si>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</si>
  <si>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</si>
  <si>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</si>
  <si>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</si>
  <si>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</si>
  <si>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</si>
  <si>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</si>
  <si>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</si>
  <si>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</si>
  <si>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</si>
  <si>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</si>
  <si>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</si>
  <si>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</si>
  <si>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</si>
  <si>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</si>
  <si>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</si>
  <si>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</si>
  <si>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</si>
  <si>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</si>
  <si>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</si>
  <si>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</si>
  <si>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</si>
  <si>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</si>
  <si>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r>
      <t xml:space="preserve">Termín dodání
</t>
    </r>
    <r>
      <rPr>
        <sz val="11"/>
        <rFont val="Calibri"/>
        <family val="2"/>
        <scheme val="minor"/>
      </rPr>
      <t xml:space="preserve">(uveden v kalend. dnech od dojití výzvy Objednatele k plnění Smlouvy) </t>
    </r>
  </si>
  <si>
    <t>Položka č. 2</t>
  </si>
  <si>
    <t>NE</t>
  </si>
  <si>
    <t>Dodání do dané místnosti.</t>
  </si>
  <si>
    <t>Pokud financováno z projektových prostředků, pak ŘEŠITEL uvede: NÁZEV A ČÍSLO DOTAČNÍHO PROJEKTU</t>
  </si>
  <si>
    <t>Laserová multifunkční tiskárna, černobílá A4</t>
  </si>
  <si>
    <t>Laserová multifunkční tiskárna, barevná A4</t>
  </si>
  <si>
    <t>Ilona Mikulášková,
Tel.: 37763 1501,
602 470 180</t>
  </si>
  <si>
    <t>Tomáš Miler, 
Tel.: 37763 1506,
735 715 970</t>
  </si>
  <si>
    <r>
      <rPr>
        <b/>
        <sz val="11"/>
        <color theme="1"/>
        <rFont val="Calibri"/>
        <family val="2"/>
        <scheme val="minor"/>
      </rPr>
      <t xml:space="preserve">Univerzitní 20, </t>
    </r>
    <r>
      <rPr>
        <sz val="11"/>
        <color theme="1"/>
        <rFont val="Calibri"/>
        <family val="2"/>
        <scheme val="minor"/>
      </rPr>
      <t xml:space="preserve">
301 00 Plzeň,
Provoz a služby - Správa PS, 
místnost UI 103</t>
    </r>
  </si>
  <si>
    <r>
      <rPr>
        <b/>
        <sz val="11"/>
        <color theme="1"/>
        <rFont val="Calibri"/>
        <family val="2"/>
        <scheme val="minor"/>
      </rPr>
      <t xml:space="preserve">Kollárova 19, </t>
    </r>
    <r>
      <rPr>
        <sz val="11"/>
        <color theme="1"/>
        <rFont val="Calibri"/>
        <family val="2"/>
        <scheme val="minor"/>
      </rPr>
      <t xml:space="preserve">
301 00 Plzeň, 
Provoz a služby - Správa PS, 
místnost KO 223</t>
    </r>
  </si>
  <si>
    <t xml:space="preserve">Tiskárny, kopírky, multifunkce II. 001 - 2024 </t>
  </si>
  <si>
    <t>Společná faktura</t>
  </si>
  <si>
    <r>
      <t>Tiskárna, skener, kopírka.
Automatický oboustranný tisk.
Rychlost černobílého tisku až 30 stran za minutu.
Rozlišení tisku min. 600 x 600 dpi.
Paměť min. 64 MB.
Připojení min.: USB 2.0.
Rozlišení skeneru min.</t>
    </r>
    <r>
      <rPr>
        <sz val="11"/>
        <color rgb="FFFF0000"/>
        <rFont val="Calibri"/>
        <family val="2"/>
        <scheme val="minor"/>
      </rPr>
      <t xml:space="preserve"> 1200 x 1200</t>
    </r>
    <r>
      <rPr>
        <sz val="11"/>
        <color theme="1"/>
        <rFont val="Calibri"/>
        <family val="2"/>
        <scheme val="minor"/>
      </rPr>
      <t xml:space="preserve"> dpi.
Včetně startovacího toneru.
Doporučený objem tisku za měsíc: min. 2 000 stran.</t>
    </r>
  </si>
  <si>
    <r>
      <t xml:space="preserve">Tiskárna, skener, kopírka.
Automatický oboustranný tisk.
Rychlost tisku až 30 stran za minutu.
Rozlišení tisku min. 600 x 600 dpi.
Paměť min. 64 MB.
Připojení min.: USB 2.0, LAN, WiFi.
Rozlišení skeneru min. </t>
    </r>
    <r>
      <rPr>
        <sz val="11"/>
        <color rgb="FFFF0000"/>
        <rFont val="Calibri"/>
        <family val="2"/>
        <scheme val="minor"/>
      </rPr>
      <t>1200 x 1200</t>
    </r>
    <r>
      <rPr>
        <sz val="11"/>
        <color theme="1"/>
        <rFont val="Calibri"/>
        <family val="2"/>
        <scheme val="minor"/>
      </rPr>
      <t xml:space="preserve"> dpi.
Doporučený objem tisku za měsíc: min. 2 000 stran.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</si>
</sst>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0" fontId="0" fillId="5" borderId="22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3" borderId="28" xfId="0" applyNumberForma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3" fontId="0" fillId="12" borderId="29" xfId="0" applyNumberForma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164" fontId="0" fillId="0" borderId="29" xfId="0" applyNumberFormat="1" applyBorder="1" applyAlignment="1">
      <alignment horizontal="right" vertical="center" indent="1"/>
    </xf>
    <xf numFmtId="164" fontId="10" fillId="12" borderId="29" xfId="0" applyNumberFormat="1" applyFont="1" applyFill="1" applyBorder="1" applyAlignment="1">
      <alignment horizontal="right" vertical="center" indent="1"/>
    </xf>
    <xf numFmtId="165" fontId="0" fillId="0" borderId="29" xfId="0" applyNumberFormat="1" applyBorder="1" applyAlignment="1">
      <alignment horizontal="right" vertical="center" indent="1"/>
    </xf>
    <xf numFmtId="0" fontId="0" fillId="0" borderId="29" xfId="0" applyBorder="1" applyAlignment="1">
      <alignment horizontal="center" vertical="center"/>
    </xf>
    <xf numFmtId="3" fontId="0" fillId="3" borderId="30" xfId="0" applyNumberFormat="1" applyFill="1" applyBorder="1" applyAlignment="1">
      <alignment horizontal="center" vertical="center" wrapText="1"/>
    </xf>
    <xf numFmtId="3" fontId="0" fillId="12" borderId="31" xfId="0" applyNumberFormat="1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right" vertical="center" indent="1"/>
    </xf>
    <xf numFmtId="164" fontId="10" fillId="12" borderId="31" xfId="0" applyNumberFormat="1" applyFont="1" applyFill="1" applyBorder="1" applyAlignment="1">
      <alignment horizontal="right" vertical="center" indent="1"/>
    </xf>
    <xf numFmtId="165" fontId="0" fillId="0" borderId="31" xfId="0" applyNumberFormat="1" applyBorder="1" applyAlignment="1">
      <alignment horizontal="right" vertical="center" indent="1"/>
    </xf>
    <xf numFmtId="0" fontId="0" fillId="0" borderId="31" xfId="0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left" vertical="center" wrapText="1" indent="1"/>
    </xf>
    <xf numFmtId="0" fontId="0" fillId="12" borderId="29" xfId="0" applyFont="1" applyFill="1" applyBorder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2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12" borderId="33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33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33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6" fillId="0" borderId="0" xfId="21" applyFont="1" applyAlignment="1">
      <alignment horizontal="left" vertical="center" wrapText="1"/>
      <protection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42" xfId="0" applyFont="1" applyFill="1" applyBorder="1" applyAlignment="1">
      <alignment horizontal="center" vertical="center"/>
    </xf>
    <xf numFmtId="0" fontId="14" fillId="11" borderId="43" xfId="0" applyFont="1" applyFill="1" applyBorder="1" applyAlignment="1">
      <alignment horizontal="center" vertical="center"/>
    </xf>
    <xf numFmtId="4" fontId="13" fillId="7" borderId="44" xfId="0" applyNumberFormat="1" applyFont="1" applyFill="1" applyBorder="1" applyAlignment="1">
      <alignment horizontal="center" vertical="center"/>
    </xf>
    <xf numFmtId="4" fontId="13" fillId="7" borderId="45" xfId="0" applyNumberFormat="1" applyFont="1" applyFill="1" applyBorder="1" applyAlignment="1">
      <alignment horizontal="center" vertical="center"/>
    </xf>
    <xf numFmtId="164" fontId="8" fillId="2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31" xfId="0" applyFont="1" applyFill="1" applyBorder="1" applyAlignment="1" applyProtection="1">
      <alignment horizontal="left" vertical="center" wrapText="1" indent="1"/>
      <protection locked="0"/>
    </xf>
    <xf numFmtId="0" fontId="8" fillId="2" borderId="29" xfId="0" applyFont="1" applyFill="1" applyBorder="1" applyAlignment="1" applyProtection="1">
      <alignment horizontal="lef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8"/>
  <sheetViews>
    <sheetView tabSelected="1" zoomScale="77" zoomScaleNormal="77" workbookViewId="0" topLeftCell="A1">
      <selection activeCell="O13" sqref="O13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3" customWidth="1"/>
    <col min="4" max="4" width="9.7109375" style="39" bestFit="1" customWidth="1"/>
    <col min="5" max="5" width="9.00390625" style="2" bestFit="1" customWidth="1"/>
    <col min="6" max="6" width="71.28125" style="3" customWidth="1"/>
    <col min="7" max="7" width="30.28125" style="4" bestFit="1" customWidth="1"/>
    <col min="8" max="8" width="24.8515625" style="4" customWidth="1"/>
    <col min="9" max="9" width="23.00390625" style="3" customWidth="1"/>
    <col min="10" max="10" width="19.28125" style="3" bestFit="1" customWidth="1"/>
    <col min="11" max="11" width="28.28125" style="0" hidden="1" customWidth="1"/>
    <col min="12" max="12" width="31.421875" style="0" customWidth="1"/>
    <col min="13" max="13" width="26.00390625" style="0" customWidth="1"/>
    <col min="14" max="14" width="35.00390625" style="3" customWidth="1"/>
    <col min="15" max="15" width="26.00390625" style="4" customWidth="1"/>
    <col min="16" max="16" width="17.710937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4.00390625" style="5" customWidth="1"/>
  </cols>
  <sheetData>
    <row r="1" spans="2:4" ht="15.75">
      <c r="B1" s="128" t="s">
        <v>51</v>
      </c>
      <c r="C1" s="129"/>
      <c r="D1" s="129"/>
    </row>
    <row r="2" spans="2:7" ht="18" customHeight="1">
      <c r="B2" s="128" t="s">
        <v>64</v>
      </c>
      <c r="C2" s="128"/>
      <c r="D2" s="128"/>
      <c r="G2" s="98"/>
    </row>
    <row r="3" spans="4:22" ht="43.5" customHeight="1">
      <c r="D3" s="2"/>
      <c r="G3" s="135"/>
      <c r="H3" s="135"/>
      <c r="I3" s="135"/>
      <c r="J3" s="135"/>
      <c r="K3" s="135"/>
      <c r="L3" s="135"/>
      <c r="M3" s="135"/>
      <c r="N3" s="135"/>
      <c r="O3" s="135"/>
      <c r="P3" s="3"/>
      <c r="T3" s="6"/>
      <c r="U3" s="7"/>
      <c r="V3" s="8"/>
    </row>
    <row r="4" spans="2:22" ht="43.5" customHeight="1">
      <c r="B4" s="13"/>
      <c r="C4" s="9" t="s">
        <v>0</v>
      </c>
      <c r="D4" s="124"/>
      <c r="E4" s="124"/>
      <c r="F4" s="124"/>
      <c r="G4" s="135"/>
      <c r="H4" s="135"/>
      <c r="I4" s="135"/>
      <c r="J4" s="135"/>
      <c r="K4" s="135"/>
      <c r="L4" s="135"/>
      <c r="M4" s="135"/>
      <c r="N4" s="135"/>
      <c r="O4" s="135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40</v>
      </c>
      <c r="D7" s="21" t="s">
        <v>4</v>
      </c>
      <c r="E7" s="21" t="s">
        <v>41</v>
      </c>
      <c r="F7" s="21" t="s">
        <v>52</v>
      </c>
      <c r="G7" s="22" t="s">
        <v>5</v>
      </c>
      <c r="H7" s="22" t="s">
        <v>16</v>
      </c>
      <c r="I7" s="21" t="s">
        <v>42</v>
      </c>
      <c r="J7" s="21" t="s">
        <v>43</v>
      </c>
      <c r="K7" s="21" t="s">
        <v>57</v>
      </c>
      <c r="L7" s="21" t="s">
        <v>44</v>
      </c>
      <c r="M7" s="125" t="s">
        <v>45</v>
      </c>
      <c r="N7" s="21" t="s">
        <v>46</v>
      </c>
      <c r="O7" s="21" t="s">
        <v>53</v>
      </c>
      <c r="P7" s="21" t="s">
        <v>47</v>
      </c>
      <c r="Q7" s="21" t="s">
        <v>6</v>
      </c>
      <c r="R7" s="23" t="s">
        <v>7</v>
      </c>
      <c r="S7" s="125" t="s">
        <v>8</v>
      </c>
      <c r="T7" s="125" t="s">
        <v>9</v>
      </c>
      <c r="U7" s="21" t="s">
        <v>48</v>
      </c>
      <c r="V7" s="21" t="s">
        <v>49</v>
      </c>
    </row>
    <row r="8" spans="1:22" ht="174.75" customHeight="1" thickTop="1">
      <c r="A8" s="24"/>
      <c r="B8" s="111">
        <v>1</v>
      </c>
      <c r="C8" s="114" t="s">
        <v>58</v>
      </c>
      <c r="D8" s="112">
        <v>2</v>
      </c>
      <c r="E8" s="113" t="s">
        <v>50</v>
      </c>
      <c r="F8" s="126" t="s">
        <v>66</v>
      </c>
      <c r="G8" s="163"/>
      <c r="H8" s="121" t="s">
        <v>55</v>
      </c>
      <c r="I8" s="136" t="s">
        <v>65</v>
      </c>
      <c r="J8" s="138" t="s">
        <v>55</v>
      </c>
      <c r="K8" s="140"/>
      <c r="L8" s="115" t="s">
        <v>56</v>
      </c>
      <c r="M8" s="114" t="s">
        <v>60</v>
      </c>
      <c r="N8" s="114" t="s">
        <v>63</v>
      </c>
      <c r="O8" s="116">
        <v>14</v>
      </c>
      <c r="P8" s="117">
        <f>D8*Q8</f>
        <v>12000</v>
      </c>
      <c r="Q8" s="118">
        <v>6000</v>
      </c>
      <c r="R8" s="161"/>
      <c r="S8" s="119">
        <f>D8*R8</f>
        <v>0</v>
      </c>
      <c r="T8" s="120" t="str">
        <f>IF(ISNUMBER(R8),IF(R8&gt;Q8,"NEVYHOVUJE","VYHOVUJE")," ")</f>
        <v xml:space="preserve"> </v>
      </c>
      <c r="U8" s="142"/>
      <c r="V8" s="142" t="s">
        <v>14</v>
      </c>
    </row>
    <row r="9" spans="1:22" ht="173.25" customHeight="1" thickBot="1">
      <c r="A9" s="24"/>
      <c r="B9" s="102">
        <v>2</v>
      </c>
      <c r="C9" s="103" t="s">
        <v>59</v>
      </c>
      <c r="D9" s="104">
        <v>1</v>
      </c>
      <c r="E9" s="123" t="s">
        <v>50</v>
      </c>
      <c r="F9" s="127" t="s">
        <v>67</v>
      </c>
      <c r="G9" s="164"/>
      <c r="H9" s="122" t="s">
        <v>55</v>
      </c>
      <c r="I9" s="137"/>
      <c r="J9" s="139"/>
      <c r="K9" s="141"/>
      <c r="L9" s="105" t="s">
        <v>56</v>
      </c>
      <c r="M9" s="105" t="s">
        <v>61</v>
      </c>
      <c r="N9" s="105" t="s">
        <v>62</v>
      </c>
      <c r="O9" s="106">
        <v>14</v>
      </c>
      <c r="P9" s="107">
        <f>D9*Q9</f>
        <v>9000</v>
      </c>
      <c r="Q9" s="108">
        <v>9000</v>
      </c>
      <c r="R9" s="162"/>
      <c r="S9" s="109">
        <f>D9*R9</f>
        <v>0</v>
      </c>
      <c r="T9" s="110" t="str">
        <f>IF(ISNUMBER(R9),IF(R9&gt;Q9,"NEVYHOVUJE","VYHOVUJE")," ")</f>
        <v xml:space="preserve"> </v>
      </c>
      <c r="U9" s="143"/>
      <c r="V9" s="143"/>
    </row>
    <row r="10" spans="3:19" ht="16.5" thickBot="1" thickTop="1">
      <c r="C10"/>
      <c r="D10"/>
      <c r="E10"/>
      <c r="F10"/>
      <c r="G10" s="25"/>
      <c r="H10"/>
      <c r="I10"/>
      <c r="J10"/>
      <c r="N10"/>
      <c r="O10"/>
      <c r="P10" s="27"/>
      <c r="S10" s="57"/>
    </row>
    <row r="11" spans="2:22" ht="60.75" customHeight="1" thickBot="1" thickTop="1">
      <c r="B11" s="130" t="s">
        <v>10</v>
      </c>
      <c r="C11" s="130"/>
      <c r="D11" s="130"/>
      <c r="E11" s="130"/>
      <c r="F11" s="130"/>
      <c r="G11" s="130"/>
      <c r="H11" s="130"/>
      <c r="I11" s="130"/>
      <c r="J11" s="26"/>
      <c r="K11" s="26"/>
      <c r="L11" s="11"/>
      <c r="M11" s="11"/>
      <c r="N11" s="11"/>
      <c r="O11" s="27"/>
      <c r="P11" s="27"/>
      <c r="Q11" s="28" t="s">
        <v>11</v>
      </c>
      <c r="R11" s="131" t="s">
        <v>12</v>
      </c>
      <c r="S11" s="132"/>
      <c r="T11" s="133"/>
      <c r="V11" s="29"/>
    </row>
    <row r="12" spans="2:20" ht="33" customHeight="1" thickBot="1" thickTop="1">
      <c r="B12" s="134" t="s">
        <v>15</v>
      </c>
      <c r="C12" s="134"/>
      <c r="D12" s="134"/>
      <c r="E12" s="134"/>
      <c r="F12" s="134"/>
      <c r="G12" s="134"/>
      <c r="H12" s="30"/>
      <c r="I12" s="30"/>
      <c r="J12" s="30"/>
      <c r="L12" s="31"/>
      <c r="M12" s="31"/>
      <c r="N12" s="31"/>
      <c r="O12" s="32"/>
      <c r="P12" s="32"/>
      <c r="Q12" s="33">
        <f>SUM(P8:P9)</f>
        <v>21000</v>
      </c>
      <c r="R12" s="145">
        <f>SUM(S8:S9)</f>
        <v>0</v>
      </c>
      <c r="S12" s="146"/>
      <c r="T12" s="147"/>
    </row>
    <row r="13" spans="2:14" ht="18.6" customHeight="1" thickTop="1">
      <c r="B13" s="34"/>
      <c r="C13" s="35"/>
      <c r="D13" s="36"/>
      <c r="E13" s="35"/>
      <c r="F13" s="35"/>
      <c r="G13" s="37"/>
      <c r="H13" s="37"/>
      <c r="I13" s="37"/>
      <c r="J13" s="37"/>
      <c r="N13"/>
    </row>
    <row r="14" spans="2:14" ht="18.6" customHeight="1">
      <c r="B14" s="144" t="s">
        <v>13</v>
      </c>
      <c r="C14" s="144"/>
      <c r="D14" s="144"/>
      <c r="E14" s="144"/>
      <c r="F14" s="144"/>
      <c r="G14" s="144"/>
      <c r="H14" s="144"/>
      <c r="I14" s="144"/>
      <c r="J14"/>
      <c r="N14"/>
    </row>
    <row r="15" spans="2:14" ht="18.6" customHeight="1">
      <c r="B15" s="38"/>
      <c r="C15" s="38"/>
      <c r="D15" s="38"/>
      <c r="E15" s="38"/>
      <c r="F15" s="38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8.6" customHeight="1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spans="3:14" ht="15">
      <c r="C180"/>
      <c r="E180"/>
      <c r="F180"/>
      <c r="I180"/>
      <c r="J180"/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  <row r="218" ht="15">
      <c r="N218"/>
    </row>
  </sheetData>
  <sheetProtection algorithmName="SHA-512" hashValue="WGSGTefJ4R3izk5j3QfKteG/SdS2fru3g80flxtyiMgbPX8zk1NyEpsI7tslnQieRbCLWGtinWz7yf0PeGK19Q==" saltValue="R064DcXoYVm4X028Y8p6LQ==" spinCount="100000" sheet="1" objects="1" scenarios="1"/>
  <mergeCells count="13">
    <mergeCell ref="U8:U9"/>
    <mergeCell ref="V8:V9"/>
    <mergeCell ref="B14:I14"/>
    <mergeCell ref="R12:T12"/>
    <mergeCell ref="B1:D1"/>
    <mergeCell ref="B11:I11"/>
    <mergeCell ref="R11:T11"/>
    <mergeCell ref="B12:G12"/>
    <mergeCell ref="B2:D2"/>
    <mergeCell ref="G3:O4"/>
    <mergeCell ref="I8:I9"/>
    <mergeCell ref="J8:J9"/>
    <mergeCell ref="K8:K9"/>
  </mergeCells>
  <conditionalFormatting sqref="B8:B9 D8:D9">
    <cfRule type="containsBlanks" priority="74" dxfId="7">
      <formula>LEN(TRIM(B8))=0</formula>
    </cfRule>
  </conditionalFormatting>
  <conditionalFormatting sqref="B8:B9">
    <cfRule type="cellIs" priority="69" dxfId="6" operator="greaterThanOrEqual">
      <formula>1</formula>
    </cfRule>
  </conditionalFormatting>
  <conditionalFormatting sqref="G8:H9 R8:R9">
    <cfRule type="notContainsBlanks" priority="54" dxfId="5">
      <formula>LEN(TRIM(G8))&gt;0</formula>
    </cfRule>
    <cfRule type="containsBlanks" priority="56" dxfId="4">
      <formula>LEN(TRIM(G8))=0</formula>
    </cfRule>
  </conditionalFormatting>
  <conditionalFormatting sqref="G8:H9">
    <cfRule type="notContainsBlanks" priority="52" dxfId="3">
      <formula>LEN(TRIM(G8))&gt;0</formula>
    </cfRule>
  </conditionalFormatting>
  <conditionalFormatting sqref="R8:R9">
    <cfRule type="notContainsBlanks" priority="19" dxfId="2">
      <formula>LEN(TRIM(R8))&gt;0</formula>
    </cfRule>
  </conditionalFormatting>
  <conditionalFormatting sqref="T8:T9">
    <cfRule type="cellIs" priority="65" dxfId="1" operator="equal">
      <formula>"NEVYHOVUJE"</formula>
    </cfRule>
    <cfRule type="cellIs" priority="66" dxfId="0" operator="equal">
      <formula>"VYHOVUJE"</formula>
    </cfRule>
  </conditionalFormatting>
  <dataValidations count="3">
    <dataValidation type="list" showInputMessage="1" showErrorMessage="1" sqref="E8:E9">
      <formula1>"ks,bal,sada,"</formula1>
    </dataValidation>
    <dataValidation type="list" allowBlank="1" showInputMessage="1" showErrorMessage="1" sqref="J8">
      <formula1>"ANO,NE"</formula1>
    </dataValidation>
    <dataValidation type="list" allowBlank="1" showInputMessage="1" showErrorMessage="1" sqref="V8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sheetPr>
    <pageSetUpPr fitToPage="1"/>
  </sheetPr>
  <dimension ref="B1:M39"/>
  <sheetViews>
    <sheetView zoomScale="80" zoomScaleNormal="80" workbookViewId="0" topLeftCell="A1">
      <selection activeCell="L26" sqref="L26"/>
    </sheetView>
  </sheetViews>
  <sheetFormatPr defaultColWidth="9.140625" defaultRowHeight="15"/>
  <cols>
    <col min="1" max="1" width="1.57421875" style="0" customWidth="1"/>
    <col min="2" max="2" width="32.42187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54" t="s">
        <v>38</v>
      </c>
      <c r="C1" s="154"/>
      <c r="D1" s="55"/>
    </row>
    <row r="2" spans="2:3" ht="15">
      <c r="B2" s="155" t="str">
        <f>'Nabídková cena'!B2:D2</f>
        <v xml:space="preserve">Tiskárny, kopírky, multifunkce II. 001 - 2024 </v>
      </c>
      <c r="C2" s="155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39</v>
      </c>
      <c r="C9" s="54">
        <f>'Nabídková cena'!R12</f>
        <v>0</v>
      </c>
      <c r="E9" s="156" t="s">
        <v>17</v>
      </c>
      <c r="F9" s="157"/>
      <c r="G9" s="158"/>
      <c r="H9" s="159">
        <f ca="1">SUM(C9+G24+G39)</f>
        <v>0</v>
      </c>
      <c r="I9" s="160"/>
    </row>
    <row r="10" spans="2:3" ht="15.75" thickBot="1">
      <c r="B10" s="44"/>
      <c r="C10" s="45"/>
    </row>
    <row r="11" spans="2:7" s="49" customFormat="1" ht="30.75" thickBot="1">
      <c r="B11" s="46" t="s">
        <v>18</v>
      </c>
      <c r="C11" s="47" t="s">
        <v>5</v>
      </c>
      <c r="D11" s="48" t="s">
        <v>19</v>
      </c>
      <c r="E11" s="148"/>
      <c r="F11" s="149"/>
      <c r="G11" s="150"/>
    </row>
    <row r="12" spans="2:7" s="49" customFormat="1" ht="27" customHeight="1" thickBot="1">
      <c r="B12" s="87" t="s">
        <v>20</v>
      </c>
      <c r="C12" s="89">
        <f>'Nabídková cena'!G8</f>
        <v>0</v>
      </c>
      <c r="D12" s="88">
        <v>2000</v>
      </c>
      <c r="E12" s="151"/>
      <c r="F12" s="152"/>
      <c r="G12" s="153"/>
    </row>
    <row r="13" spans="2:13" s="49" customFormat="1" ht="40.5" customHeight="1" thickBot="1">
      <c r="B13" s="50" t="s">
        <v>21</v>
      </c>
      <c r="C13" s="47" t="s">
        <v>22</v>
      </c>
      <c r="D13" s="47" t="s">
        <v>23</v>
      </c>
      <c r="E13" s="47" t="s">
        <v>24</v>
      </c>
      <c r="F13" s="47" t="s">
        <v>25</v>
      </c>
      <c r="G13" s="51" t="s">
        <v>26</v>
      </c>
      <c r="I13" s="52" t="s">
        <v>27</v>
      </c>
      <c r="M13" s="53"/>
    </row>
    <row r="14" spans="2:9" s="49" customFormat="1" ht="15">
      <c r="B14" s="70" t="s">
        <v>28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29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30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31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32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33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34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34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27.75" customHeight="1">
      <c r="B22" s="59" t="s">
        <v>35</v>
      </c>
      <c r="C22" s="60"/>
      <c r="D22" s="60"/>
      <c r="E22" s="60"/>
      <c r="F22" s="60"/>
      <c r="G22" s="61">
        <f ca="1">SUM(G14:G21)</f>
        <v>0</v>
      </c>
    </row>
    <row r="23" spans="2:7" s="49" customFormat="1" ht="27.75" customHeight="1">
      <c r="B23" s="62" t="s">
        <v>36</v>
      </c>
      <c r="G23" s="63">
        <f ca="1">G22*5</f>
        <v>0</v>
      </c>
    </row>
    <row r="24" spans="2:7" s="49" customFormat="1" ht="30" customHeight="1" thickBot="1">
      <c r="B24" s="64" t="s">
        <v>37</v>
      </c>
      <c r="C24" s="65"/>
      <c r="D24" s="66">
        <f>'Nabídková cena'!D8</f>
        <v>2</v>
      </c>
      <c r="E24" s="67"/>
      <c r="F24" s="68"/>
      <c r="G24" s="69">
        <f ca="1">SUM(G23*D24)</f>
        <v>0</v>
      </c>
    </row>
    <row r="25" ht="15.75" thickBot="1"/>
    <row r="26" spans="2:9" ht="30.75" thickBot="1">
      <c r="B26" s="46" t="s">
        <v>54</v>
      </c>
      <c r="C26" s="47" t="s">
        <v>5</v>
      </c>
      <c r="D26" s="48" t="s">
        <v>19</v>
      </c>
      <c r="E26" s="148"/>
      <c r="F26" s="149"/>
      <c r="G26" s="150"/>
      <c r="H26" s="49"/>
      <c r="I26" s="49"/>
    </row>
    <row r="27" spans="2:9" ht="33" customHeight="1" thickBot="1">
      <c r="B27" s="87" t="s">
        <v>20</v>
      </c>
      <c r="C27" s="89">
        <f>'Nabídková cena'!G9</f>
        <v>0</v>
      </c>
      <c r="D27" s="88">
        <v>2000</v>
      </c>
      <c r="E27" s="151"/>
      <c r="F27" s="152"/>
      <c r="G27" s="153"/>
      <c r="H27" s="49"/>
      <c r="I27" s="49"/>
    </row>
    <row r="28" spans="2:9" ht="36" customHeight="1" thickBot="1">
      <c r="B28" s="50" t="s">
        <v>21</v>
      </c>
      <c r="C28" s="47" t="s">
        <v>22</v>
      </c>
      <c r="D28" s="47" t="s">
        <v>23</v>
      </c>
      <c r="E28" s="47" t="s">
        <v>24</v>
      </c>
      <c r="F28" s="47" t="s">
        <v>25</v>
      </c>
      <c r="G28" s="51" t="s">
        <v>26</v>
      </c>
      <c r="H28" s="49"/>
      <c r="I28" s="52" t="s">
        <v>27</v>
      </c>
    </row>
    <row r="29" spans="2:9" ht="16.5" customHeight="1">
      <c r="B29" s="70" t="s">
        <v>28</v>
      </c>
      <c r="C29" s="99"/>
      <c r="D29" s="92"/>
      <c r="E29" s="71"/>
      <c r="F29" s="72">
        <f ca="1">IF(CELL("obsah",$D29)=0,0,ROUNDUP($D$27/$D29*12,0))</f>
        <v>0</v>
      </c>
      <c r="G29" s="61">
        <f ca="1">E29*F29</f>
        <v>0</v>
      </c>
      <c r="H29" s="49"/>
      <c r="I29" s="73"/>
    </row>
    <row r="30" spans="2:9" ht="16.5" customHeight="1">
      <c r="B30" s="74" t="s">
        <v>29</v>
      </c>
      <c r="C30" s="100"/>
      <c r="D30" s="93"/>
      <c r="E30" s="75"/>
      <c r="F30" s="72">
        <f ca="1">IF(CELL("obsah",$D30)=0,0,ROUNDUP($D$27/$D30*12,0))</f>
        <v>0</v>
      </c>
      <c r="G30" s="76">
        <f aca="true" t="shared" si="2" ref="G30:G36">E30*F30</f>
        <v>0</v>
      </c>
      <c r="H30" s="49"/>
      <c r="I30" s="73"/>
    </row>
    <row r="31" spans="2:9" ht="16.5" customHeight="1">
      <c r="B31" s="74" t="s">
        <v>30</v>
      </c>
      <c r="C31" s="100"/>
      <c r="D31" s="93"/>
      <c r="E31" s="75"/>
      <c r="F31" s="72">
        <f aca="true" t="shared" si="3" ref="F31:F36">IF(CELL("obsah",$D31)=0,0,ROUNDUP($D$27/$D31*12,0))</f>
        <v>0</v>
      </c>
      <c r="G31" s="76">
        <f ca="1" t="shared" si="2"/>
        <v>0</v>
      </c>
      <c r="H31" s="49"/>
      <c r="I31" s="73"/>
    </row>
    <row r="32" spans="2:9" ht="16.5" customHeight="1">
      <c r="B32" s="74" t="s">
        <v>31</v>
      </c>
      <c r="C32" s="100"/>
      <c r="D32" s="93"/>
      <c r="E32" s="75"/>
      <c r="F32" s="72">
        <f ca="1" t="shared" si="3"/>
        <v>0</v>
      </c>
      <c r="G32" s="76">
        <f ca="1" t="shared" si="2"/>
        <v>0</v>
      </c>
      <c r="H32" s="49"/>
      <c r="I32" s="73"/>
    </row>
    <row r="33" spans="2:9" ht="16.5" customHeight="1">
      <c r="B33" s="77" t="s">
        <v>32</v>
      </c>
      <c r="C33" s="100"/>
      <c r="D33" s="94"/>
      <c r="E33" s="78"/>
      <c r="F33" s="72">
        <f ca="1" t="shared" si="3"/>
        <v>0</v>
      </c>
      <c r="G33" s="76">
        <f ca="1" t="shared" si="2"/>
        <v>0</v>
      </c>
      <c r="H33" s="49"/>
      <c r="I33" s="73"/>
    </row>
    <row r="34" spans="2:9" ht="16.5" customHeight="1">
      <c r="B34" s="79" t="s">
        <v>33</v>
      </c>
      <c r="C34" s="101"/>
      <c r="D34" s="95"/>
      <c r="E34" s="81"/>
      <c r="F34" s="72">
        <f ca="1" t="shared" si="3"/>
        <v>0</v>
      </c>
      <c r="G34" s="76">
        <f ca="1" t="shared" si="2"/>
        <v>0</v>
      </c>
      <c r="H34" s="49"/>
      <c r="I34" s="73"/>
    </row>
    <row r="35" spans="2:9" ht="16.5" customHeight="1">
      <c r="B35" s="79" t="s">
        <v>34</v>
      </c>
      <c r="C35" s="80"/>
      <c r="D35" s="95"/>
      <c r="E35" s="81"/>
      <c r="F35" s="72">
        <f ca="1" t="shared" si="3"/>
        <v>0</v>
      </c>
      <c r="G35" s="76">
        <f ca="1" t="shared" si="2"/>
        <v>0</v>
      </c>
      <c r="H35" s="49"/>
      <c r="I35" s="73"/>
    </row>
    <row r="36" spans="2:9" ht="16.5" customHeight="1" thickBot="1">
      <c r="B36" s="82" t="s">
        <v>34</v>
      </c>
      <c r="C36" s="83"/>
      <c r="D36" s="96"/>
      <c r="E36" s="84"/>
      <c r="F36" s="72">
        <f ca="1" t="shared" si="3"/>
        <v>0</v>
      </c>
      <c r="G36" s="86">
        <f ca="1" t="shared" si="2"/>
        <v>0</v>
      </c>
      <c r="H36" s="49"/>
      <c r="I36" s="73"/>
    </row>
    <row r="37" spans="2:9" ht="29.25" customHeight="1">
      <c r="B37" s="59" t="s">
        <v>35</v>
      </c>
      <c r="C37" s="60"/>
      <c r="D37" s="60"/>
      <c r="E37" s="60"/>
      <c r="F37" s="60"/>
      <c r="G37" s="61">
        <f ca="1">SUM(G29:G36)</f>
        <v>0</v>
      </c>
      <c r="H37" s="49"/>
      <c r="I37" s="49"/>
    </row>
    <row r="38" spans="2:9" ht="29.25" customHeight="1">
      <c r="B38" s="62" t="s">
        <v>36</v>
      </c>
      <c r="C38" s="49"/>
      <c r="D38" s="49"/>
      <c r="E38" s="49"/>
      <c r="F38" s="49"/>
      <c r="G38" s="63">
        <f ca="1">G37*5</f>
        <v>0</v>
      </c>
      <c r="H38" s="49"/>
      <c r="I38" s="49"/>
    </row>
    <row r="39" spans="2:9" ht="31.5" customHeight="1" thickBot="1">
      <c r="B39" s="64" t="s">
        <v>37</v>
      </c>
      <c r="C39" s="65"/>
      <c r="D39" s="66">
        <f>'Nabídková cena'!D9</f>
        <v>1</v>
      </c>
      <c r="E39" s="67"/>
      <c r="F39" s="68"/>
      <c r="G39" s="69">
        <f ca="1">SUM(G38*D39)</f>
        <v>0</v>
      </c>
      <c r="H39" s="49"/>
      <c r="I39" s="49"/>
    </row>
  </sheetData>
  <mergeCells count="6">
    <mergeCell ref="E26:G27"/>
    <mergeCell ref="B1:C1"/>
    <mergeCell ref="B2:C2"/>
    <mergeCell ref="E9:G9"/>
    <mergeCell ref="H9:I9"/>
    <mergeCell ref="E11:G12"/>
  </mergeCells>
  <printOptions/>
  <pageMargins left="0.18" right="0.18" top="0.18" bottom="0.19" header="0.17" footer="0.19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2024-01-09T10:17:40Z</cp:lastPrinted>
  <dcterms:created xsi:type="dcterms:W3CDTF">2014-03-05T12:43:32Z</dcterms:created>
  <dcterms:modified xsi:type="dcterms:W3CDTF">2024-01-19T12:08:38Z</dcterms:modified>
  <cp:category/>
  <cp:version/>
  <cp:contentType/>
  <cp:contentStatus/>
  <cp:revision>1</cp:revision>
</cp:coreProperties>
</file>