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57\1 výzva\"/>
    </mc:Choice>
  </mc:AlternateContent>
  <xr:revisionPtr revIDLastSave="0" documentId="13_ncr:1_{4CBC53F4-3704-47F3-9B3E-F8250C9587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Tonery!$B$1:$U$16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R10" i="1"/>
  <c r="S11" i="1"/>
  <c r="R12" i="1"/>
  <c r="O12" i="1"/>
  <c r="O13" i="1"/>
  <c r="R13" i="1"/>
  <c r="S13" i="1"/>
  <c r="H12" i="1"/>
  <c r="H13" i="1"/>
  <c r="O11" i="1"/>
  <c r="R11" i="1"/>
  <c r="H11" i="1"/>
  <c r="O10" i="1"/>
  <c r="S10" i="1"/>
  <c r="H10" i="1"/>
  <c r="R9" i="1"/>
  <c r="O9" i="1"/>
  <c r="H9" i="1"/>
  <c r="S12" i="1" l="1"/>
  <c r="H7" i="1"/>
  <c r="H8" i="1"/>
  <c r="S8" i="1" l="1"/>
  <c r="R8" i="1"/>
  <c r="O8" i="1"/>
  <c r="O7" i="1" l="1"/>
  <c r="P16" i="1" s="1"/>
  <c r="S7" i="1" l="1"/>
  <c r="R7" i="1"/>
  <c r="Q16" i="1" s="1"/>
</calcChain>
</file>

<file path=xl/sharedStrings.xml><?xml version="1.0" encoding="utf-8"?>
<sst xmlns="http://schemas.openxmlformats.org/spreadsheetml/2006/main" count="62" uniqueCount="48">
  <si>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</si>
  <si>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</si>
  <si>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</si>
  <si>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</si>
  <si>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</si>
  <si>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</si>
  <si>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</si>
  <si>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</si>
  <si>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</si>
  <si>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</si>
  <si>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</si>
  <si>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</si>
  <si>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</si>
  <si>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</si>
  <si>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</si>
  <si>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</si>
  <si>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</si>
  <si>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</si>
  <si>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</si>
  <si>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</si>
  <si>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</si>
  <si>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</si>
  <si>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</si>
  <si>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</si>
  <si>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</si>
  <si>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</si>
  <si>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</si>
  <si>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</si>
  <si>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Příloha č. 2 Kupní smlouvy - technická specifikace
Tonery (II.) 057 - 2023 (originální)</t>
  </si>
  <si>
    <t>ks</t>
  </si>
  <si>
    <t>do 22.12.2023</t>
  </si>
  <si>
    <t xml:space="preserve">Termín dodání </t>
  </si>
  <si>
    <t>NE</t>
  </si>
  <si>
    <t>KTS - Mgr. Šárka Mudrová, 
Tel.: 37763 8603,
725 807 715</t>
  </si>
  <si>
    <t>Univerzitní 14, 
301 00 Plzeň,
Fakulta strojní - Katedra tělesné výchovy a sportu,
místnost UT 207</t>
  </si>
  <si>
    <t>U3V - Mgr. Magdalena Edlová, DiS.,
Tel.: 37763 1907</t>
  </si>
  <si>
    <t>Jungmannova 1,
301 00 Plzeň,
Univerzita třetího věku,
místnost JJ113b</t>
  </si>
  <si>
    <r>
      <t>Toner do kopírky TA 2506ci -</t>
    </r>
    <r>
      <rPr>
        <b/>
        <sz val="11"/>
        <color theme="1"/>
        <rFont val="Calibri"/>
        <family val="2"/>
        <charset val="238"/>
        <scheme val="minor"/>
      </rPr>
      <t xml:space="preserve"> black/černý</t>
    </r>
  </si>
  <si>
    <r>
      <t xml:space="preserve">Toner do kopírky TA 2506ci - </t>
    </r>
    <r>
      <rPr>
        <b/>
        <sz val="11"/>
        <color theme="1"/>
        <rFont val="Calibri"/>
        <family val="2"/>
        <charset val="238"/>
        <scheme val="minor"/>
      </rPr>
      <t>cayn/modrý</t>
    </r>
  </si>
  <si>
    <r>
      <t xml:space="preserve">Toner do kopírky TA 2506ci - </t>
    </r>
    <r>
      <rPr>
        <b/>
        <sz val="11"/>
        <color theme="1"/>
        <rFont val="Calibri"/>
        <family val="2"/>
        <charset val="238"/>
        <scheme val="minor"/>
      </rPr>
      <t>magenta/červený</t>
    </r>
  </si>
  <si>
    <r>
      <t>Toner do kopírky TA 2506ci -</t>
    </r>
    <r>
      <rPr>
        <b/>
        <sz val="11"/>
        <color theme="1"/>
        <rFont val="Calibri"/>
        <family val="2"/>
        <charset val="238"/>
        <scheme val="minor"/>
      </rPr>
      <t xml:space="preserve"> yellow/žlutý</t>
    </r>
  </si>
  <si>
    <r>
      <t xml:space="preserve"> Toner do Triumph Adler 4006ci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</si>
  <si>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 Toner do Triumph Adler 4006ci - </t>
    </r>
    <r>
      <rPr>
        <b/>
        <sz val="11"/>
        <color theme="1"/>
        <rFont val="Calibri"/>
        <family val="2"/>
        <charset val="238"/>
        <scheme val="minor"/>
      </rPr>
      <t xml:space="preserve">žlutý </t>
    </r>
  </si>
  <si>
    <r>
      <t xml:space="preserve">Toner do Triumph Adler 4006ci - </t>
    </r>
    <r>
      <rPr>
        <b/>
        <sz val="11"/>
        <color theme="1"/>
        <rFont val="Calibri"/>
        <family val="2"/>
        <charset val="238"/>
        <scheme val="minor"/>
      </rPr>
      <t xml:space="preserve">modrý </t>
    </r>
  </si>
  <si>
    <t>Originální toner. Výtěžnost 20 000 stran.</t>
  </si>
  <si>
    <t>Originální toner. Výtěžnost 12 000 stran.</t>
  </si>
  <si>
    <t xml:space="preserve">Originální toner. Výtěžnost 30 000 stran. </t>
  </si>
  <si>
    <t xml:space="preserve">Originální toner. Výtěžnost 20 000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</si>
</sst>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3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20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3"/>
  <sheetViews>
    <sheetView tabSelected="1" topLeftCell="A3" zoomScale="73" zoomScaleNormal="73" workbookViewId="0">
      <selection activeCell="M18" sqref="M1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7.5703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4.7109375" customWidth="1"/>
    <col min="14" max="14" width="23.4257812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05" t="s">
        <v>28</v>
      </c>
      <c r="C1" s="106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117"/>
      <c r="H3" s="117"/>
      <c r="I3" s="117"/>
      <c r="J3" s="117"/>
      <c r="K3" s="117"/>
      <c r="L3" s="117"/>
      <c r="M3" s="117"/>
      <c r="N3" s="117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27</v>
      </c>
      <c r="L6" s="40" t="s">
        <v>21</v>
      </c>
      <c r="M6" s="35" t="s">
        <v>23</v>
      </c>
      <c r="N6" s="22" t="s">
        <v>31</v>
      </c>
      <c r="O6" s="35" t="s">
        <v>22</v>
      </c>
      <c r="P6" s="22" t="s">
        <v>6</v>
      </c>
      <c r="Q6" s="24" t="s">
        <v>7</v>
      </c>
      <c r="R6" s="68" t="s">
        <v>8</v>
      </c>
      <c r="S6" s="68" t="s">
        <v>9</v>
      </c>
      <c r="T6" s="35" t="s">
        <v>24</v>
      </c>
      <c r="U6" s="35" t="s">
        <v>25</v>
      </c>
    </row>
    <row r="7" spans="2:21" ht="41.25" customHeight="1" thickTop="1" x14ac:dyDescent="0.25">
      <c r="B7" s="50">
        <v>1</v>
      </c>
      <c r="C7" s="85" t="s">
        <v>37</v>
      </c>
      <c r="D7" s="51">
        <v>1</v>
      </c>
      <c r="E7" s="52" t="s">
        <v>29</v>
      </c>
      <c r="F7" s="85" t="s">
        <v>44</v>
      </c>
      <c r="G7" s="128"/>
      <c r="H7" s="53" t="str">
        <f t="shared" ref="H7:H13" si="0">IF(P7&gt;1999,"ANO","NE")</f>
        <v>NE</v>
      </c>
      <c r="I7" s="118" t="s">
        <v>26</v>
      </c>
      <c r="J7" s="122" t="s">
        <v>32</v>
      </c>
      <c r="K7" s="123"/>
      <c r="L7" s="90" t="s">
        <v>33</v>
      </c>
      <c r="M7" s="90" t="s">
        <v>34</v>
      </c>
      <c r="N7" s="93" t="s">
        <v>30</v>
      </c>
      <c r="O7" s="54">
        <f>D7*P7</f>
        <v>1600</v>
      </c>
      <c r="P7" s="55">
        <v>1600</v>
      </c>
      <c r="Q7" s="133"/>
      <c r="R7" s="56">
        <f>D7*Q7</f>
        <v>0</v>
      </c>
      <c r="S7" s="57" t="str">
        <f t="shared" ref="S7" si="1">IF(ISNUMBER(Q7), IF(Q7&gt;P7,"NEVYHOVUJE","VYHOVUJE")," ")</f>
        <v xml:space="preserve"> </v>
      </c>
      <c r="T7" s="101"/>
      <c r="U7" s="101" t="s">
        <v>10</v>
      </c>
    </row>
    <row r="8" spans="2:21" ht="41.25" customHeight="1" x14ac:dyDescent="0.25">
      <c r="B8" s="42">
        <v>2</v>
      </c>
      <c r="C8" s="86" t="s">
        <v>38</v>
      </c>
      <c r="D8" s="43">
        <v>1</v>
      </c>
      <c r="E8" s="44" t="s">
        <v>29</v>
      </c>
      <c r="F8" s="86" t="s">
        <v>45</v>
      </c>
      <c r="G8" s="129"/>
      <c r="H8" s="45" t="str">
        <f t="shared" si="0"/>
        <v>ANO</v>
      </c>
      <c r="I8" s="97"/>
      <c r="J8" s="91"/>
      <c r="K8" s="124"/>
      <c r="L8" s="91"/>
      <c r="M8" s="91"/>
      <c r="N8" s="94"/>
      <c r="O8" s="46">
        <f t="shared" ref="O8:O13" si="2">D8*P8</f>
        <v>2300</v>
      </c>
      <c r="P8" s="47">
        <v>2300</v>
      </c>
      <c r="Q8" s="134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102"/>
      <c r="U8" s="102"/>
    </row>
    <row r="9" spans="2:21" ht="41.25" customHeight="1" x14ac:dyDescent="0.25">
      <c r="B9" s="42">
        <v>3</v>
      </c>
      <c r="C9" s="86" t="s">
        <v>39</v>
      </c>
      <c r="D9" s="43">
        <v>1</v>
      </c>
      <c r="E9" s="44" t="s">
        <v>29</v>
      </c>
      <c r="F9" s="86" t="s">
        <v>45</v>
      </c>
      <c r="G9" s="129"/>
      <c r="H9" s="45" t="str">
        <f t="shared" si="0"/>
        <v>ANO</v>
      </c>
      <c r="I9" s="97"/>
      <c r="J9" s="91"/>
      <c r="K9" s="124"/>
      <c r="L9" s="91"/>
      <c r="M9" s="91"/>
      <c r="N9" s="94"/>
      <c r="O9" s="46">
        <f t="shared" si="2"/>
        <v>2300</v>
      </c>
      <c r="P9" s="47">
        <v>2300</v>
      </c>
      <c r="Q9" s="134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102"/>
      <c r="U9" s="102"/>
    </row>
    <row r="10" spans="2:21" ht="41.25" customHeight="1" thickBot="1" x14ac:dyDescent="0.3">
      <c r="B10" s="77">
        <v>4</v>
      </c>
      <c r="C10" s="87" t="s">
        <v>40</v>
      </c>
      <c r="D10" s="78">
        <v>1</v>
      </c>
      <c r="E10" s="79" t="s">
        <v>29</v>
      </c>
      <c r="F10" s="87" t="s">
        <v>45</v>
      </c>
      <c r="G10" s="130"/>
      <c r="H10" s="80" t="str">
        <f t="shared" si="0"/>
        <v>ANO</v>
      </c>
      <c r="I10" s="119"/>
      <c r="J10" s="92"/>
      <c r="K10" s="125"/>
      <c r="L10" s="92"/>
      <c r="M10" s="92"/>
      <c r="N10" s="95"/>
      <c r="O10" s="81">
        <f t="shared" si="2"/>
        <v>2300</v>
      </c>
      <c r="P10" s="82">
        <v>2300</v>
      </c>
      <c r="Q10" s="135"/>
      <c r="R10" s="83">
        <f t="shared" ref="R10" si="7">D10*Q10</f>
        <v>0</v>
      </c>
      <c r="S10" s="84" t="str">
        <f t="shared" ref="S10" si="8">IF(ISNUMBER(Q10), IF(Q10&gt;P10,"NEVYHOVUJE","VYHOVUJE")," ")</f>
        <v xml:space="preserve"> </v>
      </c>
      <c r="T10" s="103"/>
      <c r="U10" s="103"/>
    </row>
    <row r="11" spans="2:21" ht="41.25" customHeight="1" x14ac:dyDescent="0.25">
      <c r="B11" s="69">
        <v>5</v>
      </c>
      <c r="C11" s="88" t="s">
        <v>41</v>
      </c>
      <c r="D11" s="70">
        <v>2</v>
      </c>
      <c r="E11" s="71" t="s">
        <v>29</v>
      </c>
      <c r="F11" s="88" t="s">
        <v>46</v>
      </c>
      <c r="G11" s="131"/>
      <c r="H11" s="72" t="str">
        <f t="shared" si="0"/>
        <v>ANO</v>
      </c>
      <c r="I11" s="96" t="s">
        <v>26</v>
      </c>
      <c r="J11" s="96" t="s">
        <v>32</v>
      </c>
      <c r="K11" s="126"/>
      <c r="L11" s="96" t="s">
        <v>35</v>
      </c>
      <c r="M11" s="96" t="s">
        <v>36</v>
      </c>
      <c r="N11" s="99" t="s">
        <v>30</v>
      </c>
      <c r="O11" s="73">
        <f t="shared" si="2"/>
        <v>4000</v>
      </c>
      <c r="P11" s="74">
        <v>2000</v>
      </c>
      <c r="Q11" s="136"/>
      <c r="R11" s="75">
        <f t="shared" ref="R11" si="9">D11*Q11</f>
        <v>0</v>
      </c>
      <c r="S11" s="76" t="str">
        <f t="shared" ref="S11" si="10">IF(ISNUMBER(Q11), IF(Q11&gt;P11,"NEVYHOVUJE","VYHOVUJE")," ")</f>
        <v xml:space="preserve"> </v>
      </c>
      <c r="T11" s="102"/>
      <c r="U11" s="102" t="s">
        <v>10</v>
      </c>
    </row>
    <row r="12" spans="2:21" ht="41.25" customHeight="1" x14ac:dyDescent="0.25">
      <c r="B12" s="42">
        <v>6</v>
      </c>
      <c r="C12" s="86" t="s">
        <v>42</v>
      </c>
      <c r="D12" s="43">
        <v>1</v>
      </c>
      <c r="E12" s="44" t="s">
        <v>29</v>
      </c>
      <c r="F12" s="86" t="s">
        <v>47</v>
      </c>
      <c r="G12" s="129"/>
      <c r="H12" s="45" t="str">
        <f t="shared" si="0"/>
        <v>ANO</v>
      </c>
      <c r="I12" s="120"/>
      <c r="J12" s="120"/>
      <c r="K12" s="124"/>
      <c r="L12" s="97"/>
      <c r="M12" s="97"/>
      <c r="N12" s="94"/>
      <c r="O12" s="46">
        <f t="shared" si="2"/>
        <v>3200</v>
      </c>
      <c r="P12" s="47">
        <v>3200</v>
      </c>
      <c r="Q12" s="134"/>
      <c r="R12" s="48">
        <f t="shared" ref="R12:R13" si="11">D12*Q12</f>
        <v>0</v>
      </c>
      <c r="S12" s="49" t="str">
        <f t="shared" ref="S12:S13" si="12">IF(ISNUMBER(Q12), IF(Q12&gt;P12,"NEVYHOVUJE","VYHOVUJE")," ")</f>
        <v xml:space="preserve"> </v>
      </c>
      <c r="T12" s="102"/>
      <c r="U12" s="102"/>
    </row>
    <row r="13" spans="2:21" ht="41.25" customHeight="1" thickBot="1" x14ac:dyDescent="0.3">
      <c r="B13" s="59">
        <v>7</v>
      </c>
      <c r="C13" s="89" t="s">
        <v>43</v>
      </c>
      <c r="D13" s="60">
        <v>1</v>
      </c>
      <c r="E13" s="61" t="s">
        <v>29</v>
      </c>
      <c r="F13" s="89" t="s">
        <v>44</v>
      </c>
      <c r="G13" s="132"/>
      <c r="H13" s="62" t="str">
        <f t="shared" si="0"/>
        <v>ANO</v>
      </c>
      <c r="I13" s="121"/>
      <c r="J13" s="121"/>
      <c r="K13" s="127"/>
      <c r="L13" s="98"/>
      <c r="M13" s="98"/>
      <c r="N13" s="100"/>
      <c r="O13" s="63">
        <f t="shared" si="2"/>
        <v>3200</v>
      </c>
      <c r="P13" s="64">
        <v>3200</v>
      </c>
      <c r="Q13" s="137"/>
      <c r="R13" s="65">
        <f t="shared" si="11"/>
        <v>0</v>
      </c>
      <c r="S13" s="66" t="str">
        <f t="shared" si="12"/>
        <v xml:space="preserve"> </v>
      </c>
      <c r="T13" s="104"/>
      <c r="U13" s="104"/>
    </row>
    <row r="14" spans="2:21" ht="16.5" thickTop="1" thickBot="1" x14ac:dyDescent="0.3">
      <c r="C14"/>
      <c r="D14"/>
      <c r="E14"/>
      <c r="F14"/>
      <c r="G14"/>
      <c r="H14"/>
      <c r="I14"/>
      <c r="J14"/>
      <c r="N14"/>
      <c r="O14"/>
      <c r="R14" s="41"/>
    </row>
    <row r="15" spans="2:21" ht="60.75" customHeight="1" thickTop="1" thickBot="1" x14ac:dyDescent="0.3">
      <c r="B15" s="112" t="s">
        <v>14</v>
      </c>
      <c r="C15" s="113"/>
      <c r="D15" s="113"/>
      <c r="E15" s="113"/>
      <c r="F15" s="113"/>
      <c r="G15" s="113"/>
      <c r="H15" s="67"/>
      <c r="I15" s="25"/>
      <c r="J15" s="25"/>
      <c r="K15" s="25"/>
      <c r="L15" s="11"/>
      <c r="M15" s="11"/>
      <c r="N15" s="26"/>
      <c r="O15" s="26"/>
      <c r="P15" s="27" t="s">
        <v>11</v>
      </c>
      <c r="Q15" s="114" t="s">
        <v>12</v>
      </c>
      <c r="R15" s="115"/>
      <c r="S15" s="116"/>
      <c r="T15" s="20"/>
      <c r="U15" s="28"/>
    </row>
    <row r="16" spans="2:21" ht="33.75" customHeight="1" thickTop="1" thickBot="1" x14ac:dyDescent="0.3">
      <c r="B16" s="107" t="s">
        <v>15</v>
      </c>
      <c r="C16" s="108"/>
      <c r="D16" s="108"/>
      <c r="E16" s="108"/>
      <c r="F16" s="108"/>
      <c r="G16" s="108"/>
      <c r="H16" s="34"/>
      <c r="I16" s="29"/>
      <c r="L16" s="9"/>
      <c r="M16" s="9"/>
      <c r="N16" s="30"/>
      <c r="O16" s="30"/>
      <c r="P16" s="31">
        <f>SUM(O7:O13)</f>
        <v>18900</v>
      </c>
      <c r="Q16" s="109">
        <f>SUM(R7:R13)</f>
        <v>0</v>
      </c>
      <c r="R16" s="110"/>
      <c r="S16" s="111"/>
    </row>
    <row r="17" spans="2:3" ht="14.25" customHeight="1" thickTop="1" x14ac:dyDescent="0.25"/>
    <row r="18" spans="2:3" ht="14.25" customHeight="1" x14ac:dyDescent="0.25">
      <c r="B18" s="37"/>
    </row>
    <row r="19" spans="2:3" ht="14.25" customHeight="1" x14ac:dyDescent="0.25">
      <c r="B19" s="38"/>
      <c r="C19" s="37"/>
    </row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sfkn2n/zfUvOqkg+quC3SEeQQ7f9541i6ZR6bFEFBnX284xEHSW2xVcNQcg7SBjhZOJ8HxeBJ6O4dvI/W7ndfw==" saltValue="x8WfXWNAbCXfLUZmvh5/tA==" spinCount="100000" sheet="1" objects="1" scenarios="1"/>
  <mergeCells count="22">
    <mergeCell ref="B1:C1"/>
    <mergeCell ref="B16:G16"/>
    <mergeCell ref="Q16:S16"/>
    <mergeCell ref="B15:G15"/>
    <mergeCell ref="Q15:S15"/>
    <mergeCell ref="G3:N3"/>
    <mergeCell ref="I7:I10"/>
    <mergeCell ref="I11:I13"/>
    <mergeCell ref="J11:J13"/>
    <mergeCell ref="J7:J10"/>
    <mergeCell ref="K7:K10"/>
    <mergeCell ref="K11:K13"/>
    <mergeCell ref="L7:L10"/>
    <mergeCell ref="M7:M10"/>
    <mergeCell ref="N7:N10"/>
    <mergeCell ref="L11:L13"/>
    <mergeCell ref="M11:M13"/>
    <mergeCell ref="N11:N13"/>
    <mergeCell ref="U7:U10"/>
    <mergeCell ref="T7:T10"/>
    <mergeCell ref="U11:U13"/>
    <mergeCell ref="T11:T13"/>
  </mergeCells>
  <conditionalFormatting sqref="B7:B13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3">
    <cfRule type="containsBlanks" dxfId="9" priority="2">
      <formula>LEN(TRIM(D7))=0</formula>
    </cfRule>
  </conditionalFormatting>
  <conditionalFormatting sqref="G7:G13 Q7:Q13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3">
    <cfRule type="notContainsBlanks" dxfId="5" priority="29">
      <formula>LEN(TRIM(G7))&gt;0</formula>
    </cfRule>
  </conditionalFormatting>
  <conditionalFormatting sqref="H7:H13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3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3" xr:uid="{00000000-0002-0000-0000-000001000000}">
      <formula1>"ANO,NE"</formula1>
    </dataValidation>
    <dataValidation type="list" showInputMessage="1" showErrorMessage="1" sqref="E7:E13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2023-11-06T11:59:25Z</cp:lastPrinted>
  <dcterms:created xsi:type="dcterms:W3CDTF">2014-03-05T12:43:32Z</dcterms:created>
  <dcterms:modified xsi:type="dcterms:W3CDTF">2023-11-06T12:57:49Z</dcterms:modified>
</cp:coreProperties>
</file>