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47\1 výzva\"/>
    </mc:Choice>
  </mc:AlternateContent>
  <xr:revisionPtr revIDLastSave="0" documentId="13_ncr:1_{49D7ECDA-0B4A-432D-BB27-0F650AFF37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R18" i="1"/>
  <c r="S11" i="1"/>
  <c r="R15" i="1"/>
  <c r="O12" i="1"/>
  <c r="O13" i="1"/>
  <c r="O14" i="1"/>
  <c r="O15" i="1"/>
  <c r="O16" i="1"/>
  <c r="O17" i="1"/>
  <c r="O18" i="1"/>
  <c r="O19" i="1"/>
  <c r="R13" i="1"/>
  <c r="S13" i="1"/>
  <c r="R14" i="1"/>
  <c r="S14" i="1"/>
  <c r="R17" i="1"/>
  <c r="S17" i="1"/>
  <c r="R19" i="1"/>
  <c r="S19" i="1"/>
  <c r="H12" i="1"/>
  <c r="H13" i="1"/>
  <c r="H14" i="1"/>
  <c r="H15" i="1"/>
  <c r="H16" i="1"/>
  <c r="H17" i="1"/>
  <c r="H18" i="1"/>
  <c r="H19" i="1"/>
  <c r="O11" i="1"/>
  <c r="R11" i="1"/>
  <c r="H11" i="1"/>
  <c r="O10" i="1"/>
  <c r="R10" i="1"/>
  <c r="S10" i="1"/>
  <c r="H10" i="1"/>
  <c r="R9" i="1"/>
  <c r="S9" i="1"/>
  <c r="O9" i="1"/>
  <c r="H9" i="1"/>
  <c r="R16" i="1" l="1"/>
  <c r="S18" i="1"/>
  <c r="S15" i="1"/>
  <c r="S12" i="1"/>
  <c r="H7" i="1"/>
  <c r="H8" i="1"/>
  <c r="S8" i="1" l="1"/>
  <c r="R8" i="1"/>
  <c r="O8" i="1"/>
  <c r="O7" i="1" l="1"/>
  <c r="P22" i="1" s="1"/>
  <c r="S7" i="1" l="1"/>
  <c r="R7" i="1"/>
  <c r="Q22" i="1" s="1"/>
</calcChain>
</file>

<file path=xl/sharedStrings.xml><?xml version="1.0" encoding="utf-8"?>
<sst xmlns="http://schemas.openxmlformats.org/spreadsheetml/2006/main" count="88" uniqueCount="61">
  <si>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</si>
  <si>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</si>
  <si>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</si>
  <si>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</si>
  <si>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</si>
  <si>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</si>
  <si>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</si>
  <si>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</si>
  <si>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</si>
  <si>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</si>
  <si>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</si>
  <si>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</si>
  <si>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</si>
  <si>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</si>
  <si>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</si>
  <si>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</si>
  <si>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</si>
  <si>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</si>
  <si>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</si>
  <si>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</si>
  <si>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</si>
  <si>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</si>
  <si>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</si>
  <si>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</si>
  <si>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</si>
  <si>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</si>
  <si>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</si>
  <si>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</si>
  <si>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</si>
  <si>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ks</t>
  </si>
  <si>
    <t>Tiskový válec do tiskárny HP LaserJet Pro MFP 130 fw</t>
  </si>
  <si>
    <t>NE</t>
  </si>
  <si>
    <t>Příloha č. 2 Kupní smlouvy - technická specifikace
Tonery (II.) 047 - 2023 (originální)</t>
  </si>
  <si>
    <t>KME - Jana Nocarová,
Tel.: 37763 2301</t>
  </si>
  <si>
    <t>Tehnická 8,
301 00 Plzeň,
Fakulta aplikovaných věd - Katedra mechaniky,
místnost UN 432</t>
  </si>
  <si>
    <t>UK PED - Irena Pešíková,
Tel.: 37763 7733</t>
  </si>
  <si>
    <t>Klatovská 51, 
301 00 Plzeň,
Pedagogická knihovna,
místnost KL 108</t>
  </si>
  <si>
    <t>ŠUZ - David Koudela,
Tel.: 607 936 742</t>
  </si>
  <si>
    <t>Hrad Nečtiny 1,
331 62 Nečtiny,
Školicí a ubytovací zařízení Nečtiny</t>
  </si>
  <si>
    <t>UK PRA - Lenka Fajmanová,
Tel.: 37763 7746, 7744</t>
  </si>
  <si>
    <t>sady Pětatřicátníků 16, 
301 00 Plzeň,
Filozofická a právnická knihovna</t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</si>
  <si>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</si>
  <si>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</si>
  <si>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</si>
  <si>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</si>
  <si>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3 500 stran.</t>
  </si>
  <si>
    <t>Originální toner. Výtěžnost 2 000 stran.</t>
  </si>
  <si>
    <r>
      <t xml:space="preserve">
Toner do tiskárny Triumph Adler 4008ci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</si>
  <si>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>Originální toner. Výtěžnost 30 000 stran.</t>
  </si>
  <si>
    <t>Originální toner. Výtěžnost 20 000 stran.</t>
  </si>
  <si>
    <t>Originální toner. Výtěžnost 3 000 stran.</t>
  </si>
  <si>
    <t>Originální toner. Výtěžnost 18 000 stran.</t>
  </si>
  <si>
    <r>
      <t xml:space="preserve">Toner do tiskárny Triumph Adler 4008ci - </t>
    </r>
    <r>
      <rPr>
        <b/>
        <sz val="11"/>
        <color theme="1"/>
        <rFont val="Calibri"/>
        <family val="2"/>
        <charset val="238"/>
        <scheme val="minor"/>
      </rPr>
      <t xml:space="preserve">žlutý  </t>
    </r>
  </si>
  <si>
    <r>
      <t>Toner do tiskárny Triumph Adler 4008ci -</t>
    </r>
    <r>
      <rPr>
        <b/>
        <sz val="11"/>
        <color theme="1"/>
        <rFont val="Calibri"/>
        <family val="2"/>
        <charset val="238"/>
        <scheme val="minor"/>
      </rPr>
      <t xml:space="preserve"> azurový  </t>
    </r>
  </si>
  <si>
    <r>
      <t xml:space="preserve">Toner do tiskárny Triumph Adler 4008ci - </t>
    </r>
    <r>
      <rPr>
        <b/>
        <sz val="11"/>
        <color theme="1"/>
        <rFont val="Calibri"/>
        <family val="2"/>
        <charset val="238"/>
        <scheme val="minor"/>
      </rPr>
      <t xml:space="preserve">purpurový  </t>
    </r>
  </si>
  <si>
    <r>
      <t>Toner do tiskárny  HP Laser Jet Pro M404dn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</si>
  <si>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Laser Jet Enterprise M506 -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</si>
  <si>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LaserJet Pro MFP 130 fw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</si>
  <si>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1 600 stran.</t>
  </si>
  <si>
    <t>Originální tiskový válec. Výtěžnost až 12 000 stran.</t>
  </si>
  <si>
    <r>
      <t xml:space="preserve">Toner do tiskárny Triumph Adler 6006ci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</si>
</sst>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4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9"/>
  <sheetViews>
    <sheetView tabSelected="1" zoomScale="68" zoomScaleNormal="68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3.140625" style="1" customWidth="1"/>
    <col min="4" max="4" width="11.7109375" style="2" customWidth="1"/>
    <col min="5" max="5" width="11.28515625" style="3" customWidth="1"/>
    <col min="6" max="6" width="52.5703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1.8554687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17" t="s">
        <v>32</v>
      </c>
      <c r="C1" s="118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29"/>
      <c r="H3" s="129"/>
      <c r="I3" s="129"/>
      <c r="J3" s="129"/>
      <c r="K3" s="129"/>
      <c r="L3" s="129"/>
      <c r="M3" s="129"/>
      <c r="N3" s="129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4" t="s">
        <v>8</v>
      </c>
      <c r="S6" s="64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97" t="s">
        <v>41</v>
      </c>
      <c r="D7" s="51">
        <v>2</v>
      </c>
      <c r="E7" s="52" t="s">
        <v>29</v>
      </c>
      <c r="F7" s="97" t="s">
        <v>45</v>
      </c>
      <c r="G7" s="137"/>
      <c r="H7" s="53" t="str">
        <f t="shared" ref="H7:H19" si="0">IF(P7&gt;1999,"ANO","NE")</f>
        <v>NE</v>
      </c>
      <c r="I7" s="134" t="s">
        <v>27</v>
      </c>
      <c r="J7" s="135" t="s">
        <v>31</v>
      </c>
      <c r="K7" s="136"/>
      <c r="L7" s="130" t="s">
        <v>33</v>
      </c>
      <c r="M7" s="130" t="s">
        <v>34</v>
      </c>
      <c r="N7" s="111">
        <v>21</v>
      </c>
      <c r="O7" s="54">
        <f>D7*P7</f>
        <v>3000</v>
      </c>
      <c r="P7" s="55">
        <v>1500</v>
      </c>
      <c r="Q7" s="143"/>
      <c r="R7" s="56">
        <f>D7*Q7</f>
        <v>0</v>
      </c>
      <c r="S7" s="57" t="str">
        <f t="shared" ref="S7" si="1">IF(ISNUMBER(Q7), IF(Q7&gt;P7,"NEVYHOVUJE","VYHOVUJE")," ")</f>
        <v xml:space="preserve"> </v>
      </c>
      <c r="T7" s="115"/>
      <c r="U7" s="115" t="s">
        <v>10</v>
      </c>
    </row>
    <row r="8" spans="2:21" ht="41.25" customHeight="1" x14ac:dyDescent="0.25">
      <c r="B8" s="42">
        <v>2</v>
      </c>
      <c r="C8" s="98" t="s">
        <v>42</v>
      </c>
      <c r="D8" s="43">
        <v>3</v>
      </c>
      <c r="E8" s="44" t="s">
        <v>29</v>
      </c>
      <c r="F8" s="98" t="s">
        <v>46</v>
      </c>
      <c r="G8" s="138"/>
      <c r="H8" s="45" t="str">
        <f t="shared" si="0"/>
        <v>ANO</v>
      </c>
      <c r="I8" s="132"/>
      <c r="J8" s="131"/>
      <c r="K8" s="107"/>
      <c r="L8" s="131"/>
      <c r="M8" s="131"/>
      <c r="N8" s="112"/>
      <c r="O8" s="46">
        <f t="shared" ref="O8:O19" si="2">D8*P8</f>
        <v>6000</v>
      </c>
      <c r="P8" s="47">
        <v>2000</v>
      </c>
      <c r="Q8" s="14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16"/>
      <c r="U8" s="116"/>
    </row>
    <row r="9" spans="2:21" ht="41.25" customHeight="1" x14ac:dyDescent="0.25">
      <c r="B9" s="42">
        <v>3</v>
      </c>
      <c r="C9" s="98" t="s">
        <v>43</v>
      </c>
      <c r="D9" s="43">
        <v>2</v>
      </c>
      <c r="E9" s="44" t="s">
        <v>29</v>
      </c>
      <c r="F9" s="98" t="s">
        <v>46</v>
      </c>
      <c r="G9" s="138"/>
      <c r="H9" s="45" t="str">
        <f t="shared" si="0"/>
        <v>ANO</v>
      </c>
      <c r="I9" s="132"/>
      <c r="J9" s="131"/>
      <c r="K9" s="107"/>
      <c r="L9" s="131"/>
      <c r="M9" s="131"/>
      <c r="N9" s="112"/>
      <c r="O9" s="46">
        <f t="shared" si="2"/>
        <v>4000</v>
      </c>
      <c r="P9" s="47">
        <v>2000</v>
      </c>
      <c r="Q9" s="144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16"/>
      <c r="U9" s="116"/>
    </row>
    <row r="10" spans="2:21" ht="41.25" customHeight="1" thickBot="1" x14ac:dyDescent="0.3">
      <c r="B10" s="59">
        <v>4</v>
      </c>
      <c r="C10" s="99" t="s">
        <v>44</v>
      </c>
      <c r="D10" s="60">
        <v>2</v>
      </c>
      <c r="E10" s="61" t="s">
        <v>29</v>
      </c>
      <c r="F10" s="99" t="s">
        <v>46</v>
      </c>
      <c r="G10" s="139"/>
      <c r="H10" s="65" t="str">
        <f t="shared" si="0"/>
        <v>ANO</v>
      </c>
      <c r="I10" s="132"/>
      <c r="J10" s="131"/>
      <c r="K10" s="107"/>
      <c r="L10" s="131"/>
      <c r="M10" s="131"/>
      <c r="N10" s="112"/>
      <c r="O10" s="66">
        <f t="shared" si="2"/>
        <v>4000</v>
      </c>
      <c r="P10" s="62">
        <v>2000</v>
      </c>
      <c r="Q10" s="145"/>
      <c r="R10" s="67">
        <f t="shared" ref="R10" si="7">D10*Q10</f>
        <v>0</v>
      </c>
      <c r="S10" s="68" t="str">
        <f t="shared" ref="S10" si="8">IF(ISNUMBER(Q10), IF(Q10&gt;P10,"NEVYHOVUJE","VYHOVUJE")," ")</f>
        <v xml:space="preserve"> </v>
      </c>
      <c r="T10" s="116"/>
      <c r="U10" s="116"/>
    </row>
    <row r="11" spans="2:21" ht="41.25" customHeight="1" x14ac:dyDescent="0.25">
      <c r="B11" s="69">
        <v>5</v>
      </c>
      <c r="C11" s="100" t="s">
        <v>47</v>
      </c>
      <c r="D11" s="70">
        <v>2</v>
      </c>
      <c r="E11" s="71" t="s">
        <v>29</v>
      </c>
      <c r="F11" s="100" t="s">
        <v>48</v>
      </c>
      <c r="G11" s="140"/>
      <c r="H11" s="72" t="str">
        <f t="shared" si="0"/>
        <v>ANO</v>
      </c>
      <c r="I11" s="103" t="s">
        <v>27</v>
      </c>
      <c r="J11" s="103" t="s">
        <v>31</v>
      </c>
      <c r="K11" s="106"/>
      <c r="L11" s="103" t="s">
        <v>35</v>
      </c>
      <c r="M11" s="103" t="s">
        <v>36</v>
      </c>
      <c r="N11" s="113">
        <v>21</v>
      </c>
      <c r="O11" s="73">
        <f t="shared" si="2"/>
        <v>5000</v>
      </c>
      <c r="P11" s="74">
        <v>2500</v>
      </c>
      <c r="Q11" s="146"/>
      <c r="R11" s="75">
        <f t="shared" ref="R11" si="9">D11*Q11</f>
        <v>0</v>
      </c>
      <c r="S11" s="76" t="str">
        <f t="shared" ref="S11" si="10">IF(ISNUMBER(Q11), IF(Q11&gt;P11,"NEVYHOVUJE","VYHOVUJE")," ")</f>
        <v xml:space="preserve"> </v>
      </c>
      <c r="T11" s="109"/>
      <c r="U11" s="109" t="s">
        <v>10</v>
      </c>
    </row>
    <row r="12" spans="2:21" ht="41.25" customHeight="1" x14ac:dyDescent="0.25">
      <c r="B12" s="42">
        <v>6</v>
      </c>
      <c r="C12" s="98" t="s">
        <v>52</v>
      </c>
      <c r="D12" s="43">
        <v>1</v>
      </c>
      <c r="E12" s="44" t="s">
        <v>29</v>
      </c>
      <c r="F12" s="98" t="s">
        <v>49</v>
      </c>
      <c r="G12" s="138"/>
      <c r="H12" s="45" t="str">
        <f t="shared" si="0"/>
        <v>ANO</v>
      </c>
      <c r="I12" s="104"/>
      <c r="J12" s="104"/>
      <c r="K12" s="107"/>
      <c r="L12" s="132"/>
      <c r="M12" s="132"/>
      <c r="N12" s="112"/>
      <c r="O12" s="46">
        <f t="shared" si="2"/>
        <v>3600</v>
      </c>
      <c r="P12" s="47">
        <v>3600</v>
      </c>
      <c r="Q12" s="144"/>
      <c r="R12" s="48">
        <f t="shared" ref="R12:R19" si="11">D12*Q12</f>
        <v>0</v>
      </c>
      <c r="S12" s="49" t="str">
        <f t="shared" ref="S12:S19" si="12">IF(ISNUMBER(Q12), IF(Q12&gt;P12,"NEVYHOVUJE","VYHOVUJE")," ")</f>
        <v xml:space="preserve"> </v>
      </c>
      <c r="T12" s="116"/>
      <c r="U12" s="116"/>
    </row>
    <row r="13" spans="2:21" ht="41.25" customHeight="1" x14ac:dyDescent="0.25">
      <c r="B13" s="42">
        <v>7</v>
      </c>
      <c r="C13" s="98" t="s">
        <v>53</v>
      </c>
      <c r="D13" s="43">
        <v>1</v>
      </c>
      <c r="E13" s="44" t="s">
        <v>29</v>
      </c>
      <c r="F13" s="98" t="s">
        <v>49</v>
      </c>
      <c r="G13" s="138"/>
      <c r="H13" s="45" t="str">
        <f t="shared" si="0"/>
        <v>ANO</v>
      </c>
      <c r="I13" s="104"/>
      <c r="J13" s="104"/>
      <c r="K13" s="107"/>
      <c r="L13" s="132"/>
      <c r="M13" s="132"/>
      <c r="N13" s="112"/>
      <c r="O13" s="46">
        <f t="shared" si="2"/>
        <v>3600</v>
      </c>
      <c r="P13" s="47">
        <v>3600</v>
      </c>
      <c r="Q13" s="144"/>
      <c r="R13" s="48">
        <f t="shared" si="11"/>
        <v>0</v>
      </c>
      <c r="S13" s="49" t="str">
        <f t="shared" si="12"/>
        <v xml:space="preserve"> </v>
      </c>
      <c r="T13" s="116"/>
      <c r="U13" s="116"/>
    </row>
    <row r="14" spans="2:21" ht="41.25" customHeight="1" x14ac:dyDescent="0.25">
      <c r="B14" s="42">
        <v>8</v>
      </c>
      <c r="C14" s="98" t="s">
        <v>54</v>
      </c>
      <c r="D14" s="43">
        <v>1</v>
      </c>
      <c r="E14" s="44" t="s">
        <v>29</v>
      </c>
      <c r="F14" s="98" t="s">
        <v>49</v>
      </c>
      <c r="G14" s="138"/>
      <c r="H14" s="45" t="str">
        <f t="shared" si="0"/>
        <v>ANO</v>
      </c>
      <c r="I14" s="104"/>
      <c r="J14" s="104"/>
      <c r="K14" s="107"/>
      <c r="L14" s="132"/>
      <c r="M14" s="132"/>
      <c r="N14" s="112"/>
      <c r="O14" s="46">
        <f t="shared" si="2"/>
        <v>3600</v>
      </c>
      <c r="P14" s="47">
        <v>3600</v>
      </c>
      <c r="Q14" s="144"/>
      <c r="R14" s="48">
        <f t="shared" si="11"/>
        <v>0</v>
      </c>
      <c r="S14" s="49" t="str">
        <f t="shared" si="12"/>
        <v xml:space="preserve"> </v>
      </c>
      <c r="T14" s="116"/>
      <c r="U14" s="116"/>
    </row>
    <row r="15" spans="2:21" ht="41.25" customHeight="1" x14ac:dyDescent="0.25">
      <c r="B15" s="42">
        <v>9</v>
      </c>
      <c r="C15" s="98" t="s">
        <v>55</v>
      </c>
      <c r="D15" s="43">
        <v>2</v>
      </c>
      <c r="E15" s="44" t="s">
        <v>29</v>
      </c>
      <c r="F15" s="98" t="s">
        <v>50</v>
      </c>
      <c r="G15" s="138"/>
      <c r="H15" s="45" t="str">
        <f t="shared" si="0"/>
        <v>ANO</v>
      </c>
      <c r="I15" s="104"/>
      <c r="J15" s="104"/>
      <c r="K15" s="107"/>
      <c r="L15" s="132"/>
      <c r="M15" s="132"/>
      <c r="N15" s="112"/>
      <c r="O15" s="46">
        <f t="shared" si="2"/>
        <v>5200</v>
      </c>
      <c r="P15" s="47">
        <v>2600</v>
      </c>
      <c r="Q15" s="144"/>
      <c r="R15" s="48">
        <f t="shared" si="11"/>
        <v>0</v>
      </c>
      <c r="S15" s="49" t="str">
        <f t="shared" si="12"/>
        <v xml:space="preserve"> </v>
      </c>
      <c r="T15" s="116"/>
      <c r="U15" s="116"/>
    </row>
    <row r="16" spans="2:21" ht="41.25" customHeight="1" thickBot="1" x14ac:dyDescent="0.3">
      <c r="B16" s="77">
        <v>10</v>
      </c>
      <c r="C16" s="101" t="s">
        <v>56</v>
      </c>
      <c r="D16" s="79">
        <v>1</v>
      </c>
      <c r="E16" s="80" t="s">
        <v>29</v>
      </c>
      <c r="F16" s="101" t="s">
        <v>51</v>
      </c>
      <c r="G16" s="141"/>
      <c r="H16" s="81" t="str">
        <f t="shared" si="0"/>
        <v>ANO</v>
      </c>
      <c r="I16" s="105"/>
      <c r="J16" s="105"/>
      <c r="K16" s="108"/>
      <c r="L16" s="133"/>
      <c r="M16" s="133"/>
      <c r="N16" s="114"/>
      <c r="O16" s="82">
        <f t="shared" si="2"/>
        <v>7800</v>
      </c>
      <c r="P16" s="83">
        <v>7800</v>
      </c>
      <c r="Q16" s="147"/>
      <c r="R16" s="84">
        <f t="shared" si="11"/>
        <v>0</v>
      </c>
      <c r="S16" s="85" t="str">
        <f t="shared" si="12"/>
        <v xml:space="preserve"> </v>
      </c>
      <c r="T16" s="110"/>
      <c r="U16" s="110"/>
    </row>
    <row r="17" spans="2:21" ht="41.25" customHeight="1" x14ac:dyDescent="0.25">
      <c r="B17" s="69">
        <v>11</v>
      </c>
      <c r="C17" s="100" t="s">
        <v>57</v>
      </c>
      <c r="D17" s="70">
        <v>4</v>
      </c>
      <c r="E17" s="71" t="s">
        <v>29</v>
      </c>
      <c r="F17" s="100" t="s">
        <v>58</v>
      </c>
      <c r="G17" s="140"/>
      <c r="H17" s="72" t="str">
        <f t="shared" si="0"/>
        <v>NE</v>
      </c>
      <c r="I17" s="103" t="s">
        <v>27</v>
      </c>
      <c r="J17" s="103" t="s">
        <v>31</v>
      </c>
      <c r="K17" s="106"/>
      <c r="L17" s="103" t="s">
        <v>37</v>
      </c>
      <c r="M17" s="103" t="s">
        <v>38</v>
      </c>
      <c r="N17" s="113">
        <v>21</v>
      </c>
      <c r="O17" s="73">
        <f t="shared" si="2"/>
        <v>7200</v>
      </c>
      <c r="P17" s="74">
        <v>1800</v>
      </c>
      <c r="Q17" s="146"/>
      <c r="R17" s="75">
        <f t="shared" si="11"/>
        <v>0</v>
      </c>
      <c r="S17" s="76" t="str">
        <f t="shared" si="12"/>
        <v xml:space="preserve"> </v>
      </c>
      <c r="T17" s="109"/>
      <c r="U17" s="109" t="s">
        <v>10</v>
      </c>
    </row>
    <row r="18" spans="2:21" ht="41.25" customHeight="1" thickBot="1" x14ac:dyDescent="0.3">
      <c r="B18" s="77">
        <v>12</v>
      </c>
      <c r="C18" s="78" t="s">
        <v>30</v>
      </c>
      <c r="D18" s="79">
        <v>2</v>
      </c>
      <c r="E18" s="80" t="s">
        <v>29</v>
      </c>
      <c r="F18" s="101" t="s">
        <v>59</v>
      </c>
      <c r="G18" s="141"/>
      <c r="H18" s="81" t="str">
        <f t="shared" si="0"/>
        <v>NE</v>
      </c>
      <c r="I18" s="105"/>
      <c r="J18" s="105"/>
      <c r="K18" s="108"/>
      <c r="L18" s="133"/>
      <c r="M18" s="133"/>
      <c r="N18" s="114"/>
      <c r="O18" s="82">
        <f t="shared" si="2"/>
        <v>3800</v>
      </c>
      <c r="P18" s="83">
        <v>1900</v>
      </c>
      <c r="Q18" s="147"/>
      <c r="R18" s="84">
        <f t="shared" si="11"/>
        <v>0</v>
      </c>
      <c r="S18" s="85" t="str">
        <f t="shared" si="12"/>
        <v xml:space="preserve"> </v>
      </c>
      <c r="T18" s="110"/>
      <c r="U18" s="110"/>
    </row>
    <row r="19" spans="2:21" ht="83.25" customHeight="1" thickBot="1" x14ac:dyDescent="0.3">
      <c r="B19" s="86">
        <v>13</v>
      </c>
      <c r="C19" s="102" t="s">
        <v>60</v>
      </c>
      <c r="D19" s="87">
        <v>2</v>
      </c>
      <c r="E19" s="88" t="s">
        <v>29</v>
      </c>
      <c r="F19" s="102" t="s">
        <v>48</v>
      </c>
      <c r="G19" s="142"/>
      <c r="H19" s="89" t="str">
        <f t="shared" si="0"/>
        <v>ANO</v>
      </c>
      <c r="I19" s="90" t="s">
        <v>27</v>
      </c>
      <c r="J19" s="90" t="s">
        <v>31</v>
      </c>
      <c r="K19" s="91"/>
      <c r="L19" s="90" t="s">
        <v>39</v>
      </c>
      <c r="M19" s="90" t="s">
        <v>40</v>
      </c>
      <c r="N19" s="92">
        <v>21</v>
      </c>
      <c r="O19" s="93">
        <f t="shared" si="2"/>
        <v>4000</v>
      </c>
      <c r="P19" s="94">
        <v>2000</v>
      </c>
      <c r="Q19" s="148"/>
      <c r="R19" s="95">
        <f t="shared" si="11"/>
        <v>0</v>
      </c>
      <c r="S19" s="96" t="str">
        <f t="shared" si="12"/>
        <v xml:space="preserve"> </v>
      </c>
      <c r="T19" s="88"/>
      <c r="U19" s="88" t="s">
        <v>10</v>
      </c>
    </row>
    <row r="20" spans="2:21" ht="16.5" thickTop="1" thickBot="1" x14ac:dyDescent="0.3">
      <c r="C20"/>
      <c r="D20"/>
      <c r="E20"/>
      <c r="F20"/>
      <c r="G20"/>
      <c r="H20"/>
      <c r="I20"/>
      <c r="J20"/>
      <c r="N20"/>
      <c r="O20"/>
      <c r="R20" s="41"/>
    </row>
    <row r="21" spans="2:21" ht="60.75" customHeight="1" thickTop="1" thickBot="1" x14ac:dyDescent="0.3">
      <c r="B21" s="124" t="s">
        <v>14</v>
      </c>
      <c r="C21" s="125"/>
      <c r="D21" s="125"/>
      <c r="E21" s="125"/>
      <c r="F21" s="125"/>
      <c r="G21" s="125"/>
      <c r="H21" s="63"/>
      <c r="I21" s="25"/>
      <c r="J21" s="25"/>
      <c r="K21" s="25"/>
      <c r="L21" s="11"/>
      <c r="M21" s="11"/>
      <c r="N21" s="26"/>
      <c r="O21" s="26"/>
      <c r="P21" s="27" t="s">
        <v>11</v>
      </c>
      <c r="Q21" s="126" t="s">
        <v>12</v>
      </c>
      <c r="R21" s="127"/>
      <c r="S21" s="128"/>
      <c r="T21" s="20"/>
      <c r="U21" s="28"/>
    </row>
    <row r="22" spans="2:21" ht="33.75" customHeight="1" thickTop="1" thickBot="1" x14ac:dyDescent="0.3">
      <c r="B22" s="119" t="s">
        <v>15</v>
      </c>
      <c r="C22" s="120"/>
      <c r="D22" s="120"/>
      <c r="E22" s="120"/>
      <c r="F22" s="120"/>
      <c r="G22" s="120"/>
      <c r="H22" s="34"/>
      <c r="I22" s="29"/>
      <c r="L22" s="9"/>
      <c r="M22" s="9"/>
      <c r="N22" s="30"/>
      <c r="O22" s="30"/>
      <c r="P22" s="31">
        <f>SUM(O7:O19)</f>
        <v>60800</v>
      </c>
      <c r="Q22" s="121">
        <f>SUM(R7:R19)</f>
        <v>0</v>
      </c>
      <c r="R22" s="122"/>
      <c r="S22" s="123"/>
    </row>
    <row r="23" spans="2:21" ht="14.25" customHeight="1" thickTop="1" x14ac:dyDescent="0.25"/>
    <row r="24" spans="2:21" ht="14.25" customHeight="1" x14ac:dyDescent="0.25">
      <c r="B24" s="37"/>
    </row>
    <row r="25" spans="2:21" ht="14.25" customHeight="1" x14ac:dyDescent="0.25">
      <c r="B25" s="38"/>
      <c r="C25" s="37"/>
    </row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ttPVTXt7r3ygs5EMj8bUFrPLGWeTBCNchk3PYOV42WvVs+aIJHrMTlKD16YrjbA1UJaOxChxyljbMHNb4O18OQ==" saltValue="d50ot+JkMD+kP9H38vOf+w==" spinCount="100000" sheet="1" objects="1" scenarios="1"/>
  <mergeCells count="30">
    <mergeCell ref="B1:C1"/>
    <mergeCell ref="B22:G22"/>
    <mergeCell ref="Q22:S22"/>
    <mergeCell ref="B21:G21"/>
    <mergeCell ref="Q21:S21"/>
    <mergeCell ref="G3:N3"/>
    <mergeCell ref="M7:M10"/>
    <mergeCell ref="M11:M16"/>
    <mergeCell ref="L7:L10"/>
    <mergeCell ref="L11:L16"/>
    <mergeCell ref="L17:L18"/>
    <mergeCell ref="M17:M18"/>
    <mergeCell ref="I7:I10"/>
    <mergeCell ref="J7:J10"/>
    <mergeCell ref="K7:K10"/>
    <mergeCell ref="I11:I16"/>
    <mergeCell ref="T17:T18"/>
    <mergeCell ref="U17:U18"/>
    <mergeCell ref="N7:N10"/>
    <mergeCell ref="N11:N16"/>
    <mergeCell ref="N17:N18"/>
    <mergeCell ref="U7:U10"/>
    <mergeCell ref="T7:T10"/>
    <mergeCell ref="U11:U16"/>
    <mergeCell ref="T11:T16"/>
    <mergeCell ref="J11:J16"/>
    <mergeCell ref="K11:K16"/>
    <mergeCell ref="K17:K18"/>
    <mergeCell ref="J17:J18"/>
    <mergeCell ref="I17:I18"/>
  </mergeCells>
  <conditionalFormatting sqref="B7:B1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9">
    <cfRule type="containsBlanks" dxfId="9" priority="2">
      <formula>LEN(TRIM(D7))=0</formula>
    </cfRule>
  </conditionalFormatting>
  <conditionalFormatting sqref="G7:G19 Q7:Q1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9">
    <cfRule type="notContainsBlanks" dxfId="5" priority="29">
      <formula>LEN(TRIM(G7))&gt;0</formula>
    </cfRule>
  </conditionalFormatting>
  <conditionalFormatting sqref="H7:H1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9" xr:uid="{00000000-0002-0000-0000-000001000000}">
      <formula1>"ANO,NE"</formula1>
    </dataValidation>
    <dataValidation type="list" showInputMessage="1" showErrorMessage="1" sqref="E7:E1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2023-09-21T07:43:47Z</cp:lastPrinted>
  <dcterms:created xsi:type="dcterms:W3CDTF">2014-03-05T12:43:32Z</dcterms:created>
  <dcterms:modified xsi:type="dcterms:W3CDTF">2023-09-21T10:41:31Z</dcterms:modified>
</cp:coreProperties>
</file>