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44\1 výzva\"/>
    </mc:Choice>
  </mc:AlternateContent>
  <xr:revisionPtr revIDLastSave="0" documentId="13_ncr:1_{AB641982-65A9-48E5-A836-6CB469F4DB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" i="1" l="1"/>
  <c r="R10" i="1"/>
  <c r="S10" i="1"/>
  <c r="H10" i="1"/>
  <c r="R9" i="1"/>
  <c r="S9" i="1"/>
  <c r="O9" i="1"/>
  <c r="H9" i="1"/>
  <c r="H7" i="1" l="1"/>
  <c r="H8" i="1"/>
  <c r="S8" i="1" l="1"/>
  <c r="R8" i="1"/>
  <c r="O8" i="1"/>
  <c r="O7" i="1" l="1"/>
  <c r="P13" i="1" s="1"/>
  <c r="S7" i="1" l="1"/>
  <c r="R7" i="1"/>
  <c r="Q13" i="1" s="1"/>
</calcChain>
</file>

<file path=xl/sharedStrings.xml><?xml version="1.0" encoding="utf-8"?>
<sst xmlns="http://schemas.openxmlformats.org/spreadsheetml/2006/main" count="61" uniqueCount="47">
  <si>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</si>
  <si>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</si>
  <si>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</si>
  <si>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</si>
  <si>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</si>
  <si>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</si>
  <si>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</si>
  <si>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</si>
  <si>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</si>
  <si>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</si>
  <si>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</si>
  <si>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</si>
  <si>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</si>
  <si>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</si>
  <si>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</si>
  <si>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</si>
  <si>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</si>
  <si>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</si>
  <si>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</si>
  <si>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</si>
  <si>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</si>
  <si>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</si>
  <si>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</si>
  <si>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</si>
  <si>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</si>
  <si>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</si>
  <si>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</si>
  <si>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</si>
  <si>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</si>
  <si>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Příloha č. 2 Kupní smlouvy - technická specifikace
Tonery (II.) 044 - 2023 (originální)</t>
  </si>
  <si>
    <t>ks</t>
  </si>
  <si>
    <t>PS - Lukáš Němeček,
Tel.: 727 812 775</t>
  </si>
  <si>
    <t>Univerzitní 14, 
301 00 Plzeň,
Provoz a služby - Správa budov,
místnost UT 211</t>
  </si>
  <si>
    <t>EO - Václava Vlková,
Tel.: 37763 1146</t>
  </si>
  <si>
    <t>Univerzitní 8,
301 00 Plzeň,
Rektorát - Ekonomický odbor,
místnost UR 221</t>
  </si>
  <si>
    <t>EO - Václava Vlková, 
Tel.: 37763 1146</t>
  </si>
  <si>
    <t>PS-E  Ing. Pavol Janča,
Tel.: 737 619 252</t>
  </si>
  <si>
    <t>Univerzitní 20, 
301 00 Plzeň,
Provoz a služby - Energetické hospodářství,
místnost UI 112</t>
  </si>
  <si>
    <t>NE</t>
  </si>
  <si>
    <r>
      <t xml:space="preserve">Toner do tiskárny Canon LBP2900 - </t>
    </r>
    <r>
      <rPr>
        <b/>
        <sz val="11"/>
        <color theme="1"/>
        <rFont val="Calibri"/>
        <family val="2"/>
        <charset val="238"/>
        <scheme val="minor"/>
      </rPr>
      <t xml:space="preserve">černý  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</si>
  <si>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 xml:space="preserve">Toner do tiskárny HP Laser Jet Pro 4002 dne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</si>
  <si>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OKI MB492dn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</si>
  <si>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Laser Jet Pro MFP M426dw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</si>
  <si>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2 500 stran.</t>
  </si>
  <si>
    <t>Originální toner. Výtěžnost 9 500 stran.</t>
  </si>
  <si>
    <t>Originální toner. Výtěžnost 12 000 stran.</t>
  </si>
  <si>
    <t>Originální toner. Výtěžnost 3 100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</si>
</sst>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0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4" fillId="0" borderId="0" xfId="0" applyFont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2" xfId="0" applyFont="1" applyFill="1" applyBorder="1" applyAlignment="1" applyProtection="1">
      <alignment horizontal="left" vertical="center" wrapText="1" indent="1"/>
      <protection locked="0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0"/>
  <sheetViews>
    <sheetView tabSelected="1" topLeftCell="G1" zoomScale="75" zoomScaleNormal="75" workbookViewId="0">
      <selection activeCell="G3" sqref="G3:N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49.57031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36" customWidth="1"/>
    <col min="13" max="13" width="34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83" t="s">
        <v>29</v>
      </c>
      <c r="C1" s="84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42" t="s">
        <v>0</v>
      </c>
      <c r="D3" s="12"/>
      <c r="E3" s="12"/>
      <c r="F3" s="12"/>
      <c r="G3" s="95"/>
      <c r="H3" s="95"/>
      <c r="I3" s="95"/>
      <c r="J3" s="95"/>
      <c r="K3" s="95"/>
      <c r="L3" s="95"/>
      <c r="M3" s="95"/>
      <c r="N3" s="95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28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44" t="s">
        <v>8</v>
      </c>
      <c r="S6" s="44" t="s">
        <v>9</v>
      </c>
      <c r="T6" s="35" t="s">
        <v>25</v>
      </c>
      <c r="U6" s="35" t="s">
        <v>26</v>
      </c>
    </row>
    <row r="7" spans="2:21" ht="82.5" customHeight="1" thickTop="1" thickBot="1" x14ac:dyDescent="0.3">
      <c r="B7" s="45">
        <v>1</v>
      </c>
      <c r="C7" s="80" t="s">
        <v>39</v>
      </c>
      <c r="D7" s="46">
        <v>3</v>
      </c>
      <c r="E7" s="47" t="s">
        <v>30</v>
      </c>
      <c r="F7" s="80" t="s">
        <v>43</v>
      </c>
      <c r="G7" s="99"/>
      <c r="H7" s="48" t="str">
        <f t="shared" ref="H7:H10" si="0">IF(P7&gt;1999,"ANO","NE")</f>
        <v>NE</v>
      </c>
      <c r="I7" s="49" t="s">
        <v>27</v>
      </c>
      <c r="J7" s="50" t="s">
        <v>38</v>
      </c>
      <c r="K7" s="51"/>
      <c r="L7" s="77" t="s">
        <v>31</v>
      </c>
      <c r="M7" s="77" t="s">
        <v>32</v>
      </c>
      <c r="N7" s="52">
        <v>21</v>
      </c>
      <c r="O7" s="53">
        <f>D7*P7</f>
        <v>4500</v>
      </c>
      <c r="P7" s="54">
        <v>1500</v>
      </c>
      <c r="Q7" s="96"/>
      <c r="R7" s="55">
        <f>D7*Q7</f>
        <v>0</v>
      </c>
      <c r="S7" s="56" t="str">
        <f t="shared" ref="S7" si="1">IF(ISNUMBER(Q7), IF(Q7&gt;P7,"NEVYHOVUJE","VYHOVUJE")," ")</f>
        <v xml:space="preserve"> </v>
      </c>
      <c r="T7" s="47"/>
      <c r="U7" s="47" t="s">
        <v>10</v>
      </c>
    </row>
    <row r="8" spans="2:21" ht="75.75" customHeight="1" thickBot="1" x14ac:dyDescent="0.3">
      <c r="B8" s="67">
        <v>2</v>
      </c>
      <c r="C8" s="81" t="s">
        <v>40</v>
      </c>
      <c r="D8" s="68">
        <v>2</v>
      </c>
      <c r="E8" s="69" t="s">
        <v>30</v>
      </c>
      <c r="F8" s="81" t="s">
        <v>44</v>
      </c>
      <c r="G8" s="100"/>
      <c r="H8" s="70" t="str">
        <f t="shared" si="0"/>
        <v>ANO</v>
      </c>
      <c r="I8" s="78" t="s">
        <v>27</v>
      </c>
      <c r="J8" s="78" t="s">
        <v>38</v>
      </c>
      <c r="K8" s="71"/>
      <c r="L8" s="78" t="s">
        <v>33</v>
      </c>
      <c r="M8" s="78" t="s">
        <v>34</v>
      </c>
      <c r="N8" s="72">
        <v>21</v>
      </c>
      <c r="O8" s="73">
        <f t="shared" ref="O8:O10" si="2">D8*P8</f>
        <v>9000</v>
      </c>
      <c r="P8" s="74">
        <v>4500</v>
      </c>
      <c r="Q8" s="97"/>
      <c r="R8" s="75">
        <f t="shared" ref="R8" si="3">D8*Q8</f>
        <v>0</v>
      </c>
      <c r="S8" s="76" t="str">
        <f t="shared" ref="S8" si="4">IF(ISNUMBER(Q8), IF(Q8&gt;P8,"NEVYHOVUJE","VYHOVUJE")," ")</f>
        <v xml:space="preserve"> </v>
      </c>
      <c r="T8" s="69"/>
      <c r="U8" s="69" t="s">
        <v>10</v>
      </c>
    </row>
    <row r="9" spans="2:21" ht="73.5" customHeight="1" thickBot="1" x14ac:dyDescent="0.3">
      <c r="B9" s="67">
        <v>3</v>
      </c>
      <c r="C9" s="81" t="s">
        <v>41</v>
      </c>
      <c r="D9" s="68">
        <v>1</v>
      </c>
      <c r="E9" s="69" t="s">
        <v>30</v>
      </c>
      <c r="F9" s="81" t="s">
        <v>45</v>
      </c>
      <c r="G9" s="100"/>
      <c r="H9" s="70" t="str">
        <f t="shared" si="0"/>
        <v>ANO</v>
      </c>
      <c r="I9" s="78" t="s">
        <v>27</v>
      </c>
      <c r="J9" s="78" t="s">
        <v>38</v>
      </c>
      <c r="K9" s="71"/>
      <c r="L9" s="78" t="s">
        <v>35</v>
      </c>
      <c r="M9" s="78" t="s">
        <v>34</v>
      </c>
      <c r="N9" s="72">
        <v>21</v>
      </c>
      <c r="O9" s="73">
        <f t="shared" si="2"/>
        <v>3500</v>
      </c>
      <c r="P9" s="74">
        <v>3500</v>
      </c>
      <c r="Q9" s="97"/>
      <c r="R9" s="75">
        <f t="shared" ref="R9" si="5">D9*Q9</f>
        <v>0</v>
      </c>
      <c r="S9" s="76" t="str">
        <f t="shared" ref="S9" si="6">IF(ISNUMBER(Q9), IF(Q9&gt;P9,"NEVYHOVUJE","VYHOVUJE")," ")</f>
        <v xml:space="preserve"> </v>
      </c>
      <c r="T9" s="69"/>
      <c r="U9" s="69" t="s">
        <v>10</v>
      </c>
    </row>
    <row r="10" spans="2:21" ht="94.5" customHeight="1" thickBot="1" x14ac:dyDescent="0.3">
      <c r="B10" s="57">
        <v>4</v>
      </c>
      <c r="C10" s="82" t="s">
        <v>42</v>
      </c>
      <c r="D10" s="58">
        <v>2</v>
      </c>
      <c r="E10" s="59" t="s">
        <v>30</v>
      </c>
      <c r="F10" s="82" t="s">
        <v>46</v>
      </c>
      <c r="G10" s="101"/>
      <c r="H10" s="60" t="str">
        <f t="shared" si="0"/>
        <v>ANO</v>
      </c>
      <c r="I10" s="79" t="s">
        <v>27</v>
      </c>
      <c r="J10" s="79" t="s">
        <v>38</v>
      </c>
      <c r="K10" s="61"/>
      <c r="L10" s="79" t="s">
        <v>36</v>
      </c>
      <c r="M10" s="79" t="s">
        <v>37</v>
      </c>
      <c r="N10" s="62">
        <v>21</v>
      </c>
      <c r="O10" s="63">
        <f t="shared" si="2"/>
        <v>5000</v>
      </c>
      <c r="P10" s="64">
        <v>2500</v>
      </c>
      <c r="Q10" s="98"/>
      <c r="R10" s="65">
        <f t="shared" ref="R10" si="7">D10*Q10</f>
        <v>0</v>
      </c>
      <c r="S10" s="66" t="str">
        <f t="shared" ref="S10" si="8">IF(ISNUMBER(Q10), IF(Q10&gt;P10,"NEVYHOVUJE","VYHOVUJE")," ")</f>
        <v xml:space="preserve"> </v>
      </c>
      <c r="T10" s="59"/>
      <c r="U10" s="59" t="s">
        <v>10</v>
      </c>
    </row>
    <row r="11" spans="2:21" ht="16.5" thickTop="1" thickBot="1" x14ac:dyDescent="0.3">
      <c r="C11"/>
      <c r="D11"/>
      <c r="E11"/>
      <c r="F11"/>
      <c r="G11"/>
      <c r="H11"/>
      <c r="I11"/>
      <c r="J11"/>
      <c r="N11"/>
      <c r="O11"/>
      <c r="R11" s="41"/>
    </row>
    <row r="12" spans="2:21" ht="60.75" customHeight="1" thickTop="1" thickBot="1" x14ac:dyDescent="0.3">
      <c r="B12" s="90" t="s">
        <v>14</v>
      </c>
      <c r="C12" s="91"/>
      <c r="D12" s="91"/>
      <c r="E12" s="91"/>
      <c r="F12" s="91"/>
      <c r="G12" s="91"/>
      <c r="H12" s="43"/>
      <c r="I12" s="25"/>
      <c r="J12" s="25"/>
      <c r="K12" s="25"/>
      <c r="L12" s="11"/>
      <c r="M12" s="11"/>
      <c r="N12" s="26"/>
      <c r="O12" s="26"/>
      <c r="P12" s="27" t="s">
        <v>11</v>
      </c>
      <c r="Q12" s="92" t="s">
        <v>12</v>
      </c>
      <c r="R12" s="93"/>
      <c r="S12" s="94"/>
      <c r="T12" s="20"/>
      <c r="U12" s="28"/>
    </row>
    <row r="13" spans="2:21" ht="33.75" customHeight="1" thickTop="1" thickBot="1" x14ac:dyDescent="0.3">
      <c r="B13" s="85" t="s">
        <v>15</v>
      </c>
      <c r="C13" s="86"/>
      <c r="D13" s="86"/>
      <c r="E13" s="86"/>
      <c r="F13" s="86"/>
      <c r="G13" s="86"/>
      <c r="H13" s="34"/>
      <c r="I13" s="29"/>
      <c r="L13" s="9"/>
      <c r="M13" s="9"/>
      <c r="N13" s="30"/>
      <c r="O13" s="30"/>
      <c r="P13" s="31">
        <f>SUM(O7:O10)</f>
        <v>22000</v>
      </c>
      <c r="Q13" s="87">
        <f>SUM(R7:R10)</f>
        <v>0</v>
      </c>
      <c r="R13" s="88"/>
      <c r="S13" s="89"/>
    </row>
    <row r="14" spans="2:21" ht="14.25" customHeight="1" thickTop="1" x14ac:dyDescent="0.25"/>
    <row r="15" spans="2:21" ht="14.25" customHeight="1" x14ac:dyDescent="0.25">
      <c r="B15" s="37"/>
    </row>
    <row r="16" spans="2:21" ht="14.25" customHeight="1" x14ac:dyDescent="0.25">
      <c r="B16" s="38"/>
      <c r="C16" s="37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ROuy2AVaA0i9hQecl7kXnH37ND9v/ZccyFQZipyk545J5T+SgKydGFfi2l0YKAZTAA2sZ+bzT3ueePBnAnzwvw==" saltValue="+MY5hc6cjUhD0jxG9+omwg==" spinCount="100000" sheet="1" objects="1" scenarios="1"/>
  <mergeCells count="6">
    <mergeCell ref="B1:C1"/>
    <mergeCell ref="B13:G13"/>
    <mergeCell ref="Q13:S13"/>
    <mergeCell ref="B12:G12"/>
    <mergeCell ref="Q12:S12"/>
    <mergeCell ref="G3:N3"/>
  </mergeCells>
  <conditionalFormatting sqref="B7:B10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0">
    <cfRule type="containsBlanks" dxfId="9" priority="2">
      <formula>LEN(TRIM(D7))=0</formula>
    </cfRule>
  </conditionalFormatting>
  <conditionalFormatting sqref="G7:G10 Q7:Q10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0">
    <cfRule type="notContainsBlanks" dxfId="5" priority="29">
      <formula>LEN(TRIM(G7))&gt;0</formula>
    </cfRule>
  </conditionalFormatting>
  <conditionalFormatting sqref="H7:H10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0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0" xr:uid="{00000000-0002-0000-0000-000001000000}">
      <formula1>"ANO,NE"</formula1>
    </dataValidation>
    <dataValidation type="list" showInputMessage="1" showErrorMessage="1" sqref="E7:E10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2023-09-11T07:58:43Z</cp:lastPrinted>
  <dcterms:created xsi:type="dcterms:W3CDTF">2014-03-05T12:43:32Z</dcterms:created>
  <dcterms:modified xsi:type="dcterms:W3CDTF">2023-09-11T10:38:57Z</dcterms:modified>
</cp:coreProperties>
</file>