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C:\Users\hajny\Desktop\Premocz.eu\univerzity\Západočeská univerzita Plzeň\tonery\2023\031-2023\"/>
    </mc:Choice>
  </mc:AlternateContent>
  <xr:revisionPtr revIDLastSave="0" documentId="13_ncr:1_{1C1A9A54-8DBB-4188-9DA3-368888243312}" xr6:coauthVersionLast="47" xr6:coauthVersionMax="47" xr10:uidLastSave="{00000000-0000-0000-0000-000000000000}"/>
  <bookViews>
    <workbookView xWindow="345" yWindow="1350" windowWidth="27660" windowHeight="14040" xr2:uid="{00000000-000D-0000-FFFF-FFFF00000000}"/>
  </bookViews>
  <sheets>
    <sheet name="Tonery" sheetId="1" r:id="rId1"/>
  </sheets>
  <definedNames>
    <definedName name="_xlnm.Print_Area" localSheetId="0">Tonery!$B$2:$T$18</definedName>
  </definedNames>
  <calcPr calcId="191029"/>
</workbook>
</file>

<file path=xl/calcChain.xml><?xml version="1.0" encoding="utf-8"?>
<calcChain xmlns="http://schemas.openxmlformats.org/spreadsheetml/2006/main">
  <c r="R11" i="1" l="1"/>
  <c r="R13" i="1"/>
  <c r="R12" i="1"/>
  <c r="R15" i="1"/>
  <c r="O12" i="1"/>
  <c r="O13" i="1"/>
  <c r="O14" i="1"/>
  <c r="O15" i="1"/>
  <c r="S13" i="1"/>
  <c r="R14" i="1"/>
  <c r="S14" i="1"/>
  <c r="H12" i="1"/>
  <c r="H13" i="1"/>
  <c r="H14" i="1"/>
  <c r="H15" i="1"/>
  <c r="O11" i="1"/>
  <c r="H11" i="1"/>
  <c r="O10" i="1"/>
  <c r="R10" i="1"/>
  <c r="S10" i="1"/>
  <c r="H10" i="1"/>
  <c r="R9" i="1"/>
  <c r="S9" i="1"/>
  <c r="O9" i="1"/>
  <c r="H9" i="1"/>
  <c r="S11" i="1" l="1"/>
  <c r="S15" i="1"/>
  <c r="S12" i="1"/>
  <c r="H7" i="1"/>
  <c r="H8" i="1"/>
  <c r="S8" i="1" l="1"/>
  <c r="R8" i="1"/>
  <c r="O8" i="1"/>
  <c r="O7" i="1" l="1"/>
  <c r="P18" i="1" s="1"/>
  <c r="S7" i="1" l="1"/>
  <c r="R7" i="1"/>
  <c r="Q18" i="1" s="1"/>
</calcChain>
</file>

<file path=xl/sharedStrings.xml><?xml version="1.0" encoding="utf-8"?>
<sst xmlns="http://schemas.openxmlformats.org/spreadsheetml/2006/main" count="66" uniqueCount="51">
  <si>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</si>
  <si>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</si>
  <si>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</si>
  <si>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</si>
  <si>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</si>
  <si>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</si>
  <si>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</si>
  <si>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</si>
  <si>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</si>
  <si>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</si>
  <si>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</si>
  <si>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</si>
  <si>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</si>
  <si>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</si>
  <si>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</si>
  <si>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</si>
  <si>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</si>
  <si>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</si>
  <si>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</si>
  <si>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</si>
  <si>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</si>
  <si>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</si>
  <si>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</si>
  <si>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</si>
  <si>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</si>
  <si>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</si>
  <si>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</si>
  <si>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</si>
  <si>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Příloha č. 2 Kupní smlouvy - technická specifikace
Tonery (II.) 031 - 2023 (originální)</t>
  </si>
  <si>
    <t>ks</t>
  </si>
  <si>
    <t>PS-I   Gabriela Langerová,
Tel.: 735 713 921</t>
  </si>
  <si>
    <t>Kollárova 19,
301 00 Plzeň, 
Provoz a služby - Investice,
místnost KO 318</t>
  </si>
  <si>
    <t>Společná faktura</t>
  </si>
  <si>
    <t>NE</t>
  </si>
  <si>
    <r>
      <t xml:space="preserve">Toner do tiskárny Brother MFC-L2712DW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</si>
  <si>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Triumph Adler 2500ci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</si>
  <si>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Triumph Adler 2500ci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</si>
  <si>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do tiskárny Triumph Adler 2500ci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</si>
  <si>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r>
      <t>Toner do tiskárny Triumph Adler 2500ci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</si>
  <si>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>Toner do tiskárny Kyocera TASKalfa 2551ci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</si>
  <si>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Kyocera TASKalfa 2551ci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</si>
  <si>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Kyocera TASKalfa 2551ci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</si>
  <si>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>Toner do tiskárny Kyocera TASKalfa 2551ci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</si>
  <si>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>Originální toner. Výtěžnost 3 000 stran.</t>
  </si>
  <si>
    <t>Originální toner. Výtěžnost 18 000 stran.</t>
  </si>
  <si>
    <t>Originální toner. Výtěžnost 12 000 stran.</t>
  </si>
  <si>
    <t>TN2421</t>
  </si>
  <si>
    <t>TK-8325K</t>
  </si>
  <si>
    <t>TK-8325C</t>
  </si>
  <si>
    <t>TK-8325Y</t>
  </si>
  <si>
    <t>TK-8325M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</si>
</sst>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5"/>
  <sheetViews>
    <sheetView tabSelected="1" topLeftCell="A7" zoomScale="80" zoomScaleNormal="80" workbookViewId="0">
      <selection activeCell="C12" sqref="C1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9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9" hidden="1" customWidth="1"/>
    <col min="12" max="12" width="26.140625" customWidth="1"/>
    <col min="13" max="13" width="30.14062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04" t="s">
        <v>28</v>
      </c>
      <c r="C1" s="105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88"/>
      <c r="H3" s="88"/>
      <c r="I3" s="88"/>
      <c r="J3" s="88"/>
      <c r="K3" s="88"/>
      <c r="L3" s="88"/>
      <c r="M3" s="88"/>
      <c r="N3" s="88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27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8" t="s">
        <v>8</v>
      </c>
      <c r="S6" s="68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69" t="s">
        <v>34</v>
      </c>
      <c r="D7" s="51">
        <v>2</v>
      </c>
      <c r="E7" s="52" t="s">
        <v>29</v>
      </c>
      <c r="F7" s="69" t="s">
        <v>43</v>
      </c>
      <c r="G7" s="75" t="s">
        <v>46</v>
      </c>
      <c r="H7" s="53" t="str">
        <f t="shared" ref="H7:H15" si="0">IF(P7&gt;1999,"ANO","NE")</f>
        <v>NE</v>
      </c>
      <c r="I7" s="89" t="s">
        <v>32</v>
      </c>
      <c r="J7" s="97" t="s">
        <v>33</v>
      </c>
      <c r="K7" s="98"/>
      <c r="L7" s="89" t="s">
        <v>30</v>
      </c>
      <c r="M7" s="89" t="s">
        <v>31</v>
      </c>
      <c r="N7" s="92">
        <v>21</v>
      </c>
      <c r="O7" s="54">
        <f>D7*P7</f>
        <v>3438</v>
      </c>
      <c r="P7" s="55">
        <v>1719</v>
      </c>
      <c r="Q7" s="72">
        <v>1429</v>
      </c>
      <c r="R7" s="56">
        <f>D7*Q7</f>
        <v>2858</v>
      </c>
      <c r="S7" s="57" t="str">
        <f t="shared" ref="S7" si="1">IF(ISNUMBER(Q7), IF(Q7&gt;P7,"NEVYHOVUJE","VYHOVUJE")," ")</f>
        <v>VYHOVUJE</v>
      </c>
      <c r="T7" s="101"/>
      <c r="U7" s="101" t="s">
        <v>10</v>
      </c>
    </row>
    <row r="8" spans="2:21" ht="41.25" customHeight="1" x14ac:dyDescent="0.25">
      <c r="B8" s="42">
        <v>2</v>
      </c>
      <c r="C8" s="70" t="s">
        <v>35</v>
      </c>
      <c r="D8" s="43">
        <v>2</v>
      </c>
      <c r="E8" s="44" t="s">
        <v>29</v>
      </c>
      <c r="F8" s="70" t="s">
        <v>44</v>
      </c>
      <c r="G8" s="76">
        <v>662511115</v>
      </c>
      <c r="H8" s="45" t="str">
        <f t="shared" si="0"/>
        <v>ANO</v>
      </c>
      <c r="I8" s="95"/>
      <c r="J8" s="90"/>
      <c r="K8" s="99"/>
      <c r="L8" s="90"/>
      <c r="M8" s="90"/>
      <c r="N8" s="93"/>
      <c r="O8" s="46">
        <f t="shared" ref="O8:O15" si="2">D8*P8</f>
        <v>5066</v>
      </c>
      <c r="P8" s="47">
        <v>2533</v>
      </c>
      <c r="Q8" s="73">
        <v>1518</v>
      </c>
      <c r="R8" s="48">
        <f t="shared" ref="R8" si="3">D8*Q8</f>
        <v>3036</v>
      </c>
      <c r="S8" s="49" t="str">
        <f t="shared" ref="S8" si="4">IF(ISNUMBER(Q8), IF(Q8&gt;P8,"NEVYHOVUJE","VYHOVUJE")," ")</f>
        <v>VYHOVUJE</v>
      </c>
      <c r="T8" s="102"/>
      <c r="U8" s="102"/>
    </row>
    <row r="9" spans="2:21" ht="41.25" customHeight="1" x14ac:dyDescent="0.25">
      <c r="B9" s="42">
        <v>3</v>
      </c>
      <c r="C9" s="70" t="s">
        <v>36</v>
      </c>
      <c r="D9" s="43">
        <v>2</v>
      </c>
      <c r="E9" s="44" t="s">
        <v>29</v>
      </c>
      <c r="F9" s="70" t="s">
        <v>45</v>
      </c>
      <c r="G9" s="76">
        <v>662511111</v>
      </c>
      <c r="H9" s="45" t="str">
        <f t="shared" si="0"/>
        <v>ANO</v>
      </c>
      <c r="I9" s="95"/>
      <c r="J9" s="90"/>
      <c r="K9" s="99"/>
      <c r="L9" s="90"/>
      <c r="M9" s="90"/>
      <c r="N9" s="93"/>
      <c r="O9" s="46">
        <f t="shared" si="2"/>
        <v>5708</v>
      </c>
      <c r="P9" s="47">
        <v>2854</v>
      </c>
      <c r="Q9" s="73">
        <v>2039</v>
      </c>
      <c r="R9" s="48">
        <f t="shared" ref="R9" si="5">D9*Q9</f>
        <v>4078</v>
      </c>
      <c r="S9" s="49" t="str">
        <f t="shared" ref="S9" si="6">IF(ISNUMBER(Q9), IF(Q9&gt;P9,"NEVYHOVUJE","VYHOVUJE")," ")</f>
        <v>VYHOVUJE</v>
      </c>
      <c r="T9" s="102"/>
      <c r="U9" s="102"/>
    </row>
    <row r="10" spans="2:21" ht="41.25" customHeight="1" x14ac:dyDescent="0.25">
      <c r="B10" s="42">
        <v>4</v>
      </c>
      <c r="C10" s="70" t="s">
        <v>37</v>
      </c>
      <c r="D10" s="43">
        <v>1</v>
      </c>
      <c r="E10" s="44" t="s">
        <v>29</v>
      </c>
      <c r="F10" s="70" t="s">
        <v>45</v>
      </c>
      <c r="G10" s="76">
        <v>662511114</v>
      </c>
      <c r="H10" s="45" t="str">
        <f t="shared" si="0"/>
        <v>ANO</v>
      </c>
      <c r="I10" s="95"/>
      <c r="J10" s="90"/>
      <c r="K10" s="99"/>
      <c r="L10" s="90"/>
      <c r="M10" s="90"/>
      <c r="N10" s="93"/>
      <c r="O10" s="46">
        <f t="shared" si="2"/>
        <v>2854</v>
      </c>
      <c r="P10" s="47">
        <v>2854</v>
      </c>
      <c r="Q10" s="73">
        <v>2039</v>
      </c>
      <c r="R10" s="48">
        <f t="shared" ref="R10" si="7">D10*Q10</f>
        <v>2039</v>
      </c>
      <c r="S10" s="49" t="str">
        <f t="shared" ref="S10" si="8">IF(ISNUMBER(Q10), IF(Q10&gt;P10,"NEVYHOVUJE","VYHOVUJE")," ")</f>
        <v>VYHOVUJE</v>
      </c>
      <c r="T10" s="102"/>
      <c r="U10" s="102"/>
    </row>
    <row r="11" spans="2:21" ht="41.25" customHeight="1" x14ac:dyDescent="0.25">
      <c r="B11" s="42">
        <v>5</v>
      </c>
      <c r="C11" s="70" t="s">
        <v>38</v>
      </c>
      <c r="D11" s="43">
        <v>1</v>
      </c>
      <c r="E11" s="44" t="s">
        <v>29</v>
      </c>
      <c r="F11" s="70" t="s">
        <v>45</v>
      </c>
      <c r="G11" s="76">
        <v>662511116</v>
      </c>
      <c r="H11" s="45" t="str">
        <f t="shared" si="0"/>
        <v>ANO</v>
      </c>
      <c r="I11" s="95"/>
      <c r="J11" s="90"/>
      <c r="K11" s="99"/>
      <c r="L11" s="90"/>
      <c r="M11" s="90"/>
      <c r="N11" s="93"/>
      <c r="O11" s="46">
        <f t="shared" si="2"/>
        <v>2854</v>
      </c>
      <c r="P11" s="47">
        <v>2854</v>
      </c>
      <c r="Q11" s="73">
        <v>2039</v>
      </c>
      <c r="R11" s="48">
        <f t="shared" ref="R11" si="9">D11*Q11</f>
        <v>2039</v>
      </c>
      <c r="S11" s="49" t="str">
        <f t="shared" ref="S11" si="10">IF(ISNUMBER(Q11), IF(Q11&gt;P11,"NEVYHOVUJE","VYHOVUJE")," ")</f>
        <v>VYHOVUJE</v>
      </c>
      <c r="T11" s="102"/>
      <c r="U11" s="102"/>
    </row>
    <row r="12" spans="2:21" ht="41.25" customHeight="1" x14ac:dyDescent="0.25">
      <c r="B12" s="42">
        <v>6</v>
      </c>
      <c r="C12" s="70" t="s">
        <v>39</v>
      </c>
      <c r="D12" s="43">
        <v>1</v>
      </c>
      <c r="E12" s="44" t="s">
        <v>29</v>
      </c>
      <c r="F12" s="70" t="s">
        <v>44</v>
      </c>
      <c r="G12" s="76" t="s">
        <v>47</v>
      </c>
      <c r="H12" s="45" t="str">
        <f t="shared" si="0"/>
        <v>ANO</v>
      </c>
      <c r="I12" s="95"/>
      <c r="J12" s="90"/>
      <c r="K12" s="99"/>
      <c r="L12" s="90"/>
      <c r="M12" s="90"/>
      <c r="N12" s="93"/>
      <c r="O12" s="46">
        <f t="shared" si="2"/>
        <v>2260</v>
      </c>
      <c r="P12" s="47">
        <v>2260</v>
      </c>
      <c r="Q12" s="73">
        <v>1147</v>
      </c>
      <c r="R12" s="48">
        <f t="shared" ref="R12:R15" si="11">D12*Q12</f>
        <v>1147</v>
      </c>
      <c r="S12" s="49" t="str">
        <f t="shared" ref="S12:S15" si="12">IF(ISNUMBER(Q12), IF(Q12&gt;P12,"NEVYHOVUJE","VYHOVUJE")," ")</f>
        <v>VYHOVUJE</v>
      </c>
      <c r="T12" s="102"/>
      <c r="U12" s="102"/>
    </row>
    <row r="13" spans="2:21" ht="41.25" customHeight="1" x14ac:dyDescent="0.25">
      <c r="B13" s="42">
        <v>7</v>
      </c>
      <c r="C13" s="70" t="s">
        <v>40</v>
      </c>
      <c r="D13" s="43">
        <v>1</v>
      </c>
      <c r="E13" s="44" t="s">
        <v>29</v>
      </c>
      <c r="F13" s="70" t="s">
        <v>45</v>
      </c>
      <c r="G13" s="76" t="s">
        <v>48</v>
      </c>
      <c r="H13" s="45" t="str">
        <f t="shared" si="0"/>
        <v>ANO</v>
      </c>
      <c r="I13" s="95"/>
      <c r="J13" s="90"/>
      <c r="K13" s="99"/>
      <c r="L13" s="90"/>
      <c r="M13" s="90"/>
      <c r="N13" s="93"/>
      <c r="O13" s="46">
        <f t="shared" si="2"/>
        <v>3198</v>
      </c>
      <c r="P13" s="47">
        <v>3198</v>
      </c>
      <c r="Q13" s="73">
        <v>1734</v>
      </c>
      <c r="R13" s="48">
        <f t="shared" si="11"/>
        <v>1734</v>
      </c>
      <c r="S13" s="49" t="str">
        <f t="shared" si="12"/>
        <v>VYHOVUJE</v>
      </c>
      <c r="T13" s="102"/>
      <c r="U13" s="102"/>
    </row>
    <row r="14" spans="2:21" ht="41.25" customHeight="1" x14ac:dyDescent="0.25">
      <c r="B14" s="42">
        <v>8</v>
      </c>
      <c r="C14" s="70" t="s">
        <v>41</v>
      </c>
      <c r="D14" s="43">
        <v>1</v>
      </c>
      <c r="E14" s="44" t="s">
        <v>29</v>
      </c>
      <c r="F14" s="70" t="s">
        <v>45</v>
      </c>
      <c r="G14" s="76" t="s">
        <v>49</v>
      </c>
      <c r="H14" s="45" t="str">
        <f t="shared" si="0"/>
        <v>ANO</v>
      </c>
      <c r="I14" s="95"/>
      <c r="J14" s="90"/>
      <c r="K14" s="99"/>
      <c r="L14" s="90"/>
      <c r="M14" s="90"/>
      <c r="N14" s="93"/>
      <c r="O14" s="46">
        <f t="shared" si="2"/>
        <v>3089</v>
      </c>
      <c r="P14" s="47">
        <v>3089</v>
      </c>
      <c r="Q14" s="73">
        <v>1734</v>
      </c>
      <c r="R14" s="48">
        <f t="shared" si="11"/>
        <v>1734</v>
      </c>
      <c r="S14" s="49" t="str">
        <f t="shared" si="12"/>
        <v>VYHOVUJE</v>
      </c>
      <c r="T14" s="102"/>
      <c r="U14" s="102"/>
    </row>
    <row r="15" spans="2:21" ht="41.25" customHeight="1" thickBot="1" x14ac:dyDescent="0.3">
      <c r="B15" s="59">
        <v>9</v>
      </c>
      <c r="C15" s="71" t="s">
        <v>42</v>
      </c>
      <c r="D15" s="60">
        <v>1</v>
      </c>
      <c r="E15" s="61" t="s">
        <v>29</v>
      </c>
      <c r="F15" s="71" t="s">
        <v>45</v>
      </c>
      <c r="G15" s="77" t="s">
        <v>50</v>
      </c>
      <c r="H15" s="62" t="str">
        <f t="shared" si="0"/>
        <v>ANO</v>
      </c>
      <c r="I15" s="96"/>
      <c r="J15" s="91"/>
      <c r="K15" s="100"/>
      <c r="L15" s="91"/>
      <c r="M15" s="91"/>
      <c r="N15" s="94"/>
      <c r="O15" s="63">
        <f t="shared" si="2"/>
        <v>3120</v>
      </c>
      <c r="P15" s="64">
        <v>3120</v>
      </c>
      <c r="Q15" s="74">
        <v>1734</v>
      </c>
      <c r="R15" s="65">
        <f t="shared" si="11"/>
        <v>1734</v>
      </c>
      <c r="S15" s="66" t="str">
        <f t="shared" si="12"/>
        <v>VYHOVUJE</v>
      </c>
      <c r="T15" s="103"/>
      <c r="U15" s="103"/>
    </row>
    <row r="16" spans="2:21" ht="16.5" thickTop="1" thickBot="1" x14ac:dyDescent="0.3">
      <c r="C16"/>
      <c r="D16"/>
      <c r="E16"/>
      <c r="F16"/>
      <c r="G16"/>
      <c r="H16"/>
      <c r="I16"/>
      <c r="J16"/>
      <c r="N16"/>
      <c r="O16"/>
      <c r="R16" s="41"/>
    </row>
    <row r="17" spans="2:21" ht="60.75" customHeight="1" thickTop="1" thickBot="1" x14ac:dyDescent="0.3">
      <c r="B17" s="83" t="s">
        <v>14</v>
      </c>
      <c r="C17" s="84"/>
      <c r="D17" s="84"/>
      <c r="E17" s="84"/>
      <c r="F17" s="84"/>
      <c r="G17" s="84"/>
      <c r="H17" s="67"/>
      <c r="I17" s="25"/>
      <c r="J17" s="25"/>
      <c r="K17" s="25"/>
      <c r="L17" s="11"/>
      <c r="M17" s="11"/>
      <c r="N17" s="26"/>
      <c r="O17" s="26"/>
      <c r="P17" s="27" t="s">
        <v>11</v>
      </c>
      <c r="Q17" s="85" t="s">
        <v>12</v>
      </c>
      <c r="R17" s="86"/>
      <c r="S17" s="87"/>
      <c r="T17" s="20"/>
      <c r="U17" s="28"/>
    </row>
    <row r="18" spans="2:21" ht="33.75" customHeight="1" thickTop="1" thickBot="1" x14ac:dyDescent="0.3">
      <c r="B18" s="78" t="s">
        <v>15</v>
      </c>
      <c r="C18" s="79"/>
      <c r="D18" s="79"/>
      <c r="E18" s="79"/>
      <c r="F18" s="79"/>
      <c r="G18" s="79"/>
      <c r="H18" s="34"/>
      <c r="I18" s="29"/>
      <c r="L18" s="9"/>
      <c r="M18" s="9"/>
      <c r="N18" s="30"/>
      <c r="O18" s="30"/>
      <c r="P18" s="31">
        <f>SUM(O7:O15)</f>
        <v>31587</v>
      </c>
      <c r="Q18" s="80">
        <f>SUM(R7:R15)</f>
        <v>20399</v>
      </c>
      <c r="R18" s="81"/>
      <c r="S18" s="82"/>
    </row>
    <row r="19" spans="2:21" ht="14.25" customHeight="1" thickTop="1" x14ac:dyDescent="0.25"/>
    <row r="20" spans="2:21" ht="14.25" customHeight="1" x14ac:dyDescent="0.25">
      <c r="B20" s="37"/>
    </row>
    <row r="21" spans="2:21" ht="14.25" customHeight="1" x14ac:dyDescent="0.25">
      <c r="B21" s="38"/>
      <c r="C21" s="37"/>
    </row>
    <row r="22" spans="2:21" ht="14.25" customHeight="1" x14ac:dyDescent="0.25"/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C7I997shddLj7woHPhvLrD/w2Uz6pArswzCJF+oAKdJ5wunj4UVw2fqLAW0M8yOwKhhwluX/SRTt7U1JnmWmFg==" saltValue="eFWxwDA+Em2ooM/brkQ4mA==" spinCount="100000" sheet="1" objects="1" scenarios="1"/>
  <mergeCells count="14">
    <mergeCell ref="T7:T15"/>
    <mergeCell ref="U7:U15"/>
    <mergeCell ref="B1:C1"/>
    <mergeCell ref="B18:G18"/>
    <mergeCell ref="Q18:S18"/>
    <mergeCell ref="B17:G17"/>
    <mergeCell ref="Q17:S17"/>
    <mergeCell ref="G3:N3"/>
    <mergeCell ref="L7:L15"/>
    <mergeCell ref="M7:M15"/>
    <mergeCell ref="N7:N15"/>
    <mergeCell ref="I7:I15"/>
    <mergeCell ref="J7:J15"/>
    <mergeCell ref="K7:K15"/>
  </mergeCells>
  <conditionalFormatting sqref="B7:B15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5">
    <cfRule type="containsBlanks" dxfId="9" priority="2">
      <formula>LEN(TRIM(D7))=0</formula>
    </cfRule>
  </conditionalFormatting>
  <conditionalFormatting sqref="G7:G15 Q7:Q15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5">
    <cfRule type="notContainsBlanks" dxfId="5" priority="29">
      <formula>LEN(TRIM(G7))&gt;0</formula>
    </cfRule>
  </conditionalFormatting>
  <conditionalFormatting sqref="H7:H15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5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3">
    <dataValidation type="list" showInputMessage="1" showErrorMessage="1" sqref="J7 H7:H15" xr:uid="{00000000-0002-0000-0000-000001000000}">
      <formula1>"ANO,NE"</formula1>
    </dataValidation>
    <dataValidation type="list" showInputMessage="1" showErrorMessage="1" sqref="E7:E15" xr:uid="{159DAAFD-6896-4978-AA3F-71BA9184D97F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Radek Hajný</cp:lastModifiedBy>
  <cp:revision>1</cp:revision>
  <cp:lastPrinted>2023-01-18T08:30:34Z</cp:lastPrinted>
  <dcterms:created xsi:type="dcterms:W3CDTF">2014-03-05T12:43:32Z</dcterms:created>
  <dcterms:modified xsi:type="dcterms:W3CDTF">2023-07-10T10:33:11Z</dcterms:modified>
</cp:coreProperties>
</file>